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4EACB021-BAEF-4575-B40E-7AF2CBF47E1A}" xr6:coauthVersionLast="47" xr6:coauthVersionMax="47" xr10:uidLastSave="{00000000-0000-0000-0000-000000000000}"/>
  <bookViews>
    <workbookView xWindow="2868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5" i="9" l="1"/>
  <c r="A184" i="9"/>
  <c r="A183" i="9"/>
  <c r="A182" i="9"/>
  <c r="G180" i="9"/>
  <c r="J180" i="9" s="1"/>
  <c r="A180" i="9"/>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81" i="9" l="1"/>
  <c r="A177" i="9"/>
  <c r="A178" i="9" s="1"/>
  <c r="A17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<sst xmlns="http://schemas.openxmlformats.org/spreadsheetml/2006/main" count="353" uniqueCount="204">
  <si>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</si>
  <si>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</si>
  <si>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</si>
  <si>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</si>
  <si>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</si>
  <si>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</si>
  <si>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</si>
  <si>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</si>
  <si>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</si>
  <si>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</si>
  <si>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</si>
  <si>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</si>
  <si>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</si>
  <si>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</si>
  <si>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</si>
  <si>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</si>
  <si>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</si>
  <si>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</si>
  <si>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</si>
  <si>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</si>
  <si>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</si>
  <si>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</si>
  <si>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</si>
  <si>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</si>
  <si>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</si>
  <si>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</si>
  <si>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</si>
  <si>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</si>
  <si>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</si>
  <si>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</si>
  <si>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</si>
  <si>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</si>
  <si>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</si>
  <si>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</si>
  <si>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</si>
  <si>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</si>
  <si>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</si>
  <si>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</si>
  <si>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</si>
  <si>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</si>
  <si>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</si>
  <si>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</si>
  <si>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</si>
  <si>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</si>
  <si>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</si>
  <si>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</si>
  <si>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</si>
  <si>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</si>
  <si>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</si>
  <si>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</si>
  <si>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</si>
  <si>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</si>
  <si>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</si>
  <si>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</si>
  <si>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</si>
  <si>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</si>
  <si>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</si>
  <si>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</si>
  <si>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</si>
  <si>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</si>
  <si>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</si>
  <si>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</si>
  <si>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</si>
  <si>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</si>
  <si>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</si>
  <si>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</si>
  <si>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</si>
  <si>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</si>
  <si>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</si>
  <si>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</si>
  <si>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</si>
  <si>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</si>
  <si>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</si>
  <si>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</si>
  <si>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</si>
  <si>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</si>
  <si>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</si>
  <si>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</si>
  <si>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</si>
  <si>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</si>
  <si>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</si>
  <si>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</si>
  <si>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</si>
  <si>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</si>
  <si>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</si>
  <si>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</si>
  <si>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</si>
  <si>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</si>
  <si>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</si>
  <si>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</si>
  <si>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</si>
  <si>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</si>
  <si>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</si>
  <si>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</si>
  <si>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</si>
  <si>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</si>
  <si>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</si>
  <si>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</si>
  <si>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</si>
  <si>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</si>
  <si>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</si>
  <si>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</si>
  <si>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</si>
  <si>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</si>
  <si>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</si>
  <si>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</si>
  <si>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</si>
  <si>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</si>
  <si>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</si>
  <si>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</si>
  <si>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</si>
  <si>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</si>
  <si>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</si>
  <si>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</si>
  <si>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</si>
  <si>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</si>
  <si>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</si>
  <si>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</si>
  <si>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</si>
  <si>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</si>
  <si>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</si>
  <si>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</si>
  <si>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</si>
  <si>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</si>
  <si>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</si>
  <si>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</si>
  <si>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</si>
  <si>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</si>
  <si>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</si>
  <si>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</si>
  <si>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</si>
  <si>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</si>
  <si>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</si>
  <si>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</si>
  <si>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</si>
  <si>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</si>
  <si>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</si>
  <si>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</si>
  <si>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</si>
  <si>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</si>
  <si>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</si>
  <si>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</si>
  <si>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</si>
  <si>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</si>
  <si>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</si>
  <si>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</si>
  <si>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</si>
  <si>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</si>
  <si>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</si>
  <si>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</si>
  <si>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</si>
  <si>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</si>
  <si>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</si>
  <si>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</si>
  <si>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</si>
  <si>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</si>
  <si>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</si>
  <si>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</si>
  <si>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</si>
  <si>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</si>
  <si>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</si>
  <si>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</si>
  <si>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</si>
  <si>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</si>
  <si>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</si>
  <si>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</si>
  <si>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</si>
  <si>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</si>
  <si>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</si>
  <si>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</si>
  <si>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</si>
  <si>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</si>
  <si>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</si>
  <si>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</si>
  <si>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</si>
  <si>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</si>
  <si>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</si>
  <si>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</si>
  <si>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</si>
  <si>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</si>
  <si>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</si>
  <si>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</si>
  <si>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</si>
  <si>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</si>
  <si>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</si>
  <si>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</si>
  <si>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</si>
  <si>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</si>
  <si>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</si>
  <si>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</si>
  <si>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</si>
  <si>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</si>
  <si>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</si>
  <si>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</si>
  <si>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</si>
  <si>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</si>
  <si>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</si>
  <si>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</si>
  <si>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</si>
  <si>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</si>
  <si>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</si>
  <si>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</si>
  <si>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Demand/Supply Ratio (Indeed-Reddit Scrape)</t>
  </si>
  <si>
    <t>Labor Market - Specific 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</si>
</sst>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7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18"/>
  <sheetViews>
    <sheetView showGridLines="0" tabSelected="1" zoomScaleNormal="100" workbookViewId="0">
      <pane ySplit="7" topLeftCell="A173" activePane="bottomLeft" state="frozen"/>
      <selection pane="bottomLeft" activeCell="B188" sqref="B188"/>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71</v>
      </c>
      <c r="J4" s="5"/>
      <c r="L4" s="69" t="str">
        <f>"Week "&amp;(L6-($C$4-WEEKDAY($C$4,1)+2))/7+1</f>
        <v>Week 71</v>
      </c>
      <c r="M4" s="70"/>
      <c r="N4" s="70"/>
      <c r="O4" s="70"/>
      <c r="P4" s="70"/>
      <c r="Q4" s="70"/>
      <c r="R4" s="71"/>
      <c r="S4" s="69" t="str">
        <f>"Week "&amp;(S6-($C$4-WEEKDAY($C$4,1)+2))/7+1</f>
        <v>Week 72</v>
      </c>
      <c r="T4" s="70"/>
      <c r="U4" s="70"/>
      <c r="V4" s="70"/>
      <c r="W4" s="70"/>
      <c r="X4" s="70"/>
      <c r="Y4" s="71"/>
      <c r="Z4" s="69" t="str">
        <f>"Week "&amp;(Z6-($C$4-WEEKDAY($C$4,1)+2))/7+1</f>
        <v>Week 73</v>
      </c>
      <c r="AA4" s="70"/>
      <c r="AB4" s="70"/>
      <c r="AC4" s="70"/>
      <c r="AD4" s="70"/>
      <c r="AE4" s="70"/>
      <c r="AF4" s="71"/>
      <c r="AG4" s="69" t="str">
        <f>"Week "&amp;(AG6-($C$4-WEEKDAY($C$4,1)+2))/7+1</f>
        <v>Week 74</v>
      </c>
      <c r="AH4" s="70"/>
      <c r="AI4" s="70"/>
      <c r="AJ4" s="70"/>
      <c r="AK4" s="70"/>
      <c r="AL4" s="70"/>
      <c r="AM4" s="71"/>
      <c r="AN4" s="69" t="str">
        <f>"Week "&amp;(AN6-($C$4-WEEKDAY($C$4,1)+2))/7+1</f>
        <v>Week 75</v>
      </c>
      <c r="AO4" s="70"/>
      <c r="AP4" s="70"/>
      <c r="AQ4" s="70"/>
      <c r="AR4" s="70"/>
      <c r="AS4" s="70"/>
      <c r="AT4" s="71"/>
      <c r="AU4" s="69" t="str">
        <f>"Week "&amp;(AU6-($C$4-WEEKDAY($C$4,1)+2))/7+1</f>
        <v>Week 76</v>
      </c>
      <c r="AV4" s="70"/>
      <c r="AW4" s="70"/>
      <c r="AX4" s="70"/>
      <c r="AY4" s="70"/>
      <c r="AZ4" s="70"/>
      <c r="BA4" s="71"/>
      <c r="BB4" s="69" t="str">
        <f>"Week "&amp;(BB6-($C$4-WEEKDAY($C$4,1)+2))/7+1</f>
        <v>Week 77</v>
      </c>
      <c r="BC4" s="70"/>
      <c r="BD4" s="70"/>
      <c r="BE4" s="70"/>
      <c r="BF4" s="70"/>
      <c r="BG4" s="70"/>
      <c r="BH4" s="71"/>
      <c r="BI4" s="69" t="str">
        <f>"Week "&amp;(BI6-($C$4-WEEKDAY($C$4,1)+2))/7+1</f>
        <v>Week 78</v>
      </c>
      <c r="BJ4" s="70"/>
      <c r="BK4" s="70"/>
      <c r="BL4" s="70"/>
      <c r="BM4" s="70"/>
      <c r="BN4" s="70"/>
      <c r="BO4" s="71"/>
    </row>
    <row r="5" spans="1:67" ht="17.25" customHeight="1" x14ac:dyDescent="0.2">
      <c r="B5" s="14" t="s">
        <v>10</v>
      </c>
      <c r="C5" s="76" t="s">
        <v>98</v>
      </c>
      <c r="D5" s="76"/>
      <c r="E5" s="76"/>
      <c r="F5" s="76"/>
      <c r="L5" s="72">
        <f>L6</f>
        <v>44683</v>
      </c>
      <c r="M5" s="73"/>
      <c r="N5" s="73"/>
      <c r="O5" s="73"/>
      <c r="P5" s="73"/>
      <c r="Q5" s="73"/>
      <c r="R5" s="74"/>
      <c r="S5" s="72">
        <f>S6</f>
        <v>44690</v>
      </c>
      <c r="T5" s="73"/>
      <c r="U5" s="73"/>
      <c r="V5" s="73"/>
      <c r="W5" s="73"/>
      <c r="X5" s="73"/>
      <c r="Y5" s="74"/>
      <c r="Z5" s="72">
        <f>Z6</f>
        <v>44697</v>
      </c>
      <c r="AA5" s="73"/>
      <c r="AB5" s="73"/>
      <c r="AC5" s="73"/>
      <c r="AD5" s="73"/>
      <c r="AE5" s="73"/>
      <c r="AF5" s="74"/>
      <c r="AG5" s="72">
        <f>AG6</f>
        <v>44704</v>
      </c>
      <c r="AH5" s="73"/>
      <c r="AI5" s="73"/>
      <c r="AJ5" s="73"/>
      <c r="AK5" s="73"/>
      <c r="AL5" s="73"/>
      <c r="AM5" s="74"/>
      <c r="AN5" s="72">
        <f>AN6</f>
        <v>44711</v>
      </c>
      <c r="AO5" s="73"/>
      <c r="AP5" s="73"/>
      <c r="AQ5" s="73"/>
      <c r="AR5" s="73"/>
      <c r="AS5" s="73"/>
      <c r="AT5" s="74"/>
      <c r="AU5" s="72">
        <f>AU6</f>
        <v>44718</v>
      </c>
      <c r="AV5" s="73"/>
      <c r="AW5" s="73"/>
      <c r="AX5" s="73"/>
      <c r="AY5" s="73"/>
      <c r="AZ5" s="73"/>
      <c r="BA5" s="74"/>
      <c r="BB5" s="72">
        <f>BB6</f>
        <v>44725</v>
      </c>
      <c r="BC5" s="73"/>
      <c r="BD5" s="73"/>
      <c r="BE5" s="73"/>
      <c r="BF5" s="73"/>
      <c r="BG5" s="73"/>
      <c r="BH5" s="74"/>
      <c r="BI5" s="72">
        <f>BI6</f>
        <v>44732</v>
      </c>
      <c r="BJ5" s="73"/>
      <c r="BK5" s="73"/>
      <c r="BL5" s="73"/>
      <c r="BM5" s="73"/>
      <c r="BN5" s="73"/>
      <c r="BO5" s="74"/>
    </row>
    <row r="6" spans="1:67" ht="12.75" x14ac:dyDescent="0.2">
      <c r="L6" s="17">
        <f>C4-WEEKDAY(C4,1)+2+7*(I4-1)</f>
        <v>44683</v>
      </c>
      <c r="M6" s="18">
        <f t="shared" ref="M6:AR6" si="0">L6+1</f>
        <v>44684</v>
      </c>
      <c r="N6" s="18">
        <f t="shared" si="0"/>
        <v>44685</v>
      </c>
      <c r="O6" s="18">
        <f t="shared" si="0"/>
        <v>44686</v>
      </c>
      <c r="P6" s="18">
        <f t="shared" si="0"/>
        <v>44687</v>
      </c>
      <c r="Q6" s="18">
        <f t="shared" si="0"/>
        <v>44688</v>
      </c>
      <c r="R6" s="19">
        <f t="shared" si="0"/>
        <v>44689</v>
      </c>
      <c r="S6" s="17">
        <f t="shared" si="0"/>
        <v>44690</v>
      </c>
      <c r="T6" s="18">
        <f t="shared" si="0"/>
        <v>44691</v>
      </c>
      <c r="U6" s="18">
        <f t="shared" si="0"/>
        <v>44692</v>
      </c>
      <c r="V6" s="18">
        <f t="shared" si="0"/>
        <v>44693</v>
      </c>
      <c r="W6" s="18">
        <f t="shared" si="0"/>
        <v>44694</v>
      </c>
      <c r="X6" s="18">
        <f t="shared" si="0"/>
        <v>44695</v>
      </c>
      <c r="Y6" s="19">
        <f t="shared" si="0"/>
        <v>44696</v>
      </c>
      <c r="Z6" s="17">
        <f t="shared" si="0"/>
        <v>44697</v>
      </c>
      <c r="AA6" s="18">
        <f t="shared" si="0"/>
        <v>44698</v>
      </c>
      <c r="AB6" s="18">
        <f t="shared" si="0"/>
        <v>44699</v>
      </c>
      <c r="AC6" s="18">
        <f t="shared" si="0"/>
        <v>44700</v>
      </c>
      <c r="AD6" s="18">
        <f t="shared" si="0"/>
        <v>44701</v>
      </c>
      <c r="AE6" s="18">
        <f t="shared" si="0"/>
        <v>44702</v>
      </c>
      <c r="AF6" s="19">
        <f t="shared" si="0"/>
        <v>44703</v>
      </c>
      <c r="AG6" s="17">
        <f t="shared" si="0"/>
        <v>44704</v>
      </c>
      <c r="AH6" s="18">
        <f t="shared" si="0"/>
        <v>44705</v>
      </c>
      <c r="AI6" s="18">
        <f t="shared" si="0"/>
        <v>44706</v>
      </c>
      <c r="AJ6" s="18">
        <f t="shared" si="0"/>
        <v>44707</v>
      </c>
      <c r="AK6" s="18">
        <f t="shared" si="0"/>
        <v>44708</v>
      </c>
      <c r="AL6" s="18">
        <f t="shared" si="0"/>
        <v>44709</v>
      </c>
      <c r="AM6" s="19">
        <f t="shared" si="0"/>
        <v>44710</v>
      </c>
      <c r="AN6" s="17">
        <f t="shared" si="0"/>
        <v>44711</v>
      </c>
      <c r="AO6" s="18">
        <f t="shared" si="0"/>
        <v>44712</v>
      </c>
      <c r="AP6" s="18">
        <f t="shared" si="0"/>
        <v>44713</v>
      </c>
      <c r="AQ6" s="18">
        <f t="shared" si="0"/>
        <v>44714</v>
      </c>
      <c r="AR6" s="18">
        <f t="shared" si="0"/>
        <v>44715</v>
      </c>
      <c r="AS6" s="18">
        <f t="shared" ref="AS6:BO6" si="1">AR6+1</f>
        <v>44716</v>
      </c>
      <c r="AT6" s="19">
        <f t="shared" si="1"/>
        <v>44717</v>
      </c>
      <c r="AU6" s="17">
        <f t="shared" si="1"/>
        <v>44718</v>
      </c>
      <c r="AV6" s="18">
        <f t="shared" si="1"/>
        <v>44719</v>
      </c>
      <c r="AW6" s="18">
        <f t="shared" si="1"/>
        <v>44720</v>
      </c>
      <c r="AX6" s="18">
        <f t="shared" si="1"/>
        <v>44721</v>
      </c>
      <c r="AY6" s="18">
        <f t="shared" si="1"/>
        <v>44722</v>
      </c>
      <c r="AZ6" s="18">
        <f t="shared" si="1"/>
        <v>44723</v>
      </c>
      <c r="BA6" s="19">
        <f t="shared" si="1"/>
        <v>44724</v>
      </c>
      <c r="BB6" s="17">
        <f t="shared" si="1"/>
        <v>44725</v>
      </c>
      <c r="BC6" s="18">
        <f t="shared" si="1"/>
        <v>44726</v>
      </c>
      <c r="BD6" s="18">
        <f t="shared" si="1"/>
        <v>44727</v>
      </c>
      <c r="BE6" s="18">
        <f t="shared" si="1"/>
        <v>44728</v>
      </c>
      <c r="BF6" s="18">
        <f t="shared" si="1"/>
        <v>44729</v>
      </c>
      <c r="BG6" s="18">
        <f t="shared" si="1"/>
        <v>44730</v>
      </c>
      <c r="BH6" s="19">
        <f t="shared" si="1"/>
        <v>44731</v>
      </c>
      <c r="BI6" s="17">
        <f t="shared" si="1"/>
        <v>44732</v>
      </c>
      <c r="BJ6" s="18">
        <f t="shared" si="1"/>
        <v>44733</v>
      </c>
      <c r="BK6" s="18">
        <f t="shared" si="1"/>
        <v>44734</v>
      </c>
      <c r="BL6" s="18">
        <f t="shared" si="1"/>
        <v>44735</v>
      </c>
      <c r="BM6" s="18">
        <f t="shared" si="1"/>
        <v>44736</v>
      </c>
      <c r="BN6" s="18">
        <f t="shared" si="1"/>
        <v>44737</v>
      </c>
      <c r="BO6" s="19">
        <f t="shared" si="1"/>
        <v>44738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165</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157</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158</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160</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162</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159</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161</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163</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190</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164</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166</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168</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167</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170</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169</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174</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171</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180</v>
      </c>
      <c r="D156" s="53"/>
      <c r="E156" s="44" t="s">
        <v>179</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172</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177</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173</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175</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181</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182</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183</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185</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184</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186</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187</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189</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188</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176</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178</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193</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191</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192</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194</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195</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197</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196</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198</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199</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200</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201</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203</v>
      </c>
      <c r="D183" s="53"/>
      <c r="E183" s="44" t="s">
        <v>64</v>
      </c>
      <c r="F183" s="45">
        <v>44700</v>
      </c>
      <c r="G183" s="46">
        <v>44713</v>
      </c>
      <c r="H183" s="56"/>
      <c r="I183" s="48">
        <v>0</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44713</v>
      </c>
      <c r="H184" s="56"/>
      <c r="I184" s="48">
        <v>0</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156</v>
      </c>
      <c r="D185" s="53"/>
      <c r="E185" s="44" t="s">
        <v>64</v>
      </c>
      <c r="F185" s="45">
        <v>44700</v>
      </c>
      <c r="G185" s="46">
        <v>44713</v>
      </c>
      <c r="H185" s="56"/>
      <c r="I185" s="48">
        <v>0</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44"/>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53"/>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53"/>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53"/>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53"/>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53"/>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44"/>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44"/>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44"/>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44"/>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53"/>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53"/>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53"/>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44"/>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44"/>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44"/>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53"/>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53"/>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44"/>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44"/>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44"/>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53"/>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53"/>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53"/>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E1:E179 E181 E186:E1048576">
    <cfRule type="cellIs" dxfId="71" priority="78" operator="equal">
      <formula>"Bash"</formula>
    </cfRule>
    <cfRule type="cellIs" dxfId="70" priority="79" operator="equal">
      <formula>"LINUX"</formula>
    </cfRule>
    <cfRule type="cellIs" dxfId="69" priority="80" operator="equal">
      <formula>"PHP"</formula>
    </cfRule>
    <cfRule type="cellIs" dxfId="68" priority="81" operator="equal">
      <formula>"CSS"</formula>
    </cfRule>
    <cfRule type="cellIs" dxfId="67" priority="82" operator="equal">
      <formula>"HTML"</formula>
    </cfRule>
    <cfRule type="cellIs" dxfId="66" priority="83" operator="equal">
      <formula>"R"</formula>
    </cfRule>
    <cfRule type="cellIs" dxfId="65" priority="84" operator="equal">
      <formula>"SQL"</formula>
    </cfRule>
    <cfRule type="cellIs" dxfId="64" priority="85" operator="equal">
      <formula>"JS"</formula>
    </cfRule>
    <cfRule type="cellIs" dxfId="63" priority="86" operator="equal">
      <formula>"Python"</formula>
    </cfRule>
  </conditionalFormatting>
  <conditionalFormatting sqref="I1:I179 I181 I186:I1048576">
    <cfRule type="dataBar" priority="75">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6:BO1048576">
    <cfRule type="expression" dxfId="62" priority="66">
      <formula>L$6=TODAY()</formula>
    </cfRule>
    <cfRule type="expression" dxfId="61" priority="76">
      <formula>AND($F1&lt;=L$6,ROUNDDOWN(($G1-$F1+1)*$I1,0)+$F1-1&gt;=L$6)</formula>
    </cfRule>
    <cfRule type="expression" dxfId="60" priority="77">
      <formula>AND(NOT(ISBLANK($F1)),$F1&lt;=L$6,$G1&gt;=L$6)</formula>
    </cfRule>
  </conditionalFormatting>
  <conditionalFormatting sqref="E180">
    <cfRule type="cellIs" dxfId="59" priority="57" operator="equal">
      <formula>"Bash"</formula>
    </cfRule>
    <cfRule type="cellIs" dxfId="58" priority="58" operator="equal">
      <formula>"LINUX"</formula>
    </cfRule>
    <cfRule type="cellIs" dxfId="57" priority="59" operator="equal">
      <formula>"PHP"</formula>
    </cfRule>
    <cfRule type="cellIs" dxfId="56" priority="60" operator="equal">
      <formula>"CSS"</formula>
    </cfRule>
    <cfRule type="cellIs" dxfId="55" priority="61" operator="equal">
      <formula>"HTML"</formula>
    </cfRule>
    <cfRule type="cellIs" dxfId="54" priority="62" operator="equal">
      <formula>"R"</formula>
    </cfRule>
    <cfRule type="cellIs" dxfId="53" priority="63" operator="equal">
      <formula>"SQL"</formula>
    </cfRule>
    <cfRule type="cellIs" dxfId="52" priority="64" operator="equal">
      <formula>"JS"</formula>
    </cfRule>
    <cfRule type="cellIs" dxfId="51" priority="65" operator="equal">
      <formula>"Python"</formula>
    </cfRule>
  </conditionalFormatting>
  <conditionalFormatting sqref="I180">
    <cfRule type="dataBar" priority="54">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50" priority="53">
      <formula>L$6=TODAY()</formula>
    </cfRule>
    <cfRule type="expression" dxfId="49" priority="55">
      <formula>AND($F180&lt;=L$6,ROUNDDOWN(($G180-$F180+1)*$I180,0)+$F180-1&gt;=L$6)</formula>
    </cfRule>
    <cfRule type="expression" dxfId="48" priority="56">
      <formula>AND(NOT(ISBLANK($F180)),$F180&lt;=L$6,$G180&gt;=L$6)</formula>
    </cfRule>
  </conditionalFormatting>
  <conditionalFormatting sqref="E182">
    <cfRule type="cellIs" dxfId="47" priority="44" operator="equal">
      <formula>"Bash"</formula>
    </cfRule>
    <cfRule type="cellIs" dxfId="46" priority="45" operator="equal">
      <formula>"LINUX"</formula>
    </cfRule>
    <cfRule type="cellIs" dxfId="45" priority="46" operator="equal">
      <formula>"PHP"</formula>
    </cfRule>
    <cfRule type="cellIs" dxfId="44" priority="47" operator="equal">
      <formula>"CSS"</formula>
    </cfRule>
    <cfRule type="cellIs" dxfId="43" priority="48" operator="equal">
      <formula>"HTML"</formula>
    </cfRule>
    <cfRule type="cellIs" dxfId="42" priority="49" operator="equal">
      <formula>"R"</formula>
    </cfRule>
    <cfRule type="cellIs" dxfId="41" priority="50" operator="equal">
      <formula>"SQL"</formula>
    </cfRule>
    <cfRule type="cellIs" dxfId="40" priority="51" operator="equal">
      <formula>"JS"</formula>
    </cfRule>
    <cfRule type="cellIs" dxfId="39" priority="52" operator="equal">
      <formula>"Python"</formula>
    </cfRule>
  </conditionalFormatting>
  <conditionalFormatting sqref="I182">
    <cfRule type="dataBar" priority="41">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38" priority="40">
      <formula>L$6=TODAY()</formula>
    </cfRule>
    <cfRule type="expression" dxfId="37" priority="42">
      <formula>AND($F182&lt;=L$6,ROUNDDOWN(($G182-$F182+1)*$I182,0)+$F182-1&gt;=L$6)</formula>
    </cfRule>
    <cfRule type="expression" dxfId="36" priority="43">
      <formula>AND(NOT(ISBLANK($F182)),$F182&lt;=L$6,$G182&gt;=L$6)</formula>
    </cfRule>
  </conditionalFormatting>
  <conditionalFormatting sqref="E183">
    <cfRule type="cellIs" dxfId="35" priority="31" operator="equal">
      <formula>"Bash"</formula>
    </cfRule>
    <cfRule type="cellIs" dxfId="34" priority="32" operator="equal">
      <formula>"LINUX"</formula>
    </cfRule>
    <cfRule type="cellIs" dxfId="33" priority="33" operator="equal">
      <formula>"PHP"</formula>
    </cfRule>
    <cfRule type="cellIs" dxfId="32" priority="34" operator="equal">
      <formula>"CSS"</formula>
    </cfRule>
    <cfRule type="cellIs" dxfId="31" priority="35" operator="equal">
      <formula>"HTML"</formula>
    </cfRule>
    <cfRule type="cellIs" dxfId="30" priority="36" operator="equal">
      <formula>"R"</formula>
    </cfRule>
    <cfRule type="cellIs" dxfId="29" priority="37" operator="equal">
      <formula>"SQL"</formula>
    </cfRule>
    <cfRule type="cellIs" dxfId="28" priority="38" operator="equal">
      <formula>"JS"</formula>
    </cfRule>
    <cfRule type="cellIs" dxfId="27" priority="39" operator="equal">
      <formula>"Python"</formula>
    </cfRule>
  </conditionalFormatting>
  <conditionalFormatting sqref="I183">
    <cfRule type="dataBar" priority="28">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3">
    <cfRule type="expression" dxfId="26" priority="27">
      <formula>L$6=TODAY()</formula>
    </cfRule>
    <cfRule type="expression" dxfId="25" priority="29">
      <formula>AND($F183&lt;=L$6,ROUNDDOWN(($G183-$F183+1)*$I183,0)+$F183-1&gt;=L$6)</formula>
    </cfRule>
    <cfRule type="expression" dxfId="24" priority="30">
      <formula>AND(NOT(ISBLANK($F183)),$F183&lt;=L$6,$G183&gt;=L$6)</formula>
    </cfRule>
  </conditionalFormatting>
  <conditionalFormatting sqref="E184">
    <cfRule type="cellIs" dxfId="23" priority="18" operator="equal">
      <formula>"Bash"</formula>
    </cfRule>
    <cfRule type="cellIs" dxfId="22" priority="19" operator="equal">
      <formula>"LINUX"</formula>
    </cfRule>
    <cfRule type="cellIs" dxfId="21" priority="20" operator="equal">
      <formula>"PHP"</formula>
    </cfRule>
    <cfRule type="cellIs" dxfId="20" priority="21" operator="equal">
      <formula>"CSS"</formula>
    </cfRule>
    <cfRule type="cellIs" dxfId="19" priority="22" operator="equal">
      <formula>"HTML"</formula>
    </cfRule>
    <cfRule type="cellIs" dxfId="18" priority="23" operator="equal">
      <formula>"R"</formula>
    </cfRule>
    <cfRule type="cellIs" dxfId="17" priority="24" operator="equal">
      <formula>"SQL"</formula>
    </cfRule>
    <cfRule type="cellIs" dxfId="16" priority="25" operator="equal">
      <formula>"JS"</formula>
    </cfRule>
    <cfRule type="cellIs" dxfId="15" priority="26" operator="equal">
      <formula>"Python"</formula>
    </cfRule>
  </conditionalFormatting>
  <conditionalFormatting sqref="I184">
    <cfRule type="dataBar" priority="15">
      <dataBar>
        <cfvo type="num" val="0"/>
        <cfvo type="num" val="1"/>
        <color theme="0" tint="-0.34998626667073579"/>
      </dataBar>
      <extLst>
        <ext xmlns:x14="http://schemas.microsoft.com/office/spreadsheetml/2009/9/main" uri="{B025F937-C7B1-47D3-B67F-A62EFF666E3E}">
          <x14:id>{485FF809-6BD4-4F43-ADE9-AE1A5B8E6DE1}</x14:id>
        </ext>
      </extLst>
    </cfRule>
  </conditionalFormatting>
  <conditionalFormatting sqref="L184:BO184">
    <cfRule type="expression" dxfId="14" priority="14">
      <formula>L$6=TODAY()</formula>
    </cfRule>
    <cfRule type="expression" dxfId="13" priority="16">
      <formula>AND($F184&lt;=L$6,ROUNDDOWN(($G184-$F184+1)*$I184,0)+$F184-1&gt;=L$6)</formula>
    </cfRule>
    <cfRule type="expression" dxfId="12" priority="17">
      <formula>AND(NOT(ISBLANK($F184)),$F184&lt;=L$6,$G184&gt;=L$6)</formula>
    </cfRule>
  </conditionalFormatting>
  <conditionalFormatting sqref="E185">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85">
    <cfRule type="dataBar" priority="2">
      <dataBar>
        <cfvo type="num" val="0"/>
        <cfvo type="num" val="1"/>
        <color theme="0" tint="-0.34998626667073579"/>
      </dataBar>
      <extLst>
        <ext xmlns:x14="http://schemas.microsoft.com/office/spreadsheetml/2009/9/main" uri="{B025F937-C7B1-47D3-B67F-A62EFF666E3E}">
          <x14:id>{0522EB5D-DC08-438B-8CFE-BC8BB7DCAD53}</x14:id>
        </ext>
      </extLst>
    </cfRule>
  </conditionalFormatting>
  <conditionalFormatting sqref="L185:BO185">
    <cfRule type="expression" dxfId="2" priority="1">
      <formula>L$6=TODAY()</formula>
    </cfRule>
    <cfRule type="expression" dxfId="1" priority="3">
      <formula>AND($F185&lt;=L$6,ROUNDDOWN(($G185-$F185+1)*$I185,0)+$F185-1&gt;=L$6)</formula>
    </cfRule>
    <cfRule type="expression" dxfId="0" priority="4">
      <formula>AND(NOT(ISBLANK($F185)),$F185&lt;=L$6,$G185&gt;=L$6)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I186:I1048576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xm:sqref>
        </x14:conditionalFormatting>
        <x14:conditionalFormatting xmlns:xm="http://schemas.microsoft.com/office/excel/2006/main">
          <x14:cfRule type="dataBar" id="{485FF809-6BD4-4F43-ADE9-AE1A5B8E6DE1}">
            <x14:dataBar minLength="0" maxLength="100" gradient="0">
              <x14:cfvo type="num">
                <xm:f>0</xm:f>
              </x14:cfvo>
              <x14:cfvo type="num">
                <xm:f>1</xm:f>
              </x14:cfvo>
              <x14:negativeFillColor rgb="FFFF0000"/>
              <x14:axisColor rgb="FF000000"/>
            </x14:dataBar>
          </x14:cfRule>
          <xm:sqref>I184</xm:sqref>
        </x14:conditionalFormatting>
        <x14:conditionalFormatting xmlns:xm="http://schemas.microsoft.com/office/excel/2006/main">
          <x14:cfRule type="dataBar" id="{0522EB5D-DC08-438B-8CFE-BC8BB7DCAD53}">
            <x14:dataBar minLength="0" maxLength="100" gradient="0">
              <x14:cfvo type="num">
                <xm:f>0</xm:f>
              </x14:cfvo>
              <x14:cfvo type="num">
                <xm:f>1</xm:f>
              </x14:cfvo>
              <x14:negativeFillColor rgb="FFFF0000"/>
              <x14:axisColor rgb="FF000000"/>
            </x14:dataBar>
          </x14:cfRule>
          <xm:sqref>I185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2022-05-19T18:24:00Z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