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Charles\Downloads\"/>
    </mc:Choice>
  </mc:AlternateContent>
  <xr:revisionPtr revIDLastSave="0" documentId="13_ncr:1_{548DDB3E-5F9A-4234-B0F9-0EC0A44F7146}"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6" i="9" l="1"/>
  <c r="A167" i="9" s="1"/>
  <c r="G170" i="9"/>
  <c r="J170"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8" i="9" s="1"/>
  <c r="A169" i="9" s="1"/>
  <c r="A170" i="9" s="1"/>
  <c r="A171" i="9" s="1"/>
  <c r="A172" i="9" l="1"/>
  <c r="A173" i="9" s="1"/>
  <c r="A174" i="9" s="1"/>
  <c r="A17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<sst xmlns="http://schemas.openxmlformats.org/spreadsheetml/2006/main" count="337" uniqueCount="195">
  <si>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</si>
  <si>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</si>
  <si>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</si>
  <si>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</si>
  <si>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</si>
  <si>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</si>
  <si>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</si>
  <si>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</si>
  <si>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</si>
  <si>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</si>
  <si>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</si>
  <si>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</si>
  <si>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</si>
  <si>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</si>
  <si>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</si>
  <si>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</si>
  <si>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</si>
  <si>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</si>
  <si>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</si>
  <si>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</si>
  <si>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</si>
  <si>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</si>
  <si>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</si>
  <si>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</si>
  <si>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</si>
  <si>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</si>
  <si>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</si>
  <si>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</si>
  <si>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</si>
  <si>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</si>
  <si>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</si>
  <si>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</si>
  <si>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</si>
  <si>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</si>
  <si>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</si>
  <si>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</si>
  <si>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</si>
  <si>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</si>
  <si>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</si>
  <si>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</si>
  <si>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</si>
  <si>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</si>
  <si>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</si>
  <si>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</si>
  <si>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</si>
  <si>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</si>
  <si>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</si>
  <si>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</si>
  <si>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</si>
  <si>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</si>
  <si>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</si>
  <si>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</si>
  <si>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</si>
  <si>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</si>
  <si>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</si>
  <si>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</si>
  <si>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</si>
  <si>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</si>
  <si>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</si>
  <si>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</si>
  <si>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</si>
  <si>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</si>
  <si>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</si>
  <si>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</si>
  <si>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</si>
  <si>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</si>
  <si>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</si>
  <si>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</si>
  <si>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</si>
  <si>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</si>
  <si>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</si>
  <si>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</si>
  <si>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</si>
  <si>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</si>
  <si>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</si>
  <si>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</si>
  <si>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</si>
  <si>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</si>
  <si>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</si>
  <si>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</si>
  <si>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</si>
  <si>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</si>
  <si>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</si>
  <si>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</si>
  <si>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</si>
  <si>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</si>
  <si>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</si>
  <si>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</si>
  <si>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</si>
  <si>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</si>
  <si>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</si>
  <si>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</si>
  <si>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</si>
  <si>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</si>
  <si>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</si>
  <si>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</si>
  <si>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</si>
  <si>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</si>
  <si>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</si>
  <si>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</si>
  <si>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</si>
  <si>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</si>
  <si>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</si>
  <si>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</si>
  <si>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</si>
  <si>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</si>
  <si>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</si>
  <si>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</si>
  <si>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</si>
  <si>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</si>
  <si>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</si>
  <si>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</si>
  <si>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</si>
  <si>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</si>
  <si>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</si>
  <si>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</si>
  <si>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</si>
  <si>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</si>
  <si>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</si>
  <si>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</si>
  <si>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</si>
  <si>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</si>
  <si>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</si>
  <si>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</si>
  <si>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</si>
  <si>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</si>
  <si>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</si>
  <si>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</si>
  <si>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</si>
  <si>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</si>
  <si>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</si>
  <si>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</si>
  <si>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</si>
  <si>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</si>
  <si>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</si>
  <si>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</si>
  <si>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</si>
  <si>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</si>
  <si>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</si>
  <si>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</si>
  <si>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</si>
  <si>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</si>
  <si>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</si>
  <si>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</si>
  <si>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</si>
  <si>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</si>
  <si>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</si>
  <si>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</si>
  <si>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</si>
  <si>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</si>
  <si>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</si>
  <si>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</si>
  <si>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</si>
  <si>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</si>
  <si>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</si>
  <si>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</si>
  <si>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</si>
  <si>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</si>
  <si>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</si>
  <si>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</si>
  <si>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</si>
  <si>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</si>
  <si>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</si>
  <si>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</si>
  <si>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</si>
  <si>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</si>
  <si>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</si>
  <si>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</si>
  <si>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</si>
  <si>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</si>
  <si>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</si>
  <si>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</si>
  <si>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</si>
  <si>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</si>
  <si>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</si>
  <si>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</si>
  <si>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</si>
  <si>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</si>
  <si>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</si>
  <si>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</si>
  <si>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</si>
  <si>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</si>
  <si>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</si>
  <si>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TBD</t>
  </si>
  <si>
    <t>Python</t>
  </si>
  <si>
    <t>Add Python PDF Parsing Support</t>
  </si>
  <si>
    <t>TBD (1.00)</t>
  </si>
  <si>
    <t>Begin Documentation</t>
  </si>
  <si>
    <t>Import External Macro Forecasts</t>
  </si>
  <si>
    <t>Overhaul DB Backend</t>
  </si>
  <si>
    <t>Rewrite DB Inserts &amp; Logging</t>
  </si>
  <si>
    <t>Release Inflation Forecasts</t>
  </si>
  <si>
    <t>Optimize Stationary Transforms</t>
  </si>
  <si>
    <t>Polish Treasury Forecasts</t>
  </si>
  <si>
    <t>Polish GDP Nowcast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</si>
</sst>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6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2"/>
  <sheetViews>
    <sheetView showGridLines="0" tabSelected="1" zoomScaleNormal="100" workbookViewId="0">
      <pane ySplit="7" topLeftCell="A8" activePane="bottomLeft" state="frozen"/>
      <selection pane="bottomLeft" activeCell="B176" sqref="B176"/>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61</v>
      </c>
      <c r="J4" s="5"/>
      <c r="L4" s="71" t="str">
        <f>"Week "&amp;(L6-($C$4-WEEKDAY($C$4,1)+2))/7+1</f>
        <v>Week 61</v>
      </c>
      <c r="M4" s="72"/>
      <c r="N4" s="72"/>
      <c r="O4" s="72"/>
      <c r="P4" s="72"/>
      <c r="Q4" s="72"/>
      <c r="R4" s="73"/>
      <c r="S4" s="71" t="str">
        <f>"Week "&amp;(S6-($C$4-WEEKDAY($C$4,1)+2))/7+1</f>
        <v>Week 62</v>
      </c>
      <c r="T4" s="72"/>
      <c r="U4" s="72"/>
      <c r="V4" s="72"/>
      <c r="W4" s="72"/>
      <c r="X4" s="72"/>
      <c r="Y4" s="73"/>
      <c r="Z4" s="71" t="str">
        <f>"Week "&amp;(Z6-($C$4-WEEKDAY($C$4,1)+2))/7+1</f>
        <v>Week 63</v>
      </c>
      <c r="AA4" s="72"/>
      <c r="AB4" s="72"/>
      <c r="AC4" s="72"/>
      <c r="AD4" s="72"/>
      <c r="AE4" s="72"/>
      <c r="AF4" s="73"/>
      <c r="AG4" s="71" t="str">
        <f>"Week "&amp;(AG6-($C$4-WEEKDAY($C$4,1)+2))/7+1</f>
        <v>Week 64</v>
      </c>
      <c r="AH4" s="72"/>
      <c r="AI4" s="72"/>
      <c r="AJ4" s="72"/>
      <c r="AK4" s="72"/>
      <c r="AL4" s="72"/>
      <c r="AM4" s="73"/>
      <c r="AN4" s="71" t="str">
        <f>"Week "&amp;(AN6-($C$4-WEEKDAY($C$4,1)+2))/7+1</f>
        <v>Week 65</v>
      </c>
      <c r="AO4" s="72"/>
      <c r="AP4" s="72"/>
      <c r="AQ4" s="72"/>
      <c r="AR4" s="72"/>
      <c r="AS4" s="72"/>
      <c r="AT4" s="73"/>
      <c r="AU4" s="71" t="str">
        <f>"Week "&amp;(AU6-($C$4-WEEKDAY($C$4,1)+2))/7+1</f>
        <v>Week 66</v>
      </c>
      <c r="AV4" s="72"/>
      <c r="AW4" s="72"/>
      <c r="AX4" s="72"/>
      <c r="AY4" s="72"/>
      <c r="AZ4" s="72"/>
      <c r="BA4" s="73"/>
      <c r="BB4" s="71" t="str">
        <f>"Week "&amp;(BB6-($C$4-WEEKDAY($C$4,1)+2))/7+1</f>
        <v>Week 67</v>
      </c>
      <c r="BC4" s="72"/>
      <c r="BD4" s="72"/>
      <c r="BE4" s="72"/>
      <c r="BF4" s="72"/>
      <c r="BG4" s="72"/>
      <c r="BH4" s="73"/>
      <c r="BI4" s="71" t="str">
        <f>"Week "&amp;(BI6-($C$4-WEEKDAY($C$4,1)+2))/7+1</f>
        <v>Week 68</v>
      </c>
      <c r="BJ4" s="72"/>
      <c r="BK4" s="72"/>
      <c r="BL4" s="72"/>
      <c r="BM4" s="72"/>
      <c r="BN4" s="72"/>
      <c r="BO4" s="73"/>
    </row>
    <row r="5" spans="1:67" ht="17.25" customHeight="1" x14ac:dyDescent="0.2">
      <c r="B5" s="14" t="s">
        <v>10</v>
      </c>
      <c r="C5" s="70" t="s">
        <v>98</v>
      </c>
      <c r="D5" s="70"/>
      <c r="E5" s="70"/>
      <c r="F5" s="70"/>
      <c r="L5" s="75">
        <f>L6</f>
        <v>44613</v>
      </c>
      <c r="M5" s="76"/>
      <c r="N5" s="76"/>
      <c r="O5" s="76"/>
      <c r="P5" s="76"/>
      <c r="Q5" s="76"/>
      <c r="R5" s="77"/>
      <c r="S5" s="75">
        <f>S6</f>
        <v>44620</v>
      </c>
      <c r="T5" s="76"/>
      <c r="U5" s="76"/>
      <c r="V5" s="76"/>
      <c r="W5" s="76"/>
      <c r="X5" s="76"/>
      <c r="Y5" s="77"/>
      <c r="Z5" s="75">
        <f>Z6</f>
        <v>44627</v>
      </c>
      <c r="AA5" s="76"/>
      <c r="AB5" s="76"/>
      <c r="AC5" s="76"/>
      <c r="AD5" s="76"/>
      <c r="AE5" s="76"/>
      <c r="AF5" s="77"/>
      <c r="AG5" s="75">
        <f>AG6</f>
        <v>44634</v>
      </c>
      <c r="AH5" s="76"/>
      <c r="AI5" s="76"/>
      <c r="AJ5" s="76"/>
      <c r="AK5" s="76"/>
      <c r="AL5" s="76"/>
      <c r="AM5" s="77"/>
      <c r="AN5" s="75">
        <f>AN6</f>
        <v>44641</v>
      </c>
      <c r="AO5" s="76"/>
      <c r="AP5" s="76"/>
      <c r="AQ5" s="76"/>
      <c r="AR5" s="76"/>
      <c r="AS5" s="76"/>
      <c r="AT5" s="77"/>
      <c r="AU5" s="75">
        <f>AU6</f>
        <v>44648</v>
      </c>
      <c r="AV5" s="76"/>
      <c r="AW5" s="76"/>
      <c r="AX5" s="76"/>
      <c r="AY5" s="76"/>
      <c r="AZ5" s="76"/>
      <c r="BA5" s="77"/>
      <c r="BB5" s="75">
        <f>BB6</f>
        <v>44655</v>
      </c>
      <c r="BC5" s="76"/>
      <c r="BD5" s="76"/>
      <c r="BE5" s="76"/>
      <c r="BF5" s="76"/>
      <c r="BG5" s="76"/>
      <c r="BH5" s="77"/>
      <c r="BI5" s="75">
        <f>BI6</f>
        <v>44662</v>
      </c>
      <c r="BJ5" s="76"/>
      <c r="BK5" s="76"/>
      <c r="BL5" s="76"/>
      <c r="BM5" s="76"/>
      <c r="BN5" s="76"/>
      <c r="BO5" s="77"/>
    </row>
    <row r="6" spans="1:67" ht="12.75" x14ac:dyDescent="0.2">
      <c r="L6" s="17">
        <f>C4-WEEKDAY(C4,1)+2+7*(I4-1)</f>
        <v>44613</v>
      </c>
      <c r="M6" s="18">
        <f t="shared" ref="M6:AR6" si="0">L6+1</f>
        <v>44614</v>
      </c>
      <c r="N6" s="18">
        <f t="shared" si="0"/>
        <v>44615</v>
      </c>
      <c r="O6" s="18">
        <f t="shared" si="0"/>
        <v>44616</v>
      </c>
      <c r="P6" s="18">
        <f t="shared" si="0"/>
        <v>44617</v>
      </c>
      <c r="Q6" s="18">
        <f t="shared" si="0"/>
        <v>44618</v>
      </c>
      <c r="R6" s="19">
        <f t="shared" si="0"/>
        <v>44619</v>
      </c>
      <c r="S6" s="17">
        <f t="shared" si="0"/>
        <v>44620</v>
      </c>
      <c r="T6" s="18">
        <f t="shared" si="0"/>
        <v>44621</v>
      </c>
      <c r="U6" s="18">
        <f t="shared" si="0"/>
        <v>44622</v>
      </c>
      <c r="V6" s="18">
        <f t="shared" si="0"/>
        <v>44623</v>
      </c>
      <c r="W6" s="18">
        <f t="shared" si="0"/>
        <v>44624</v>
      </c>
      <c r="X6" s="18">
        <f t="shared" si="0"/>
        <v>44625</v>
      </c>
      <c r="Y6" s="19">
        <f t="shared" si="0"/>
        <v>44626</v>
      </c>
      <c r="Z6" s="17">
        <f t="shared" si="0"/>
        <v>44627</v>
      </c>
      <c r="AA6" s="18">
        <f t="shared" si="0"/>
        <v>44628</v>
      </c>
      <c r="AB6" s="18">
        <f t="shared" si="0"/>
        <v>44629</v>
      </c>
      <c r="AC6" s="18">
        <f t="shared" si="0"/>
        <v>44630</v>
      </c>
      <c r="AD6" s="18">
        <f t="shared" si="0"/>
        <v>44631</v>
      </c>
      <c r="AE6" s="18">
        <f t="shared" si="0"/>
        <v>44632</v>
      </c>
      <c r="AF6" s="19">
        <f t="shared" si="0"/>
        <v>44633</v>
      </c>
      <c r="AG6" s="17">
        <f t="shared" si="0"/>
        <v>44634</v>
      </c>
      <c r="AH6" s="18">
        <f t="shared" si="0"/>
        <v>44635</v>
      </c>
      <c r="AI6" s="18">
        <f t="shared" si="0"/>
        <v>44636</v>
      </c>
      <c r="AJ6" s="18">
        <f t="shared" si="0"/>
        <v>44637</v>
      </c>
      <c r="AK6" s="18">
        <f t="shared" si="0"/>
        <v>44638</v>
      </c>
      <c r="AL6" s="18">
        <f t="shared" si="0"/>
        <v>44639</v>
      </c>
      <c r="AM6" s="19">
        <f t="shared" si="0"/>
        <v>44640</v>
      </c>
      <c r="AN6" s="17">
        <f t="shared" si="0"/>
        <v>44641</v>
      </c>
      <c r="AO6" s="18">
        <f t="shared" si="0"/>
        <v>44642</v>
      </c>
      <c r="AP6" s="18">
        <f t="shared" si="0"/>
        <v>44643</v>
      </c>
      <c r="AQ6" s="18">
        <f t="shared" si="0"/>
        <v>44644</v>
      </c>
      <c r="AR6" s="18">
        <f t="shared" si="0"/>
        <v>44645</v>
      </c>
      <c r="AS6" s="18">
        <f t="shared" ref="AS6:BO6" si="1">AR6+1</f>
        <v>44646</v>
      </c>
      <c r="AT6" s="19">
        <f t="shared" si="1"/>
        <v>44647</v>
      </c>
      <c r="AU6" s="17">
        <f t="shared" si="1"/>
        <v>44648</v>
      </c>
      <c r="AV6" s="18">
        <f t="shared" si="1"/>
        <v>44649</v>
      </c>
      <c r="AW6" s="18">
        <f t="shared" si="1"/>
        <v>44650</v>
      </c>
      <c r="AX6" s="18">
        <f t="shared" si="1"/>
        <v>44651</v>
      </c>
      <c r="AY6" s="18">
        <f t="shared" si="1"/>
        <v>44652</v>
      </c>
      <c r="AZ6" s="18">
        <f t="shared" si="1"/>
        <v>44653</v>
      </c>
      <c r="BA6" s="19">
        <f t="shared" si="1"/>
        <v>44654</v>
      </c>
      <c r="BB6" s="17">
        <f t="shared" si="1"/>
        <v>44655</v>
      </c>
      <c r="BC6" s="18">
        <f t="shared" si="1"/>
        <v>44656</v>
      </c>
      <c r="BD6" s="18">
        <f t="shared" si="1"/>
        <v>44657</v>
      </c>
      <c r="BE6" s="18">
        <f t="shared" si="1"/>
        <v>44658</v>
      </c>
      <c r="BF6" s="18">
        <f t="shared" si="1"/>
        <v>44659</v>
      </c>
      <c r="BG6" s="18">
        <f t="shared" si="1"/>
        <v>44660</v>
      </c>
      <c r="BH6" s="19">
        <f t="shared" si="1"/>
        <v>44661</v>
      </c>
      <c r="BI6" s="17">
        <f t="shared" si="1"/>
        <v>44662</v>
      </c>
      <c r="BJ6" s="18">
        <f t="shared" si="1"/>
        <v>44663</v>
      </c>
      <c r="BK6" s="18">
        <f t="shared" si="1"/>
        <v>44664</v>
      </c>
      <c r="BL6" s="18">
        <f t="shared" si="1"/>
        <v>44665</v>
      </c>
      <c r="BM6" s="18">
        <f t="shared" si="1"/>
        <v>44666</v>
      </c>
      <c r="BN6" s="18">
        <f t="shared" si="1"/>
        <v>44667</v>
      </c>
      <c r="BO6" s="19">
        <f t="shared" si="1"/>
        <v>44668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7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166</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167</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169</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168</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172</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171</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178</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175</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185</v>
      </c>
      <c r="D156" s="53"/>
      <c r="E156" s="44" t="s">
        <v>184</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176</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181</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177</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179</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188</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189</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190</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192</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191</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193</v>
      </c>
      <c r="D166" s="53"/>
      <c r="E166" s="53" t="s">
        <v>66</v>
      </c>
      <c r="F166" s="54">
        <v>44613</v>
      </c>
      <c r="G166" s="55">
        <v>44615</v>
      </c>
      <c r="H166" s="56"/>
      <c r="I166" s="57">
        <v>0.7</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194</v>
      </c>
      <c r="D167" s="53"/>
      <c r="E167" s="53" t="s">
        <v>66</v>
      </c>
      <c r="F167" s="54">
        <v>44616</v>
      </c>
      <c r="G167" s="55">
        <v>44617</v>
      </c>
      <c r="H167" s="56"/>
      <c r="I167" s="57">
        <v>0</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180</v>
      </c>
      <c r="D168" s="53"/>
      <c r="E168" s="53" t="s">
        <v>68</v>
      </c>
      <c r="F168" s="54">
        <v>44617</v>
      </c>
      <c r="G168" s="55">
        <v>44618</v>
      </c>
      <c r="H168" s="56"/>
      <c r="I168" s="57">
        <v>0</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182</v>
      </c>
      <c r="D169" s="53"/>
      <c r="E169" s="53" t="s">
        <v>67</v>
      </c>
      <c r="F169" s="54">
        <v>44618</v>
      </c>
      <c r="G169" s="55">
        <v>44619</v>
      </c>
      <c r="H169" s="56"/>
      <c r="I169" s="57">
        <v>0</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0" customFormat="1" ht="14.1" customHeight="1" x14ac:dyDescent="0.2">
      <c r="A170" s="60" t="str">
        <f>IF(ISERROR(VALUE(SUBSTITUTE(prevWBS,".",""))),"1",IF(ISERROR(FIND("`",SUBSTITUTE(prevWBS,".","`",1))),TEXT(VALUE(prevWBS)+1,"#"),TEXT(VALUE(LEFT(prevWBS,FIND("`",SUBSTITUTE(prevWBS,".","`",1))-1))+1,"#")))</f>
        <v>16</v>
      </c>
      <c r="B170" s="61" t="s">
        <v>186</v>
      </c>
      <c r="D170" s="62"/>
      <c r="E170" s="62"/>
      <c r="F170" s="63"/>
      <c r="G170" s="63" t="str">
        <f t="shared" ref="G170" si="30">IF(ISBLANK(F170)," - ",IF(H170=0,F170,F170+H170-1))</f>
        <v xml:space="preserve"> - </v>
      </c>
      <c r="H170" s="64"/>
      <c r="I170" s="65"/>
      <c r="J170" s="66" t="str">
        <f t="shared" ref="J170" si="31">IF(OR(G170=0,F170=0)," - ",NETWORKDAYS(F170,G170))</f>
        <v xml:space="preserve"> - </v>
      </c>
      <c r="K170" s="67"/>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row>
    <row r="171" spans="1:67" s="43" customFormat="1" ht="14.1" customHeight="1" x14ac:dyDescent="0.2">
      <c r="A171" s="41" t="str">
        <f t="shared" si="9"/>
        <v>16.1</v>
      </c>
      <c r="B171" s="42" t="s">
        <v>174</v>
      </c>
      <c r="D171" s="53"/>
      <c r="E171" s="44" t="s">
        <v>64</v>
      </c>
      <c r="F171" s="45" t="s">
        <v>183</v>
      </c>
      <c r="G171" s="46"/>
      <c r="H171" s="56"/>
      <c r="I171" s="48">
        <v>0</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t="str">
        <f t="shared" si="9"/>
        <v>16.2</v>
      </c>
      <c r="B172" s="42" t="s">
        <v>187</v>
      </c>
      <c r="D172" s="53"/>
      <c r="E172" s="44"/>
      <c r="F172" s="45"/>
      <c r="G172" s="46"/>
      <c r="H172" s="56"/>
      <c r="I172" s="48"/>
      <c r="J172" s="58"/>
      <c r="K172" s="59"/>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t="str">
        <f t="shared" si="9"/>
        <v>16.3</v>
      </c>
      <c r="B173" s="42" t="s">
        <v>173</v>
      </c>
      <c r="D173" s="53"/>
      <c r="E173" s="44" t="s">
        <v>66</v>
      </c>
      <c r="F173" s="45" t="s">
        <v>183</v>
      </c>
      <c r="G173" s="46"/>
      <c r="H173" s="56"/>
      <c r="I173" s="48">
        <v>0</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16.4</v>
      </c>
      <c r="B174" s="42" t="s">
        <v>170</v>
      </c>
      <c r="D174" s="53"/>
      <c r="E174" s="44" t="s">
        <v>66</v>
      </c>
      <c r="F174" s="45" t="s">
        <v>183</v>
      </c>
      <c r="G174" s="46"/>
      <c r="H174" s="56"/>
      <c r="I174" s="48">
        <v>0</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16.5</v>
      </c>
      <c r="B175" s="42" t="s">
        <v>156</v>
      </c>
      <c r="D175" s="53"/>
      <c r="E175" s="44" t="s">
        <v>64</v>
      </c>
      <c r="F175" s="45" t="s">
        <v>183</v>
      </c>
      <c r="G175" s="46"/>
      <c r="H175" s="56"/>
      <c r="I175" s="48">
        <v>0</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56"/>
      <c r="I176" s="48"/>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56"/>
      <c r="I177" s="48"/>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56"/>
      <c r="I178" s="48"/>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44"/>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53"/>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53"/>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44"/>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44"/>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44"/>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53"/>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2022-02-22T03:32:21Z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