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1096225B-4A0E-4D45-AE46-4EBA336F295C}" xr6:coauthVersionLast="47" xr6:coauthVersionMax="47" xr10:uidLastSave="{00000000-0000-0000-0000-000000000000}"/>
  <bookViews>
    <workbookView xWindow="-12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3" i="9" l="1"/>
  <c r="J193" i="9" s="1"/>
  <c r="G186" i="9"/>
  <c r="J186" i="9" s="1"/>
  <c r="G180" i="9"/>
  <c r="J180" i="9" s="1"/>
  <c r="G172" i="9"/>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l="1"/>
  <c r="A175" i="9" s="1"/>
  <c r="A176" i="9" s="1"/>
  <c r="A177" i="9" l="1"/>
  <c r="A178" i="9" s="1"/>
  <c r="A179" i="9" s="1"/>
  <c r="A180" i="9" s="1"/>
  <c r="A181" i="9" s="1"/>
  <c r="A182" i="9" s="1"/>
  <c r="A183" i="9" s="1"/>
  <c r="A184" i="9" s="1"/>
  <c r="A185" i="9" l="1"/>
  <c r="A186" i="9" s="1"/>
  <c r="A187" i="9" s="1"/>
  <c r="A188" i="9" l="1"/>
  <c r="A189" i="9" s="1"/>
  <c r="A190" i="9" l="1"/>
  <c r="A191" i="9" s="1"/>
  <c r="A192" i="9" s="1"/>
  <c r="A193" i="9" l="1"/>
  <c r="A194" i="9" s="1"/>
  <c r="A195" i="9" l="1"/>
  <c r="A196" i="9" s="1"/>
  <c r="A19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<sst xmlns="http://schemas.openxmlformats.org/spreadsheetml/2006/main" count="375" uniqueCount="216">
  <si>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</si>
  <si>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</si>
  <si>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</si>
  <si>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</si>
  <si>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</si>
  <si>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</si>
  <si>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</si>
  <si>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</si>
  <si>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</si>
  <si>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</si>
  <si>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</si>
  <si>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</si>
  <si>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</si>
  <si>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</si>
  <si>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</si>
  <si>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</si>
  <si>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</si>
  <si>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</si>
  <si>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</si>
  <si>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</si>
  <si>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</si>
  <si>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</si>
  <si>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</si>
  <si>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</si>
  <si>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</si>
  <si>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</si>
  <si>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</si>
  <si>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</si>
  <si>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</si>
  <si>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</si>
  <si>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</si>
  <si>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</si>
  <si>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</si>
  <si>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</si>
  <si>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</si>
  <si>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</si>
  <si>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</si>
  <si>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</si>
  <si>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</si>
  <si>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</si>
  <si>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</si>
  <si>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</si>
  <si>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</si>
  <si>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</si>
  <si>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</si>
  <si>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</si>
  <si>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</si>
  <si>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</si>
  <si>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</si>
  <si>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</si>
  <si>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</si>
  <si>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</si>
  <si>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</si>
  <si>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</si>
  <si>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</si>
  <si>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</si>
  <si>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</si>
  <si>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</si>
  <si>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</si>
  <si>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</si>
  <si>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</si>
  <si>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</si>
  <si>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</si>
  <si>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</si>
  <si>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</si>
  <si>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</si>
  <si>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</si>
  <si>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</si>
  <si>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</si>
  <si>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</si>
  <si>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</si>
  <si>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</si>
  <si>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</si>
  <si>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</si>
  <si>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</si>
  <si>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</si>
  <si>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</si>
  <si>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</si>
  <si>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</si>
  <si>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</si>
  <si>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</si>
  <si>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</si>
  <si>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</si>
  <si>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</si>
  <si>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</si>
  <si>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</si>
  <si>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</si>
  <si>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</si>
  <si>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</si>
  <si>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</si>
  <si>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</si>
  <si>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</si>
  <si>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</si>
  <si>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</si>
  <si>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</si>
  <si>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</si>
  <si>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</si>
  <si>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</si>
  <si>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</si>
  <si>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</si>
  <si>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</si>
  <si>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</si>
  <si>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</si>
  <si>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</si>
  <si>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</si>
  <si>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</si>
  <si>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</si>
  <si>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</si>
  <si>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</si>
  <si>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</si>
  <si>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</si>
  <si>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</si>
  <si>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</si>
  <si>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</si>
  <si>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</si>
  <si>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</si>
  <si>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</si>
  <si>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</si>
  <si>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</si>
  <si>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</si>
  <si>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</si>
  <si>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</si>
  <si>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</si>
  <si>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</si>
  <si>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</si>
  <si>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</si>
  <si>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</si>
  <si>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</si>
  <si>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</si>
  <si>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</si>
  <si>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</si>
  <si>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</si>
  <si>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</si>
  <si>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</si>
  <si>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</si>
  <si>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</si>
  <si>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</si>
  <si>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</si>
  <si>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</si>
  <si>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</si>
  <si>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</si>
  <si>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</si>
  <si>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</si>
  <si>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</si>
  <si>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</si>
  <si>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</si>
  <si>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</si>
  <si>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</si>
  <si>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</si>
  <si>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</si>
  <si>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</si>
  <si>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</si>
  <si>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</si>
  <si>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</si>
  <si>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</si>
  <si>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</si>
  <si>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</si>
  <si>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</si>
  <si>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</si>
  <si>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</si>
  <si>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</si>
  <si>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</si>
  <si>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</si>
  <si>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</si>
  <si>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</si>
  <si>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</si>
  <si>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</si>
  <si>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</si>
  <si>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</si>
  <si>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</si>
  <si>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</si>
  <si>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</si>
  <si>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</si>
  <si>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</si>
  <si>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</si>
  <si>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</si>
  <si>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</si>
  <si>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</si>
  <si>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</si>
  <si>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</si>
  <si>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</si>
  <si>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</si>
  <si>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</si>
  <si>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</si>
  <si>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</si>
  <si>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</si>
  <si>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</si>
  <si>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</si>
  <si>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</si>
  <si>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</si>
  <si>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</si>
  <si>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</si>
  <si>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</si>
  <si>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</si>
  <si>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</si>
  <si>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</si>
  <si>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</si>
  <si>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</si>
  <si>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Homepage Prod &amp; Add Indices (1.02)</t>
  </si>
  <si>
    <t>Minor Styling Fixes to Sentiment Analysis</t>
  </si>
  <si>
    <t>Restyle Homepage</t>
  </si>
  <si>
    <t>Labor Market - Specific Indicators</t>
  </si>
  <si>
    <t>Labor Market Subindex Integration</t>
  </si>
  <si>
    <t>Bugfix - Treasury Animation</t>
  </si>
  <si>
    <t>Add CB Forecasts</t>
  </si>
  <si>
    <t>Cloudflare Domain Migration</t>
  </si>
  <si>
    <t>Backfill CME Scape</t>
  </si>
  <si>
    <t>Setup Blog Builder - Initial</t>
  </si>
  <si>
    <t>Add Vintage Displays</t>
  </si>
  <si>
    <t>Generate Confidence Intervals (Ad-Hoc Request)</t>
  </si>
  <si>
    <t>Work on Initial Blog</t>
  </si>
  <si>
    <t>Ubuntu 22 Migration</t>
  </si>
  <si>
    <t>Blog Setup &amp; More Indices (1.04)</t>
  </si>
  <si>
    <t>Add Additional Indices</t>
  </si>
  <si>
    <t>Add Optimal Model Stacking</t>
  </si>
  <si>
    <t>More Indices (1.03)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</si>
</sst>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164" fontId="28"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2">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81"/>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21"/>
  <sheetViews>
    <sheetView showGridLines="0" tabSelected="1" zoomScaleNormal="100" workbookViewId="0">
      <pane ySplit="7" topLeftCell="A175" activePane="bottomLeft" state="frozen"/>
      <selection pane="bottomLeft" activeCell="B187" sqref="B187"/>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75"/>
      <c r="M1" s="75"/>
      <c r="N1" s="75"/>
      <c r="O1" s="75"/>
      <c r="P1" s="75"/>
      <c r="Q1" s="75"/>
      <c r="R1" s="75"/>
      <c r="S1" s="75"/>
      <c r="T1" s="75"/>
      <c r="U1" s="75"/>
      <c r="V1" s="75"/>
      <c r="W1" s="75"/>
      <c r="X1" s="75"/>
      <c r="Y1" s="75"/>
      <c r="Z1" s="75"/>
      <c r="AA1" s="75"/>
      <c r="AB1" s="75"/>
      <c r="AC1" s="75"/>
      <c r="AD1" s="75"/>
      <c r="AE1" s="75"/>
      <c r="AF1" s="75"/>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7">
        <v>44192</v>
      </c>
      <c r="D4" s="77"/>
      <c r="E4" s="77"/>
      <c r="F4" s="77"/>
      <c r="G4" s="5"/>
      <c r="H4" s="14" t="s">
        <v>8</v>
      </c>
      <c r="I4" s="15">
        <v>81</v>
      </c>
      <c r="J4" s="5"/>
      <c r="L4" s="69" t="str">
        <f>"Week "&amp;(L6-($C$4-WEEKDAY($C$4,1)+2))/7+1</f>
        <v>Week 81</v>
      </c>
      <c r="M4" s="70"/>
      <c r="N4" s="70"/>
      <c r="O4" s="70"/>
      <c r="P4" s="70"/>
      <c r="Q4" s="70"/>
      <c r="R4" s="71"/>
      <c r="S4" s="69" t="str">
        <f>"Week "&amp;(S6-($C$4-WEEKDAY($C$4,1)+2))/7+1</f>
        <v>Week 82</v>
      </c>
      <c r="T4" s="70"/>
      <c r="U4" s="70"/>
      <c r="V4" s="70"/>
      <c r="W4" s="70"/>
      <c r="X4" s="70"/>
      <c r="Y4" s="71"/>
      <c r="Z4" s="69" t="str">
        <f>"Week "&amp;(Z6-($C$4-WEEKDAY($C$4,1)+2))/7+1</f>
        <v>Week 83</v>
      </c>
      <c r="AA4" s="70"/>
      <c r="AB4" s="70"/>
      <c r="AC4" s="70"/>
      <c r="AD4" s="70"/>
      <c r="AE4" s="70"/>
      <c r="AF4" s="71"/>
      <c r="AG4" s="69" t="str">
        <f>"Week "&amp;(AG6-($C$4-WEEKDAY($C$4,1)+2))/7+1</f>
        <v>Week 84</v>
      </c>
      <c r="AH4" s="70"/>
      <c r="AI4" s="70"/>
      <c r="AJ4" s="70"/>
      <c r="AK4" s="70"/>
      <c r="AL4" s="70"/>
      <c r="AM4" s="71"/>
      <c r="AN4" s="69" t="str">
        <f>"Week "&amp;(AN6-($C$4-WEEKDAY($C$4,1)+2))/7+1</f>
        <v>Week 85</v>
      </c>
      <c r="AO4" s="70"/>
      <c r="AP4" s="70"/>
      <c r="AQ4" s="70"/>
      <c r="AR4" s="70"/>
      <c r="AS4" s="70"/>
      <c r="AT4" s="71"/>
      <c r="AU4" s="69" t="str">
        <f>"Week "&amp;(AU6-($C$4-WEEKDAY($C$4,1)+2))/7+1</f>
        <v>Week 86</v>
      </c>
      <c r="AV4" s="70"/>
      <c r="AW4" s="70"/>
      <c r="AX4" s="70"/>
      <c r="AY4" s="70"/>
      <c r="AZ4" s="70"/>
      <c r="BA4" s="71"/>
      <c r="BB4" s="69" t="str">
        <f>"Week "&amp;(BB6-($C$4-WEEKDAY($C$4,1)+2))/7+1</f>
        <v>Week 87</v>
      </c>
      <c r="BC4" s="70"/>
      <c r="BD4" s="70"/>
      <c r="BE4" s="70"/>
      <c r="BF4" s="70"/>
      <c r="BG4" s="70"/>
      <c r="BH4" s="71"/>
      <c r="BI4" s="69" t="str">
        <f>"Week "&amp;(BI6-($C$4-WEEKDAY($C$4,1)+2))/7+1</f>
        <v>Week 88</v>
      </c>
      <c r="BJ4" s="70"/>
      <c r="BK4" s="70"/>
      <c r="BL4" s="70"/>
      <c r="BM4" s="70"/>
      <c r="BN4" s="70"/>
      <c r="BO4" s="71"/>
    </row>
    <row r="5" spans="1:67" ht="17.25" customHeight="1" x14ac:dyDescent="0.2">
      <c r="B5" s="14" t="s">
        <v>10</v>
      </c>
      <c r="C5" s="76" t="s">
        <v>98</v>
      </c>
      <c r="D5" s="76"/>
      <c r="E5" s="76"/>
      <c r="F5" s="76"/>
      <c r="L5" s="72">
        <f>L6</f>
        <v>44753</v>
      </c>
      <c r="M5" s="73"/>
      <c r="N5" s="73"/>
      <c r="O5" s="73"/>
      <c r="P5" s="73"/>
      <c r="Q5" s="73"/>
      <c r="R5" s="74"/>
      <c r="S5" s="72">
        <f>S6</f>
        <v>44760</v>
      </c>
      <c r="T5" s="73"/>
      <c r="U5" s="73"/>
      <c r="V5" s="73"/>
      <c r="W5" s="73"/>
      <c r="X5" s="73"/>
      <c r="Y5" s="74"/>
      <c r="Z5" s="72">
        <f>Z6</f>
        <v>44767</v>
      </c>
      <c r="AA5" s="73"/>
      <c r="AB5" s="73"/>
      <c r="AC5" s="73"/>
      <c r="AD5" s="73"/>
      <c r="AE5" s="73"/>
      <c r="AF5" s="74"/>
      <c r="AG5" s="72">
        <f>AG6</f>
        <v>44774</v>
      </c>
      <c r="AH5" s="73"/>
      <c r="AI5" s="73"/>
      <c r="AJ5" s="73"/>
      <c r="AK5" s="73"/>
      <c r="AL5" s="73"/>
      <c r="AM5" s="74"/>
      <c r="AN5" s="72">
        <f>AN6</f>
        <v>44781</v>
      </c>
      <c r="AO5" s="73"/>
      <c r="AP5" s="73"/>
      <c r="AQ5" s="73"/>
      <c r="AR5" s="73"/>
      <c r="AS5" s="73"/>
      <c r="AT5" s="74"/>
      <c r="AU5" s="72">
        <f>AU6</f>
        <v>44788</v>
      </c>
      <c r="AV5" s="73"/>
      <c r="AW5" s="73"/>
      <c r="AX5" s="73"/>
      <c r="AY5" s="73"/>
      <c r="AZ5" s="73"/>
      <c r="BA5" s="74"/>
      <c r="BB5" s="72">
        <f>BB6</f>
        <v>44795</v>
      </c>
      <c r="BC5" s="73"/>
      <c r="BD5" s="73"/>
      <c r="BE5" s="73"/>
      <c r="BF5" s="73"/>
      <c r="BG5" s="73"/>
      <c r="BH5" s="74"/>
      <c r="BI5" s="72">
        <f>BI6</f>
        <v>44802</v>
      </c>
      <c r="BJ5" s="73"/>
      <c r="BK5" s="73"/>
      <c r="BL5" s="73"/>
      <c r="BM5" s="73"/>
      <c r="BN5" s="73"/>
      <c r="BO5" s="74"/>
    </row>
    <row r="6" spans="1:67" ht="12.75" x14ac:dyDescent="0.2">
      <c r="L6" s="17">
        <f>C4-WEEKDAY(C4,1)+2+7*(I4-1)</f>
        <v>44753</v>
      </c>
      <c r="M6" s="18">
        <f t="shared" ref="M6:AR6" si="0">L6+1</f>
        <v>44754</v>
      </c>
      <c r="N6" s="18">
        <f t="shared" si="0"/>
        <v>44755</v>
      </c>
      <c r="O6" s="18">
        <f t="shared" si="0"/>
        <v>44756</v>
      </c>
      <c r="P6" s="18">
        <f t="shared" si="0"/>
        <v>44757</v>
      </c>
      <c r="Q6" s="18">
        <f t="shared" si="0"/>
        <v>44758</v>
      </c>
      <c r="R6" s="19">
        <f t="shared" si="0"/>
        <v>44759</v>
      </c>
      <c r="S6" s="17">
        <f t="shared" si="0"/>
        <v>44760</v>
      </c>
      <c r="T6" s="18">
        <f t="shared" si="0"/>
        <v>44761</v>
      </c>
      <c r="U6" s="18">
        <f t="shared" si="0"/>
        <v>44762</v>
      </c>
      <c r="V6" s="18">
        <f t="shared" si="0"/>
        <v>44763</v>
      </c>
      <c r="W6" s="18">
        <f t="shared" si="0"/>
        <v>44764</v>
      </c>
      <c r="X6" s="18">
        <f t="shared" si="0"/>
        <v>44765</v>
      </c>
      <c r="Y6" s="19">
        <f t="shared" si="0"/>
        <v>44766</v>
      </c>
      <c r="Z6" s="17">
        <f t="shared" si="0"/>
        <v>44767</v>
      </c>
      <c r="AA6" s="18">
        <f t="shared" si="0"/>
        <v>44768</v>
      </c>
      <c r="AB6" s="18">
        <f t="shared" si="0"/>
        <v>44769</v>
      </c>
      <c r="AC6" s="18">
        <f t="shared" si="0"/>
        <v>44770</v>
      </c>
      <c r="AD6" s="18">
        <f t="shared" si="0"/>
        <v>44771</v>
      </c>
      <c r="AE6" s="18">
        <f t="shared" si="0"/>
        <v>44772</v>
      </c>
      <c r="AF6" s="19">
        <f t="shared" si="0"/>
        <v>44773</v>
      </c>
      <c r="AG6" s="17">
        <f t="shared" si="0"/>
        <v>44774</v>
      </c>
      <c r="AH6" s="18">
        <f t="shared" si="0"/>
        <v>44775</v>
      </c>
      <c r="AI6" s="18">
        <f t="shared" si="0"/>
        <v>44776</v>
      </c>
      <c r="AJ6" s="18">
        <f t="shared" si="0"/>
        <v>44777</v>
      </c>
      <c r="AK6" s="18">
        <f t="shared" si="0"/>
        <v>44778</v>
      </c>
      <c r="AL6" s="18">
        <f t="shared" si="0"/>
        <v>44779</v>
      </c>
      <c r="AM6" s="19">
        <f t="shared" si="0"/>
        <v>44780</v>
      </c>
      <c r="AN6" s="17">
        <f t="shared" si="0"/>
        <v>44781</v>
      </c>
      <c r="AO6" s="18">
        <f t="shared" si="0"/>
        <v>44782</v>
      </c>
      <c r="AP6" s="18">
        <f t="shared" si="0"/>
        <v>44783</v>
      </c>
      <c r="AQ6" s="18">
        <f t="shared" si="0"/>
        <v>44784</v>
      </c>
      <c r="AR6" s="18">
        <f t="shared" si="0"/>
        <v>44785</v>
      </c>
      <c r="AS6" s="18">
        <f t="shared" ref="AS6:BO6" si="1">AR6+1</f>
        <v>44786</v>
      </c>
      <c r="AT6" s="19">
        <f t="shared" si="1"/>
        <v>44787</v>
      </c>
      <c r="AU6" s="17">
        <f t="shared" si="1"/>
        <v>44788</v>
      </c>
      <c r="AV6" s="18">
        <f t="shared" si="1"/>
        <v>44789</v>
      </c>
      <c r="AW6" s="18">
        <f t="shared" si="1"/>
        <v>44790</v>
      </c>
      <c r="AX6" s="18">
        <f t="shared" si="1"/>
        <v>44791</v>
      </c>
      <c r="AY6" s="18">
        <f t="shared" si="1"/>
        <v>44792</v>
      </c>
      <c r="AZ6" s="18">
        <f t="shared" si="1"/>
        <v>44793</v>
      </c>
      <c r="BA6" s="19">
        <f t="shared" si="1"/>
        <v>44794</v>
      </c>
      <c r="BB6" s="17">
        <f t="shared" si="1"/>
        <v>44795</v>
      </c>
      <c r="BC6" s="18">
        <f t="shared" si="1"/>
        <v>44796</v>
      </c>
      <c r="BD6" s="18">
        <f t="shared" si="1"/>
        <v>44797</v>
      </c>
      <c r="BE6" s="18">
        <f t="shared" si="1"/>
        <v>44798</v>
      </c>
      <c r="BF6" s="18">
        <f t="shared" si="1"/>
        <v>44799</v>
      </c>
      <c r="BG6" s="18">
        <f t="shared" si="1"/>
        <v>44800</v>
      </c>
      <c r="BH6" s="19">
        <f t="shared" si="1"/>
        <v>44801</v>
      </c>
      <c r="BI6" s="17">
        <f t="shared" si="1"/>
        <v>44802</v>
      </c>
      <c r="BJ6" s="18">
        <f t="shared" si="1"/>
        <v>44803</v>
      </c>
      <c r="BK6" s="18">
        <f t="shared" si="1"/>
        <v>44804</v>
      </c>
      <c r="BL6" s="18">
        <f t="shared" si="1"/>
        <v>44805</v>
      </c>
      <c r="BM6" s="18">
        <f t="shared" si="1"/>
        <v>44806</v>
      </c>
      <c r="BN6" s="18">
        <f t="shared" si="1"/>
        <v>44807</v>
      </c>
      <c r="BO6" s="19">
        <f t="shared" si="1"/>
        <v>44808</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8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164</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156</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157</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159</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161</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158</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160</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162</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189</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163</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165</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167</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166</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169</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168</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173</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170</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179</v>
      </c>
      <c r="D156" s="53"/>
      <c r="E156" s="44" t="s">
        <v>178</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171</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176</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172</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174</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180</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181</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182</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184</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183</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185</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186</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188</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187</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175</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177</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192</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190</v>
      </c>
      <c r="D173" s="53"/>
      <c r="E173" s="44" t="s">
        <v>66</v>
      </c>
      <c r="F173" s="45">
        <v>44623</v>
      </c>
      <c r="G173" s="46">
        <v>44675</v>
      </c>
      <c r="H173" s="56"/>
      <c r="I173" s="48">
        <v>1</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191</v>
      </c>
      <c r="D174" s="53"/>
      <c r="E174" s="44" t="s">
        <v>64</v>
      </c>
      <c r="F174" s="45">
        <v>44654</v>
      </c>
      <c r="G174" s="46">
        <v>44689</v>
      </c>
      <c r="H174" s="56"/>
      <c r="I174" s="48">
        <v>1</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16.3</v>
      </c>
      <c r="B175" s="42" t="s">
        <v>193</v>
      </c>
      <c r="D175" s="53"/>
      <c r="E175" s="44" t="s">
        <v>65</v>
      </c>
      <c r="F175" s="45">
        <v>44682</v>
      </c>
      <c r="G175" s="46">
        <v>44689</v>
      </c>
      <c r="H175" s="56"/>
      <c r="I175" s="48">
        <v>1</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t="str">
        <f t="shared" si="9"/>
        <v>16.4</v>
      </c>
      <c r="B176" s="42" t="s">
        <v>194</v>
      </c>
      <c r="D176" s="53"/>
      <c r="E176" s="44" t="s">
        <v>66</v>
      </c>
      <c r="F176" s="45">
        <v>44689</v>
      </c>
      <c r="G176" s="46">
        <v>44696</v>
      </c>
      <c r="H176" s="56"/>
      <c r="I176" s="48">
        <v>1</v>
      </c>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t="str">
        <f t="shared" si="9"/>
        <v>16.5</v>
      </c>
      <c r="B177" s="42" t="s">
        <v>196</v>
      </c>
      <c r="D177" s="53"/>
      <c r="E177" s="44" t="s">
        <v>64</v>
      </c>
      <c r="F177" s="45">
        <v>44691</v>
      </c>
      <c r="G177" s="46">
        <v>44696</v>
      </c>
      <c r="H177" s="56"/>
      <c r="I177" s="48">
        <v>1</v>
      </c>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t="str">
        <f t="shared" si="9"/>
        <v>16.6</v>
      </c>
      <c r="B178" s="42" t="s">
        <v>195</v>
      </c>
      <c r="D178" s="53"/>
      <c r="E178" s="44" t="s">
        <v>66</v>
      </c>
      <c r="F178" s="45">
        <v>44694</v>
      </c>
      <c r="G178" s="46">
        <v>44696</v>
      </c>
      <c r="H178" s="56"/>
      <c r="I178" s="48">
        <v>1</v>
      </c>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t="str">
        <f t="shared" si="9"/>
        <v>16.7</v>
      </c>
      <c r="B179" s="42" t="s">
        <v>197</v>
      </c>
      <c r="D179" s="53"/>
      <c r="E179" s="44" t="s">
        <v>64</v>
      </c>
      <c r="F179" s="45">
        <v>44696</v>
      </c>
      <c r="G179" s="46">
        <v>44696</v>
      </c>
      <c r="H179" s="56"/>
      <c r="I179" s="48">
        <v>1</v>
      </c>
      <c r="J179" s="58"/>
      <c r="K179" s="59"/>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0" customFormat="1" ht="14.1" customHeight="1" x14ac:dyDescent="0.2">
      <c r="A180" s="60" t="str">
        <f>IF(ISERROR(VALUE(SUBSTITUTE(prevWBS,".",""))),"1",IF(ISERROR(FIND("`",SUBSTITUTE(prevWBS,".","`",1))),TEXT(VALUE(prevWBS)+1,"#"),TEXT(VALUE(LEFT(prevWBS,FIND("`",SUBSTITUTE(prevWBS,".","`",1))-1))+1,"#")))</f>
        <v>17</v>
      </c>
      <c r="B180" s="61" t="s">
        <v>198</v>
      </c>
      <c r="D180" s="62"/>
      <c r="E180" s="62"/>
      <c r="F180" s="63"/>
      <c r="G180" s="63" t="str">
        <f t="shared" ref="G180" si="32">IF(ISBLANK(F180)," - ",IF(H180=0,F180,F180+H180-1))</f>
        <v xml:space="preserve"> - </v>
      </c>
      <c r="H180" s="64"/>
      <c r="I180" s="65"/>
      <c r="J180" s="66" t="str">
        <f t="shared" ref="J180" si="33">IF(OR(G180=0,F180=0)," - ",NETWORKDAYS(F180,G180))</f>
        <v xml:space="preserve"> - </v>
      </c>
      <c r="K180" s="67"/>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row>
    <row r="181" spans="1:67" s="43" customFormat="1" ht="14.1" customHeight="1" x14ac:dyDescent="0.2">
      <c r="A181" s="41" t="str">
        <f t="shared" si="9"/>
        <v>17.1</v>
      </c>
      <c r="B181" s="42" t="s">
        <v>199</v>
      </c>
      <c r="D181" s="53"/>
      <c r="E181" s="44" t="s">
        <v>64</v>
      </c>
      <c r="F181" s="45">
        <v>44696</v>
      </c>
      <c r="G181" s="46">
        <v>44698</v>
      </c>
      <c r="H181" s="56"/>
      <c r="I181" s="48">
        <v>1</v>
      </c>
      <c r="J181" s="58"/>
      <c r="K181" s="59"/>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t="str">
        <f t="shared" si="9"/>
        <v>17.2</v>
      </c>
      <c r="B182" s="42" t="s">
        <v>200</v>
      </c>
      <c r="D182" s="53"/>
      <c r="E182" s="44" t="s">
        <v>68</v>
      </c>
      <c r="F182" s="45">
        <v>44698</v>
      </c>
      <c r="G182" s="46">
        <v>44699</v>
      </c>
      <c r="H182" s="56"/>
      <c r="I182" s="48">
        <v>1</v>
      </c>
      <c r="J182" s="58"/>
      <c r="K182" s="59"/>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t="str">
        <f t="shared" si="9"/>
        <v>17.3</v>
      </c>
      <c r="B183" s="42" t="s">
        <v>201</v>
      </c>
      <c r="D183" s="53"/>
      <c r="E183" s="44" t="s">
        <v>64</v>
      </c>
      <c r="F183" s="45">
        <v>44700</v>
      </c>
      <c r="G183" s="46">
        <v>44710</v>
      </c>
      <c r="H183" s="56"/>
      <c r="I183" s="48">
        <v>1</v>
      </c>
      <c r="J183" s="58"/>
      <c r="K183" s="59"/>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t="str">
        <f t="shared" si="9"/>
        <v>17.4</v>
      </c>
      <c r="B184" s="42" t="s">
        <v>202</v>
      </c>
      <c r="D184" s="53"/>
      <c r="E184" s="44" t="s">
        <v>64</v>
      </c>
      <c r="F184" s="45">
        <v>44700</v>
      </c>
      <c r="G184" s="46">
        <v>44710</v>
      </c>
      <c r="H184" s="56"/>
      <c r="I184" s="48">
        <v>1</v>
      </c>
      <c r="J184" s="58"/>
      <c r="K184" s="59"/>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t="str">
        <f t="shared" si="9"/>
        <v>17.5</v>
      </c>
      <c r="B185" s="42" t="s">
        <v>203</v>
      </c>
      <c r="D185" s="53"/>
      <c r="E185" s="53" t="s">
        <v>66</v>
      </c>
      <c r="F185" s="54">
        <v>44720</v>
      </c>
      <c r="G185" s="55">
        <v>44721</v>
      </c>
      <c r="H185" s="56"/>
      <c r="I185" s="57">
        <v>1</v>
      </c>
      <c r="J185" s="58"/>
      <c r="K185" s="59"/>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0" customFormat="1" ht="14.1" customHeight="1" x14ac:dyDescent="0.2">
      <c r="A186" s="60" t="str">
        <f>IF(ISERROR(VALUE(SUBSTITUTE(prevWBS,".",""))),"1",IF(ISERROR(FIND("`",SUBSTITUTE(prevWBS,".","`",1))),TEXT(VALUE(prevWBS)+1,"#"),TEXT(VALUE(LEFT(prevWBS,FIND("`",SUBSTITUTE(prevWBS,".","`",1))-1))+1,"#")))</f>
        <v>18</v>
      </c>
      <c r="B186" s="61" t="s">
        <v>215</v>
      </c>
      <c r="D186" s="62"/>
      <c r="E186" s="62"/>
      <c r="F186" s="63"/>
      <c r="G186" s="63" t="str">
        <f t="shared" ref="G186" si="34">IF(ISBLANK(F186)," - ",IF(H186=0,F186,F186+H186-1))</f>
        <v xml:space="preserve"> - </v>
      </c>
      <c r="H186" s="64"/>
      <c r="I186" s="65"/>
      <c r="J186" s="66" t="str">
        <f t="shared" ref="J186" si="35">IF(OR(G186=0,F186=0)," - ",NETWORKDAYS(F186,G186))</f>
        <v xml:space="preserve"> - </v>
      </c>
      <c r="K186" s="67"/>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row>
    <row r="187" spans="1:67" s="43" customFormat="1" ht="14.1" customHeight="1" x14ac:dyDescent="0.2">
      <c r="A187" s="41" t="str">
        <f t="shared" ref="A187:A197"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18.1</v>
      </c>
      <c r="B187" s="42" t="s">
        <v>205</v>
      </c>
      <c r="D187" s="53"/>
      <c r="E187" s="44" t="s">
        <v>62</v>
      </c>
      <c r="F187" s="45">
        <v>44717</v>
      </c>
      <c r="G187" s="46">
        <v>44718</v>
      </c>
      <c r="H187" s="47"/>
      <c r="I187" s="48">
        <v>1</v>
      </c>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t="str">
        <f t="shared" si="36"/>
        <v>18.2</v>
      </c>
      <c r="B188" s="42" t="s">
        <v>207</v>
      </c>
      <c r="D188" s="53"/>
      <c r="E188" s="44" t="s">
        <v>178</v>
      </c>
      <c r="F188" s="45">
        <v>44730</v>
      </c>
      <c r="G188" s="46">
        <v>44737</v>
      </c>
      <c r="H188" s="47"/>
      <c r="I188" s="48">
        <v>1</v>
      </c>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t="str">
        <f t="shared" si="36"/>
        <v>18.3</v>
      </c>
      <c r="B189" s="42" t="s">
        <v>204</v>
      </c>
      <c r="D189" s="53"/>
      <c r="E189" s="44" t="s">
        <v>64</v>
      </c>
      <c r="F189" s="45">
        <v>44738</v>
      </c>
      <c r="G189" s="46">
        <v>44737</v>
      </c>
      <c r="H189" s="47"/>
      <c r="I189" s="48">
        <v>1</v>
      </c>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t="str">
        <f t="shared" si="36"/>
        <v>18.4</v>
      </c>
      <c r="B190" s="42" t="s">
        <v>206</v>
      </c>
      <c r="D190" s="53"/>
      <c r="E190" s="44" t="s">
        <v>64</v>
      </c>
      <c r="F190" s="45">
        <v>44747</v>
      </c>
      <c r="G190" s="46">
        <v>44748</v>
      </c>
      <c r="H190" s="47"/>
      <c r="I190" s="48">
        <v>1</v>
      </c>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t="str">
        <f t="shared" si="36"/>
        <v>18.5</v>
      </c>
      <c r="B191" s="42" t="s">
        <v>209</v>
      </c>
      <c r="D191" s="53"/>
      <c r="E191" s="44" t="s">
        <v>64</v>
      </c>
      <c r="F191" s="45">
        <v>44748</v>
      </c>
      <c r="G191" s="46">
        <v>44749</v>
      </c>
      <c r="H191" s="47"/>
      <c r="I191" s="48">
        <v>1</v>
      </c>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t="str">
        <f t="shared" si="36"/>
        <v>18.6</v>
      </c>
      <c r="B192" s="42" t="s">
        <v>208</v>
      </c>
      <c r="D192" s="53"/>
      <c r="E192" s="44" t="s">
        <v>64</v>
      </c>
      <c r="F192" s="45">
        <v>44767</v>
      </c>
      <c r="G192" s="46">
        <v>44779</v>
      </c>
      <c r="H192" s="47"/>
      <c r="I192" s="48">
        <v>1</v>
      </c>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0" customFormat="1" ht="14.1" customHeight="1" x14ac:dyDescent="0.2">
      <c r="A193" s="60" t="str">
        <f>IF(ISERROR(VALUE(SUBSTITUTE(prevWBS,".",""))),"1",IF(ISERROR(FIND("`",SUBSTITUTE(prevWBS,".","`",1))),TEXT(VALUE(prevWBS)+1,"#"),TEXT(VALUE(LEFT(prevWBS,FIND("`",SUBSTITUTE(prevWBS,".","`",1))-1))+1,"#")))</f>
        <v>19</v>
      </c>
      <c r="B193" s="61" t="s">
        <v>212</v>
      </c>
      <c r="D193" s="62"/>
      <c r="E193" s="62"/>
      <c r="F193" s="63"/>
      <c r="G193" s="63" t="str">
        <f t="shared" ref="G193" si="37">IF(ISBLANK(F193)," - ",IF(H193=0,F193,F193+H193-1))</f>
        <v xml:space="preserve"> - </v>
      </c>
      <c r="H193" s="64"/>
      <c r="I193" s="65"/>
      <c r="J193" s="66" t="str">
        <f t="shared" ref="J193" si="38">IF(OR(G193=0,F193=0)," - ",NETWORKDAYS(F193,G193))</f>
        <v xml:space="preserve"> - </v>
      </c>
      <c r="K193" s="67"/>
      <c r="L193" s="68"/>
      <c r="M193" s="68"/>
      <c r="N193" s="68"/>
      <c r="O193" s="68"/>
      <c r="P193" s="68"/>
      <c r="Q193" s="68"/>
      <c r="R193" s="68"/>
      <c r="S193" s="68"/>
      <c r="T193" s="68"/>
      <c r="U193" s="68"/>
      <c r="V193" s="68"/>
      <c r="W193" s="68"/>
      <c r="X193" s="68"/>
      <c r="Y193" s="68"/>
      <c r="Z193" s="68"/>
      <c r="AA193" s="68"/>
      <c r="AB193" s="68"/>
      <c r="AC193" s="68"/>
      <c r="AD193" s="68"/>
      <c r="AE193" s="68"/>
      <c r="AF193" s="68"/>
      <c r="AG193" s="68"/>
      <c r="AH193" s="68"/>
      <c r="AI193" s="68"/>
      <c r="AJ193" s="68"/>
      <c r="AK193" s="68"/>
      <c r="AL193" s="68"/>
      <c r="AM193" s="68"/>
      <c r="AN193" s="68"/>
      <c r="AO193" s="68"/>
      <c r="AP193" s="68"/>
      <c r="AQ193" s="68"/>
      <c r="AR193" s="68"/>
      <c r="AS193" s="68"/>
      <c r="AT193" s="68"/>
      <c r="AU193" s="68"/>
      <c r="AV193" s="68"/>
      <c r="AW193" s="68"/>
      <c r="AX193" s="68"/>
      <c r="AY193" s="68"/>
      <c r="AZ193" s="68"/>
      <c r="BA193" s="68"/>
      <c r="BB193" s="68"/>
      <c r="BC193" s="68"/>
      <c r="BD193" s="68"/>
      <c r="BE193" s="68"/>
      <c r="BF193" s="68"/>
      <c r="BG193" s="68"/>
      <c r="BH193" s="68"/>
      <c r="BI193" s="68"/>
      <c r="BJ193" s="68"/>
      <c r="BK193" s="68"/>
      <c r="BL193" s="68"/>
      <c r="BM193" s="68"/>
      <c r="BN193" s="68"/>
      <c r="BO193" s="68"/>
    </row>
    <row r="194" spans="1:67" s="43" customFormat="1" ht="14.1" customHeight="1" x14ac:dyDescent="0.2">
      <c r="A194" s="41" t="str">
        <f t="shared" si="36"/>
        <v>19.1</v>
      </c>
      <c r="B194" s="42" t="s">
        <v>211</v>
      </c>
      <c r="D194" s="44"/>
      <c r="E194" s="44" t="s">
        <v>144</v>
      </c>
      <c r="F194" s="45">
        <v>44808</v>
      </c>
      <c r="G194" s="46">
        <v>44809</v>
      </c>
      <c r="H194" s="47"/>
      <c r="I194" s="48">
        <v>1</v>
      </c>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t="str">
        <f t="shared" si="36"/>
        <v>19.2</v>
      </c>
      <c r="B195" s="42" t="s">
        <v>210</v>
      </c>
      <c r="D195" s="44"/>
      <c r="E195" s="44" t="s">
        <v>67</v>
      </c>
      <c r="F195" s="45">
        <v>44810</v>
      </c>
      <c r="G195" s="46">
        <v>44813</v>
      </c>
      <c r="H195" s="47"/>
      <c r="I195" s="48">
        <v>0</v>
      </c>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t="str">
        <f t="shared" si="36"/>
        <v>19.3</v>
      </c>
      <c r="B196" s="42" t="s">
        <v>213</v>
      </c>
      <c r="D196" s="44"/>
      <c r="E196" s="44" t="s">
        <v>64</v>
      </c>
      <c r="F196" s="45">
        <v>44809</v>
      </c>
      <c r="G196" s="46">
        <v>44815</v>
      </c>
      <c r="H196" s="47"/>
      <c r="I196" s="48">
        <v>0</v>
      </c>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t="str">
        <f t="shared" si="36"/>
        <v>19.4</v>
      </c>
      <c r="B197" s="42" t="s">
        <v>214</v>
      </c>
      <c r="D197" s="44"/>
      <c r="E197" s="44" t="s">
        <v>64</v>
      </c>
      <c r="F197" s="45">
        <v>44809</v>
      </c>
      <c r="G197" s="46">
        <v>44820</v>
      </c>
      <c r="H197" s="47"/>
      <c r="I197" s="48">
        <v>0</v>
      </c>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44"/>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53"/>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53"/>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53"/>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53"/>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53"/>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44"/>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44"/>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44"/>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44"/>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53"/>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53"/>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53"/>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53"/>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53"/>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43" customFormat="1" ht="14.1" customHeight="1" x14ac:dyDescent="0.2">
      <c r="A213" s="41"/>
      <c r="B213" s="42"/>
      <c r="D213" s="44"/>
      <c r="E213" s="44"/>
      <c r="F213" s="45"/>
      <c r="G213" s="46"/>
      <c r="H213" s="47"/>
      <c r="I213" s="48"/>
      <c r="J213" s="49"/>
      <c r="K213" s="50"/>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row>
    <row r="214" spans="1:67" s="43" customFormat="1" ht="14.1" customHeight="1" x14ac:dyDescent="0.2">
      <c r="A214" s="41"/>
      <c r="B214" s="42"/>
      <c r="D214" s="44"/>
      <c r="E214" s="44"/>
      <c r="F214" s="45"/>
      <c r="G214" s="46"/>
      <c r="H214" s="47"/>
      <c r="I214" s="48"/>
      <c r="J214" s="49"/>
      <c r="K214" s="50"/>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row>
    <row r="215" spans="1:67" s="43" customFormat="1" ht="14.1" customHeight="1" x14ac:dyDescent="0.2">
      <c r="A215" s="41"/>
      <c r="B215" s="42"/>
      <c r="D215" s="44"/>
      <c r="E215" s="44"/>
      <c r="F215" s="45"/>
      <c r="G215" s="46"/>
      <c r="H215" s="47"/>
      <c r="I215" s="48"/>
      <c r="J215" s="49"/>
      <c r="K215" s="50"/>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row>
    <row r="216" spans="1:67" s="43" customFormat="1" ht="14.1" customHeight="1" x14ac:dyDescent="0.2">
      <c r="A216" s="41"/>
      <c r="B216" s="42"/>
      <c r="D216" s="44"/>
      <c r="E216" s="44"/>
      <c r="F216" s="45"/>
      <c r="G216" s="46"/>
      <c r="H216" s="47"/>
      <c r="I216" s="48"/>
      <c r="J216" s="49"/>
      <c r="K216" s="50"/>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row>
    <row r="217" spans="1:67" s="43" customFormat="1" ht="14.1" customHeight="1" x14ac:dyDescent="0.2">
      <c r="A217" s="41"/>
      <c r="B217" s="42"/>
      <c r="D217" s="53"/>
      <c r="E217" s="44"/>
      <c r="F217" s="45"/>
      <c r="G217" s="46"/>
      <c r="H217" s="47"/>
      <c r="I217" s="48"/>
      <c r="J217" s="49"/>
      <c r="K217" s="50"/>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row>
    <row r="218" spans="1:67" s="43" customFormat="1" ht="14.1" customHeight="1" x14ac:dyDescent="0.2">
      <c r="A218" s="41"/>
      <c r="B218" s="42"/>
      <c r="D218" s="53"/>
      <c r="E218" s="44"/>
      <c r="F218" s="45"/>
      <c r="G218" s="46"/>
      <c r="H218" s="47"/>
      <c r="I218" s="48"/>
      <c r="J218" s="49"/>
      <c r="K218" s="50"/>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row>
    <row r="219" spans="1:67" s="43" customFormat="1" ht="14.1" customHeight="1" x14ac:dyDescent="0.2">
      <c r="A219" s="41"/>
      <c r="B219" s="42"/>
      <c r="D219" s="53"/>
      <c r="E219" s="44"/>
      <c r="F219" s="45"/>
      <c r="G219" s="46"/>
      <c r="H219" s="47"/>
      <c r="I219" s="48"/>
      <c r="J219" s="49"/>
      <c r="K219" s="50"/>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c r="BN219" s="51"/>
      <c r="BO219" s="51"/>
    </row>
    <row r="220" spans="1:67" s="43" customFormat="1" ht="14.1" customHeight="1" x14ac:dyDescent="0.2">
      <c r="A220" s="41"/>
      <c r="B220" s="42"/>
      <c r="D220" s="53"/>
      <c r="E220" s="44"/>
      <c r="F220" s="45"/>
      <c r="G220" s="46"/>
      <c r="H220" s="47"/>
      <c r="I220" s="48"/>
      <c r="J220" s="49"/>
      <c r="K220" s="50"/>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1"/>
      <c r="BL220" s="51"/>
      <c r="BM220" s="51"/>
      <c r="BN220" s="51"/>
      <c r="BO220" s="51"/>
    </row>
    <row r="221" spans="1:67" s="43" customFormat="1" ht="14.1" customHeight="1" x14ac:dyDescent="0.2">
      <c r="A221" s="41"/>
      <c r="B221" s="42"/>
      <c r="D221" s="53"/>
      <c r="E221" s="44"/>
      <c r="F221" s="45"/>
      <c r="G221" s="46"/>
      <c r="H221" s="47"/>
      <c r="I221" s="48"/>
      <c r="J221" s="49"/>
      <c r="K221" s="50"/>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E1:E179 E181 E187:E192 E194:E1048576">
    <cfRule type="cellIs" dxfId="71" priority="104" operator="equal">
      <formula>"Bash"</formula>
    </cfRule>
    <cfRule type="cellIs" dxfId="70" priority="105" operator="equal">
      <formula>"LINUX"</formula>
    </cfRule>
    <cfRule type="cellIs" dxfId="69" priority="106" operator="equal">
      <formula>"PHP"</formula>
    </cfRule>
    <cfRule type="cellIs" dxfId="68" priority="107" operator="equal">
      <formula>"CSS"</formula>
    </cfRule>
    <cfRule type="cellIs" dxfId="67" priority="108" operator="equal">
      <formula>"HTML"</formula>
    </cfRule>
    <cfRule type="cellIs" dxfId="66" priority="109" operator="equal">
      <formula>"R"</formula>
    </cfRule>
    <cfRule type="cellIs" dxfId="65" priority="110" operator="equal">
      <formula>"SQL"</formula>
    </cfRule>
    <cfRule type="cellIs" dxfId="64" priority="111" operator="equal">
      <formula>"JS"</formula>
    </cfRule>
    <cfRule type="cellIs" dxfId="63" priority="112" operator="equal">
      <formula>"Python"</formula>
    </cfRule>
  </conditionalFormatting>
  <conditionalFormatting sqref="I1:I179 I181 I187:I192 I194:I1048576">
    <cfRule type="dataBar" priority="101">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79 L181:BO181 L187:BO192 L194:BO1048576">
    <cfRule type="expression" dxfId="62" priority="92">
      <formula>L$6=TODAY()</formula>
    </cfRule>
    <cfRule type="expression" dxfId="61" priority="102">
      <formula>AND($F1&lt;=L$6,ROUNDDOWN(($G1-$F1+1)*$I1,0)+$F1-1&gt;=L$6)</formula>
    </cfRule>
    <cfRule type="expression" dxfId="60" priority="103">
      <formula>AND(NOT(ISBLANK($F1)),$F1&lt;=L$6,$G1&gt;=L$6)</formula>
    </cfRule>
  </conditionalFormatting>
  <conditionalFormatting sqref="E180">
    <cfRule type="cellIs" dxfId="59" priority="83" operator="equal">
      <formula>"Bash"</formula>
    </cfRule>
    <cfRule type="cellIs" dxfId="58" priority="84" operator="equal">
      <formula>"LINUX"</formula>
    </cfRule>
    <cfRule type="cellIs" dxfId="57" priority="85" operator="equal">
      <formula>"PHP"</formula>
    </cfRule>
    <cfRule type="cellIs" dxfId="56" priority="86" operator="equal">
      <formula>"CSS"</formula>
    </cfRule>
    <cfRule type="cellIs" dxfId="55" priority="87" operator="equal">
      <formula>"HTML"</formula>
    </cfRule>
    <cfRule type="cellIs" dxfId="54" priority="88" operator="equal">
      <formula>"R"</formula>
    </cfRule>
    <cfRule type="cellIs" dxfId="53" priority="89" operator="equal">
      <formula>"SQL"</formula>
    </cfRule>
    <cfRule type="cellIs" dxfId="52" priority="90" operator="equal">
      <formula>"JS"</formula>
    </cfRule>
    <cfRule type="cellIs" dxfId="51" priority="91" operator="equal">
      <formula>"Python"</formula>
    </cfRule>
  </conditionalFormatting>
  <conditionalFormatting sqref="I180">
    <cfRule type="dataBar" priority="80">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80:BO180">
    <cfRule type="expression" dxfId="50" priority="79">
      <formula>L$6=TODAY()</formula>
    </cfRule>
    <cfRule type="expression" dxfId="49" priority="81">
      <formula>AND($F180&lt;=L$6,ROUNDDOWN(($G180-$F180+1)*$I180,0)+$F180-1&gt;=L$6)</formula>
    </cfRule>
    <cfRule type="expression" dxfId="48" priority="82">
      <formula>AND(NOT(ISBLANK($F180)),$F180&lt;=L$6,$G180&gt;=L$6)</formula>
    </cfRule>
  </conditionalFormatting>
  <conditionalFormatting sqref="E182">
    <cfRule type="cellIs" dxfId="47" priority="70" operator="equal">
      <formula>"Bash"</formula>
    </cfRule>
    <cfRule type="cellIs" dxfId="46" priority="71" operator="equal">
      <formula>"LINUX"</formula>
    </cfRule>
    <cfRule type="cellIs" dxfId="45" priority="72" operator="equal">
      <formula>"PHP"</formula>
    </cfRule>
    <cfRule type="cellIs" dxfId="44" priority="73" operator="equal">
      <formula>"CSS"</formula>
    </cfRule>
    <cfRule type="cellIs" dxfId="43" priority="74" operator="equal">
      <formula>"HTML"</formula>
    </cfRule>
    <cfRule type="cellIs" dxfId="42" priority="75" operator="equal">
      <formula>"R"</formula>
    </cfRule>
    <cfRule type="cellIs" dxfId="41" priority="76" operator="equal">
      <formula>"SQL"</formula>
    </cfRule>
    <cfRule type="cellIs" dxfId="40" priority="77" operator="equal">
      <formula>"JS"</formula>
    </cfRule>
    <cfRule type="cellIs" dxfId="39" priority="78" operator="equal">
      <formula>"Python"</formula>
    </cfRule>
  </conditionalFormatting>
  <conditionalFormatting sqref="I182">
    <cfRule type="dataBar" priority="67">
      <dataBar>
        <cfvo type="num" val="0"/>
        <cfvo type="num" val="1"/>
        <color theme="0" tint="-0.34998626667073579"/>
      </dataBar>
      <extLst>
        <ext xmlns:x14="http://schemas.microsoft.com/office/spreadsheetml/2009/9/main" uri="{B025F937-C7B1-47D3-B67F-A62EFF666E3E}">
          <x14:id>{9DD18DEA-B6A5-478C-A3CD-918C16B8D1ED}</x14:id>
        </ext>
      </extLst>
    </cfRule>
  </conditionalFormatting>
  <conditionalFormatting sqref="L182:BO182">
    <cfRule type="expression" dxfId="38" priority="66">
      <formula>L$6=TODAY()</formula>
    </cfRule>
    <cfRule type="expression" dxfId="37" priority="68">
      <formula>AND($F182&lt;=L$6,ROUNDDOWN(($G182-$F182+1)*$I182,0)+$F182-1&gt;=L$6)</formula>
    </cfRule>
    <cfRule type="expression" dxfId="36" priority="69">
      <formula>AND(NOT(ISBLANK($F182)),$F182&lt;=L$6,$G182&gt;=L$6)</formula>
    </cfRule>
  </conditionalFormatting>
  <conditionalFormatting sqref="E183:E185">
    <cfRule type="cellIs" dxfId="35" priority="57" operator="equal">
      <formula>"Bash"</formula>
    </cfRule>
    <cfRule type="cellIs" dxfId="34" priority="58" operator="equal">
      <formula>"LINUX"</formula>
    </cfRule>
    <cfRule type="cellIs" dxfId="33" priority="59" operator="equal">
      <formula>"PHP"</formula>
    </cfRule>
    <cfRule type="cellIs" dxfId="32" priority="60" operator="equal">
      <formula>"CSS"</formula>
    </cfRule>
    <cfRule type="cellIs" dxfId="31" priority="61" operator="equal">
      <formula>"HTML"</formula>
    </cfRule>
    <cfRule type="cellIs" dxfId="30" priority="62" operator="equal">
      <formula>"R"</formula>
    </cfRule>
    <cfRule type="cellIs" dxfId="29" priority="63" operator="equal">
      <formula>"SQL"</formula>
    </cfRule>
    <cfRule type="cellIs" dxfId="28" priority="64" operator="equal">
      <formula>"JS"</formula>
    </cfRule>
    <cfRule type="cellIs" dxfId="27" priority="65" operator="equal">
      <formula>"Python"</formula>
    </cfRule>
  </conditionalFormatting>
  <conditionalFormatting sqref="I183:I185">
    <cfRule type="dataBar" priority="54">
      <dataBar>
        <cfvo type="num" val="0"/>
        <cfvo type="num" val="1"/>
        <color theme="0" tint="-0.34998626667073579"/>
      </dataBar>
      <extLst>
        <ext xmlns:x14="http://schemas.microsoft.com/office/spreadsheetml/2009/9/main" uri="{B025F937-C7B1-47D3-B67F-A62EFF666E3E}">
          <x14:id>{0A3FDAFC-FF0F-4C73-A856-C84D5692EEB8}</x14:id>
        </ext>
      </extLst>
    </cfRule>
  </conditionalFormatting>
  <conditionalFormatting sqref="L183:BO185">
    <cfRule type="expression" dxfId="26" priority="53">
      <formula>L$6=TODAY()</formula>
    </cfRule>
    <cfRule type="expression" dxfId="25" priority="55">
      <formula>AND($F183&lt;=L$6,ROUNDDOWN(($G183-$F183+1)*$I183,0)+$F183-1&gt;=L$6)</formula>
    </cfRule>
    <cfRule type="expression" dxfId="24" priority="56">
      <formula>AND(NOT(ISBLANK($F183)),$F183&lt;=L$6,$G183&gt;=L$6)</formula>
    </cfRule>
  </conditionalFormatting>
  <conditionalFormatting sqref="E186">
    <cfRule type="cellIs" dxfId="23" priority="18" operator="equal">
      <formula>"Bash"</formula>
    </cfRule>
    <cfRule type="cellIs" dxfId="22" priority="19" operator="equal">
      <formula>"LINUX"</formula>
    </cfRule>
    <cfRule type="cellIs" dxfId="21" priority="20" operator="equal">
      <formula>"PHP"</formula>
    </cfRule>
    <cfRule type="cellIs" dxfId="20" priority="21" operator="equal">
      <formula>"CSS"</formula>
    </cfRule>
    <cfRule type="cellIs" dxfId="19" priority="22" operator="equal">
      <formula>"HTML"</formula>
    </cfRule>
    <cfRule type="cellIs" dxfId="18" priority="23" operator="equal">
      <formula>"R"</formula>
    </cfRule>
    <cfRule type="cellIs" dxfId="17" priority="24" operator="equal">
      <formula>"SQL"</formula>
    </cfRule>
    <cfRule type="cellIs" dxfId="16" priority="25" operator="equal">
      <formula>"JS"</formula>
    </cfRule>
    <cfRule type="cellIs" dxfId="15" priority="26" operator="equal">
      <formula>"Python"</formula>
    </cfRule>
  </conditionalFormatting>
  <conditionalFormatting sqref="I186">
    <cfRule type="dataBar" priority="15">
      <dataBar>
        <cfvo type="num" val="0"/>
        <cfvo type="num" val="1"/>
        <color theme="0" tint="-0.34998626667073579"/>
      </dataBar>
      <extLst>
        <ext xmlns:x14="http://schemas.microsoft.com/office/spreadsheetml/2009/9/main" uri="{B025F937-C7B1-47D3-B67F-A62EFF666E3E}">
          <x14:id>{740834F0-213D-41FB-A96D-C3D9EBE651B4}</x14:id>
        </ext>
      </extLst>
    </cfRule>
  </conditionalFormatting>
  <conditionalFormatting sqref="L186:BO186">
    <cfRule type="expression" dxfId="14" priority="14">
      <formula>L$6=TODAY()</formula>
    </cfRule>
    <cfRule type="expression" dxfId="13" priority="16">
      <formula>AND($F186&lt;=L$6,ROUNDDOWN(($G186-$F186+1)*$I186,0)+$F186-1&gt;=L$6)</formula>
    </cfRule>
    <cfRule type="expression" dxfId="12" priority="17">
      <formula>AND(NOT(ISBLANK($F186)),$F186&lt;=L$6,$G186&gt;=L$6)</formula>
    </cfRule>
  </conditionalFormatting>
  <conditionalFormatting sqref="E193">
    <cfRule type="cellIs" dxfId="11" priority="5" operator="equal">
      <formula>"Bash"</formula>
    </cfRule>
    <cfRule type="cellIs" dxfId="10" priority="6" operator="equal">
      <formula>"LINUX"</formula>
    </cfRule>
    <cfRule type="cellIs" dxfId="9" priority="7" operator="equal">
      <formula>"PHP"</formula>
    </cfRule>
    <cfRule type="cellIs" dxfId="8" priority="8" operator="equal">
      <formula>"CSS"</formula>
    </cfRule>
    <cfRule type="cellIs" dxfId="7" priority="9" operator="equal">
      <formula>"HTML"</formula>
    </cfRule>
    <cfRule type="cellIs" dxfId="6" priority="10" operator="equal">
      <formula>"R"</formula>
    </cfRule>
    <cfRule type="cellIs" dxfId="5" priority="11" operator="equal">
      <formula>"SQL"</formula>
    </cfRule>
    <cfRule type="cellIs" dxfId="4" priority="12" operator="equal">
      <formula>"JS"</formula>
    </cfRule>
    <cfRule type="cellIs" dxfId="3" priority="13" operator="equal">
      <formula>"Python"</formula>
    </cfRule>
  </conditionalFormatting>
  <conditionalFormatting sqref="I193">
    <cfRule type="dataBar" priority="2">
      <dataBar>
        <cfvo type="num" val="0"/>
        <cfvo type="num" val="1"/>
        <color theme="0" tint="-0.34998626667073579"/>
      </dataBar>
      <extLst>
        <ext xmlns:x14="http://schemas.microsoft.com/office/spreadsheetml/2009/9/main" uri="{B025F937-C7B1-47D3-B67F-A62EFF666E3E}">
          <x14:id>{AC6983FE-FD2D-42EE-9056-299A3CED3384}</x14:id>
        </ext>
      </extLst>
    </cfRule>
  </conditionalFormatting>
  <conditionalFormatting sqref="L193:BO193">
    <cfRule type="expression" dxfId="2" priority="1">
      <formula>L$6=TODAY()</formula>
    </cfRule>
    <cfRule type="expression" dxfId="1" priority="3">
      <formula>AND($F193&lt;=L$6,ROUNDDOWN(($G193-$F193+1)*$I193,0)+$F193-1&gt;=L$6)</formula>
    </cfRule>
    <cfRule type="expression" dxfId="0" priority="4">
      <formula>AND(NOT(ISBLANK($F193)),$F193&lt;=L$6,$G193&gt;=L$6)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I1:I179 I181 I187:I192 I194:I1048576</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I180</xm:sqref>
        </x14:conditionalFormatting>
        <x14:conditionalFormatting xmlns:xm="http://schemas.microsoft.com/office/excel/2006/main">
          <x14:cfRule type="dataBar" id="{9DD18DEA-B6A5-478C-A3CD-918C16B8D1ED}">
            <x14:dataBar minLength="0" maxLength="100" gradient="0">
              <x14:cfvo type="num">
                <xm:f>0</xm:f>
              </x14:cfvo>
              <x14:cfvo type="num">
                <xm:f>1</xm:f>
              </x14:cfvo>
              <x14:negativeFillColor rgb="FFFF0000"/>
              <x14:axisColor rgb="FF000000"/>
            </x14:dataBar>
          </x14:cfRule>
          <xm:sqref>I182</xm:sqref>
        </x14:conditionalFormatting>
        <x14:conditionalFormatting xmlns:xm="http://schemas.microsoft.com/office/excel/2006/main">
          <x14:cfRule type="dataBar" id="{0A3FDAFC-FF0F-4C73-A856-C84D5692EEB8}">
            <x14:dataBar minLength="0" maxLength="100" gradient="0">
              <x14:cfvo type="num">
                <xm:f>0</xm:f>
              </x14:cfvo>
              <x14:cfvo type="num">
                <xm:f>1</xm:f>
              </x14:cfvo>
              <x14:negativeFillColor rgb="FFFF0000"/>
              <x14:axisColor rgb="FF000000"/>
            </x14:dataBar>
          </x14:cfRule>
          <xm:sqref>I183:I185</xm:sqref>
        </x14:conditionalFormatting>
        <x14:conditionalFormatting xmlns:xm="http://schemas.microsoft.com/office/excel/2006/main">
          <x14:cfRule type="dataBar" id="{740834F0-213D-41FB-A96D-C3D9EBE651B4}">
            <x14:dataBar minLength="0" maxLength="100" gradient="0">
              <x14:cfvo type="num">
                <xm:f>0</xm:f>
              </x14:cfvo>
              <x14:cfvo type="num">
                <xm:f>1</xm:f>
              </x14:cfvo>
              <x14:negativeFillColor rgb="FFFF0000"/>
              <x14:axisColor rgb="FF000000"/>
            </x14:dataBar>
          </x14:cfRule>
          <xm:sqref>I186</xm:sqref>
        </x14:conditionalFormatting>
        <x14:conditionalFormatting xmlns:xm="http://schemas.microsoft.com/office/excel/2006/main">
          <x14:cfRule type="dataBar" id="{AC6983FE-FD2D-42EE-9056-299A3CED3384}">
            <x14:dataBar minLength="0" maxLength="100" gradient="0">
              <x14:cfvo type="num">
                <xm:f>0</xm:f>
              </x14:cfvo>
              <x14:cfvo type="num">
                <xm:f>1</xm:f>
              </x14:cfvo>
              <x14:negativeFillColor rgb="FFFF0000"/>
              <x14:axisColor rgb="FF000000"/>
            </x14:dataBar>
          </x14:cfRule>
          <xm:sqref>I193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4 / m V N K l W p u l A A A A 9 w A A A B I A H A B D b 2 5 m a W c v U G F j a 2 F n Z S 5 4 b W w g o h g A K K A U A A A A A A A A A A A A A A A A A A A A A A A A A A A A h Y 9 L C s I w G I S v U r J v X i J I S d O F W w t C U d y G N L b B 9 q 8 0 q e n d X H g k r 2 B F q + 5 c z s w 3 M H O / 3 k Q 2 t k 1 0 M b 2 z H a S I Y Y o i A 7 o r L V Q p G v w x X q F M i q 3 S J 1 W Z a I L B J a O z K a q 9 P y e E h B B w W O C u r w i n l J F D v i l 0 b V o V W 3 B e g T b o 0 y r / t 5 A U + 9 c Y y T G j S 8 w 4 5 5 g K M r s i t / A l + D T 4 m f 6 Y Y j 0 0 f u i N N B D v C k F m K c j 7 h H w A U E s D B B Q A A g A I A H u P 5 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j + Z U K I p H u A 4 A A A A R A A A A E w A c A E Z v c m 1 1 b G F z L 1 N l Y 3 R p b 2 4 x L m 0 g o h g A K K A U A A A A A A A A A A A A A A A A A A A A A A A A A A A A K 0 5 N L s n M z 1 M I h t C G 1 g B Q S w E C L Q A U A A I A C A B 7 j + Z U 0 q V a m 6 U A A A D 3 A A A A E g A A A A A A A A A A A A A A A A A A A A A A Q 2 9 u Z m l n L 1 B h Y 2 t h Z 2 U u e G 1 s U E s B A i 0 A F A A C A A g A e 4 / m V A / K 6 a u k A A A A 6 Q A A A B M A A A A A A A A A A A A A A A A A 8 Q A A A F t D b 2 5 0 Z W 5 0 X 1 R 5 c G V z X S 5 4 b W x Q S w E C L Q A U A A I A C A B 7 j + Z 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s 7 q f U 4 Q d 0 q c U p X r V N y Z 6 w A A A A A C A A A A A A A Q Z g A A A A E A A C A A A A B A 6 n n G W 2 f p q Z K R F n 6 D 8 7 / e d C h 1 l a Q L b S X B G 6 X f H E 9 j 3 w A A A A A O g A A A A A I A A C A A A A D v X 6 4 f r R o F t 9 S 8 o S u y F w C / I j 8 0 D 2 s 5 J u w k t k y j d c M a v F A A A A B j m N 0 + Z o y 8 d 2 h Z g N B 5 7 1 5 J K t S c K Z z C h x S H N G 0 N N l O g P / c r A 4 5 L n v d q Z s d i M g b 4 + D q s p s q 1 D d o I p p y y 8 I T i Y 6 y G B y z p w b e 5 1 8 C / c M C J J j i S f E A A A A D f O 8 L 5 6 + e / + T B 5 L n R z e R Z 5 f 0 J A Y l 7 a a F k u j f I 5 U o b A R T 8 3 z a f 6 u b B Y G r b + R E C J G z B / Z B m b i s X 0 s Y I l z R k l w + g 5 < / D a t a M a s h u p > 
</file>

<file path=customXml/itemProps1.xml><?xml version="1.0" encoding="utf-8"?>
<ds:datastoreItem xmlns:ds="http://schemas.openxmlformats.org/officeDocument/2006/customXml" ds:itemID="{2B47005F-55A8-49E6-9F83-9FD0FB011E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2022-09-06T03:34:24Z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