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09ACE43D-06FF-46A5-9374-15B2577F8C7C}" xr6:coauthVersionLast="47" xr6:coauthVersionMax="47" xr10:uidLastSave="{00000000-0000-0000-0000-000000000000}"/>
  <bookViews>
    <workbookView xWindow="-12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7" i="9" l="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s="1"/>
  <c r="A158" i="9" s="1"/>
  <c r="A159" i="9" l="1"/>
  <c r="A160" i="9" s="1"/>
  <c r="A161" i="9" s="1"/>
  <c r="A16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<sst xmlns="http://schemas.openxmlformats.org/spreadsheetml/2006/main" count="309" uniqueCount="180">
  <si>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</si>
  <si>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</si>
  <si>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</si>
  <si>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</si>
  <si>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</si>
  <si>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</si>
  <si>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</si>
  <si>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</si>
  <si>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</si>
  <si>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</si>
  <si>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</si>
  <si>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</si>
  <si>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</si>
  <si>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</si>
  <si>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</si>
  <si>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</si>
  <si>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</si>
  <si>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</si>
  <si>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</si>
  <si>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</si>
  <si>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</si>
  <si>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</si>
  <si>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</si>
  <si>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</si>
  <si>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</si>
  <si>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</si>
  <si>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</si>
  <si>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</si>
  <si>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</si>
  <si>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</si>
  <si>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</si>
  <si>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</si>
  <si>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</si>
  <si>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</si>
  <si>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</si>
  <si>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</si>
  <si>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</si>
  <si>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</si>
  <si>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</si>
  <si>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</si>
  <si>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</si>
  <si>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</si>
  <si>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</si>
  <si>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</si>
  <si>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</si>
  <si>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</si>
  <si>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</si>
  <si>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</si>
  <si>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</si>
  <si>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</si>
  <si>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</si>
  <si>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</si>
  <si>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</si>
  <si>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</si>
  <si>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</si>
  <si>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</si>
  <si>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</si>
  <si>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</si>
  <si>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</si>
  <si>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</si>
  <si>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</si>
  <si>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</si>
  <si>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</si>
  <si>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</si>
  <si>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</si>
  <si>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</si>
  <si>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</si>
  <si>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</si>
  <si>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</si>
  <si>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</si>
  <si>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</si>
  <si>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</si>
  <si>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</si>
  <si>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</si>
  <si>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</si>
  <si>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</si>
  <si>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</si>
  <si>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</si>
  <si>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</si>
  <si>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</si>
  <si>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</si>
  <si>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</si>
  <si>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</si>
  <si>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</si>
  <si>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</si>
  <si>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</si>
  <si>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</si>
  <si>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</si>
  <si>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</si>
  <si>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</si>
  <si>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</si>
  <si>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</si>
  <si>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</si>
  <si>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</si>
  <si>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</si>
  <si>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</si>
  <si>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</si>
  <si>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</si>
  <si>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</si>
  <si>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</si>
  <si>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</si>
  <si>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</si>
  <si>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</si>
  <si>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</si>
  <si>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</si>
  <si>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</si>
  <si>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</si>
  <si>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</si>
  <si>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</si>
  <si>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</si>
  <si>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</si>
  <si>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</si>
  <si>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</si>
  <si>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</si>
  <si>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</si>
  <si>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</si>
  <si>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</si>
  <si>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</si>
  <si>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</si>
  <si>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</si>
  <si>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</si>
  <si>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</si>
  <si>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</si>
  <si>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</si>
  <si>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</si>
  <si>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</si>
  <si>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</si>
  <si>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</si>
  <si>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</si>
  <si>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</si>
  <si>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</si>
  <si>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</si>
  <si>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</si>
  <si>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</si>
  <si>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</si>
  <si>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</si>
  <si>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</si>
  <si>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</si>
  <si>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</si>
  <si>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</si>
  <si>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</si>
  <si>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</si>
  <si>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</si>
  <si>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</si>
  <si>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</si>
  <si>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</si>
  <si>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</si>
  <si>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</si>
  <si>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</si>
  <si>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</si>
  <si>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</si>
  <si>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</si>
  <si>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</si>
  <si>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</si>
  <si>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</si>
  <si>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</si>
  <si>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</si>
  <si>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Rebuild Sentiment Index</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</si>
  <si>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</si>
  <si>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</si>
  <si>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</si>
  <si>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</si>
  <si>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</si>
  <si>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</si>
  <si>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</si>
  <si>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</si>
  <si>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</si>
  <si>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Modularization &amp; Web Release (v0.20)</t>
  </si>
  <si>
    <t>Add Initial External Forecast Import (SPF, WSJ, CBO)</t>
  </si>
  <si>
    <t>Setup Individual/Baseline Rate Forecast SQL Tables</t>
  </si>
  <si>
    <t>Setup Raw Data SQL Tables</t>
  </si>
  <si>
    <t>Release Rate Composites on Website</t>
  </si>
  <si>
    <t>Update EF CSS Styling</t>
  </si>
  <si>
    <t>Setup Beta Subdomain Web Backend</t>
  </si>
  <si>
    <t>Release Rate Vintage Comparison</t>
  </si>
  <si>
    <t>Develop Rate Composite Model - Optimal Model Stacking (MRF)</t>
  </si>
  <si>
    <t>Release Individual/Baseline Forecast on Website</t>
  </si>
  <si>
    <t>Add Additional External Forecasts</t>
  </si>
  <si>
    <t>Update EF Home Page</t>
  </si>
  <si>
    <t>Update Nowcasts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</si>
</sst>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4" fontId="28" fillId="0" borderId="21" xfId="0" applyNumberFormat="1" applyFont="1" applyFill="1" applyBorder="1" applyAlignment="1" applyProtection="1">
      <alignment horizontal="center" vertical="center" shrinkToFit="1"/>
      <protection locked="0"/>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46">
    <dxf>
      <font>
        <color theme="0"/>
      </font>
      <fill>
        <patternFill>
          <bgColor theme="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55"/>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150</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99"/>
  <sheetViews>
    <sheetView showGridLines="0" tabSelected="1" zoomScaleNormal="100" workbookViewId="0">
      <pane ySplit="7" topLeftCell="A8" activePane="bottomLeft" state="frozen"/>
      <selection pane="bottomLeft" activeCell="I154" sqref="I154"/>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69"/>
      <c r="M1" s="69"/>
      <c r="N1" s="69"/>
      <c r="O1" s="69"/>
      <c r="P1" s="69"/>
      <c r="Q1" s="69"/>
      <c r="R1" s="69"/>
      <c r="S1" s="69"/>
      <c r="T1" s="69"/>
      <c r="U1" s="69"/>
      <c r="V1" s="69"/>
      <c r="W1" s="69"/>
      <c r="X1" s="69"/>
      <c r="Y1" s="69"/>
      <c r="Z1" s="69"/>
      <c r="AA1" s="69"/>
      <c r="AB1" s="69"/>
      <c r="AC1" s="69"/>
      <c r="AD1" s="69"/>
      <c r="AE1" s="69"/>
      <c r="AF1" s="69"/>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4">
        <v>44192</v>
      </c>
      <c r="D4" s="74"/>
      <c r="E4" s="74"/>
      <c r="F4" s="74"/>
      <c r="G4" s="5"/>
      <c r="H4" s="14" t="s">
        <v>8</v>
      </c>
      <c r="I4" s="15">
        <v>55</v>
      </c>
      <c r="J4" s="5"/>
      <c r="L4" s="71" t="str">
        <f>"Week "&amp;(L6-($C$4-WEEKDAY($C$4,1)+2))/7+1</f>
        <v>Week 55</v>
      </c>
      <c r="M4" s="72"/>
      <c r="N4" s="72"/>
      <c r="O4" s="72"/>
      <c r="P4" s="72"/>
      <c r="Q4" s="72"/>
      <c r="R4" s="73"/>
      <c r="S4" s="71" t="str">
        <f>"Week "&amp;(S6-($C$4-WEEKDAY($C$4,1)+2))/7+1</f>
        <v>Week 56</v>
      </c>
      <c r="T4" s="72"/>
      <c r="U4" s="72"/>
      <c r="V4" s="72"/>
      <c r="W4" s="72"/>
      <c r="X4" s="72"/>
      <c r="Y4" s="73"/>
      <c r="Z4" s="71" t="str">
        <f>"Week "&amp;(Z6-($C$4-WEEKDAY($C$4,1)+2))/7+1</f>
        <v>Week 57</v>
      </c>
      <c r="AA4" s="72"/>
      <c r="AB4" s="72"/>
      <c r="AC4" s="72"/>
      <c r="AD4" s="72"/>
      <c r="AE4" s="72"/>
      <c r="AF4" s="73"/>
      <c r="AG4" s="71" t="str">
        <f>"Week "&amp;(AG6-($C$4-WEEKDAY($C$4,1)+2))/7+1</f>
        <v>Week 58</v>
      </c>
      <c r="AH4" s="72"/>
      <c r="AI4" s="72"/>
      <c r="AJ4" s="72"/>
      <c r="AK4" s="72"/>
      <c r="AL4" s="72"/>
      <c r="AM4" s="73"/>
      <c r="AN4" s="71" t="str">
        <f>"Week "&amp;(AN6-($C$4-WEEKDAY($C$4,1)+2))/7+1</f>
        <v>Week 59</v>
      </c>
      <c r="AO4" s="72"/>
      <c r="AP4" s="72"/>
      <c r="AQ4" s="72"/>
      <c r="AR4" s="72"/>
      <c r="AS4" s="72"/>
      <c r="AT4" s="73"/>
      <c r="AU4" s="71" t="str">
        <f>"Week "&amp;(AU6-($C$4-WEEKDAY($C$4,1)+2))/7+1</f>
        <v>Week 60</v>
      </c>
      <c r="AV4" s="72"/>
      <c r="AW4" s="72"/>
      <c r="AX4" s="72"/>
      <c r="AY4" s="72"/>
      <c r="AZ4" s="72"/>
      <c r="BA4" s="73"/>
      <c r="BB4" s="71" t="str">
        <f>"Week "&amp;(BB6-($C$4-WEEKDAY($C$4,1)+2))/7+1</f>
        <v>Week 61</v>
      </c>
      <c r="BC4" s="72"/>
      <c r="BD4" s="72"/>
      <c r="BE4" s="72"/>
      <c r="BF4" s="72"/>
      <c r="BG4" s="72"/>
      <c r="BH4" s="73"/>
      <c r="BI4" s="71" t="str">
        <f>"Week "&amp;(BI6-($C$4-WEEKDAY($C$4,1)+2))/7+1</f>
        <v>Week 62</v>
      </c>
      <c r="BJ4" s="72"/>
      <c r="BK4" s="72"/>
      <c r="BL4" s="72"/>
      <c r="BM4" s="72"/>
      <c r="BN4" s="72"/>
      <c r="BO4" s="73"/>
    </row>
    <row r="5" spans="1:67" ht="17.25" customHeight="1" x14ac:dyDescent="0.2">
      <c r="B5" s="14" t="s">
        <v>10</v>
      </c>
      <c r="C5" s="70" t="s">
        <v>98</v>
      </c>
      <c r="D5" s="70"/>
      <c r="E5" s="70"/>
      <c r="F5" s="70"/>
      <c r="L5" s="75">
        <f>L6</f>
        <v>44571</v>
      </c>
      <c r="M5" s="76"/>
      <c r="N5" s="76"/>
      <c r="O5" s="76"/>
      <c r="P5" s="76"/>
      <c r="Q5" s="76"/>
      <c r="R5" s="77"/>
      <c r="S5" s="75">
        <f>S6</f>
        <v>44578</v>
      </c>
      <c r="T5" s="76"/>
      <c r="U5" s="76"/>
      <c r="V5" s="76"/>
      <c r="W5" s="76"/>
      <c r="X5" s="76"/>
      <c r="Y5" s="77"/>
      <c r="Z5" s="75">
        <f>Z6</f>
        <v>44585</v>
      </c>
      <c r="AA5" s="76"/>
      <c r="AB5" s="76"/>
      <c r="AC5" s="76"/>
      <c r="AD5" s="76"/>
      <c r="AE5" s="76"/>
      <c r="AF5" s="77"/>
      <c r="AG5" s="75">
        <f>AG6</f>
        <v>44592</v>
      </c>
      <c r="AH5" s="76"/>
      <c r="AI5" s="76"/>
      <c r="AJ5" s="76"/>
      <c r="AK5" s="76"/>
      <c r="AL5" s="76"/>
      <c r="AM5" s="77"/>
      <c r="AN5" s="75">
        <f>AN6</f>
        <v>44599</v>
      </c>
      <c r="AO5" s="76"/>
      <c r="AP5" s="76"/>
      <c r="AQ5" s="76"/>
      <c r="AR5" s="76"/>
      <c r="AS5" s="76"/>
      <c r="AT5" s="77"/>
      <c r="AU5" s="75">
        <f>AU6</f>
        <v>44606</v>
      </c>
      <c r="AV5" s="76"/>
      <c r="AW5" s="76"/>
      <c r="AX5" s="76"/>
      <c r="AY5" s="76"/>
      <c r="AZ5" s="76"/>
      <c r="BA5" s="77"/>
      <c r="BB5" s="75">
        <f>BB6</f>
        <v>44613</v>
      </c>
      <c r="BC5" s="76"/>
      <c r="BD5" s="76"/>
      <c r="BE5" s="76"/>
      <c r="BF5" s="76"/>
      <c r="BG5" s="76"/>
      <c r="BH5" s="77"/>
      <c r="BI5" s="75">
        <f>BI6</f>
        <v>44620</v>
      </c>
      <c r="BJ5" s="76"/>
      <c r="BK5" s="76"/>
      <c r="BL5" s="76"/>
      <c r="BM5" s="76"/>
      <c r="BN5" s="76"/>
      <c r="BO5" s="77"/>
    </row>
    <row r="6" spans="1:67" ht="12.75" x14ac:dyDescent="0.2">
      <c r="L6" s="17">
        <f>C4-WEEKDAY(C4,1)+2+7*(I4-1)</f>
        <v>44571</v>
      </c>
      <c r="M6" s="18">
        <f t="shared" ref="M6:AR6" si="0">L6+1</f>
        <v>44572</v>
      </c>
      <c r="N6" s="18">
        <f t="shared" si="0"/>
        <v>44573</v>
      </c>
      <c r="O6" s="18">
        <f t="shared" si="0"/>
        <v>44574</v>
      </c>
      <c r="P6" s="18">
        <f t="shared" si="0"/>
        <v>44575</v>
      </c>
      <c r="Q6" s="18">
        <f t="shared" si="0"/>
        <v>44576</v>
      </c>
      <c r="R6" s="19">
        <f t="shared" si="0"/>
        <v>44577</v>
      </c>
      <c r="S6" s="17">
        <f t="shared" si="0"/>
        <v>44578</v>
      </c>
      <c r="T6" s="18">
        <f t="shared" si="0"/>
        <v>44579</v>
      </c>
      <c r="U6" s="18">
        <f t="shared" si="0"/>
        <v>44580</v>
      </c>
      <c r="V6" s="18">
        <f t="shared" si="0"/>
        <v>44581</v>
      </c>
      <c r="W6" s="18">
        <f t="shared" si="0"/>
        <v>44582</v>
      </c>
      <c r="X6" s="18">
        <f t="shared" si="0"/>
        <v>44583</v>
      </c>
      <c r="Y6" s="19">
        <f t="shared" si="0"/>
        <v>44584</v>
      </c>
      <c r="Z6" s="17">
        <f t="shared" si="0"/>
        <v>44585</v>
      </c>
      <c r="AA6" s="18">
        <f t="shared" si="0"/>
        <v>44586</v>
      </c>
      <c r="AB6" s="18">
        <f t="shared" si="0"/>
        <v>44587</v>
      </c>
      <c r="AC6" s="18">
        <f t="shared" si="0"/>
        <v>44588</v>
      </c>
      <c r="AD6" s="18">
        <f t="shared" si="0"/>
        <v>44589</v>
      </c>
      <c r="AE6" s="18">
        <f t="shared" si="0"/>
        <v>44590</v>
      </c>
      <c r="AF6" s="19">
        <f t="shared" si="0"/>
        <v>44591</v>
      </c>
      <c r="AG6" s="17">
        <f t="shared" si="0"/>
        <v>44592</v>
      </c>
      <c r="AH6" s="18">
        <f t="shared" si="0"/>
        <v>44593</v>
      </c>
      <c r="AI6" s="18">
        <f t="shared" si="0"/>
        <v>44594</v>
      </c>
      <c r="AJ6" s="18">
        <f t="shared" si="0"/>
        <v>44595</v>
      </c>
      <c r="AK6" s="18">
        <f t="shared" si="0"/>
        <v>44596</v>
      </c>
      <c r="AL6" s="18">
        <f t="shared" si="0"/>
        <v>44597</v>
      </c>
      <c r="AM6" s="19">
        <f t="shared" si="0"/>
        <v>44598</v>
      </c>
      <c r="AN6" s="17">
        <f t="shared" si="0"/>
        <v>44599</v>
      </c>
      <c r="AO6" s="18">
        <f t="shared" si="0"/>
        <v>44600</v>
      </c>
      <c r="AP6" s="18">
        <f t="shared" si="0"/>
        <v>44601</v>
      </c>
      <c r="AQ6" s="18">
        <f t="shared" si="0"/>
        <v>44602</v>
      </c>
      <c r="AR6" s="18">
        <f t="shared" si="0"/>
        <v>44603</v>
      </c>
      <c r="AS6" s="18">
        <f t="shared" ref="AS6:BO6" si="1">AR6+1</f>
        <v>44604</v>
      </c>
      <c r="AT6" s="19">
        <f t="shared" si="1"/>
        <v>44605</v>
      </c>
      <c r="AU6" s="17">
        <f t="shared" si="1"/>
        <v>44606</v>
      </c>
      <c r="AV6" s="18">
        <f t="shared" si="1"/>
        <v>44607</v>
      </c>
      <c r="AW6" s="18">
        <f t="shared" si="1"/>
        <v>44608</v>
      </c>
      <c r="AX6" s="18">
        <f t="shared" si="1"/>
        <v>44609</v>
      </c>
      <c r="AY6" s="18">
        <f t="shared" si="1"/>
        <v>44610</v>
      </c>
      <c r="AZ6" s="18">
        <f t="shared" si="1"/>
        <v>44611</v>
      </c>
      <c r="BA6" s="19">
        <f t="shared" si="1"/>
        <v>44612</v>
      </c>
      <c r="BB6" s="17">
        <f t="shared" si="1"/>
        <v>44613</v>
      </c>
      <c r="BC6" s="18">
        <f t="shared" si="1"/>
        <v>44614</v>
      </c>
      <c r="BD6" s="18">
        <f t="shared" si="1"/>
        <v>44615</v>
      </c>
      <c r="BE6" s="18">
        <f t="shared" si="1"/>
        <v>44616</v>
      </c>
      <c r="BF6" s="18">
        <f t="shared" si="1"/>
        <v>44617</v>
      </c>
      <c r="BG6" s="18">
        <f t="shared" si="1"/>
        <v>44618</v>
      </c>
      <c r="BH6" s="19">
        <f t="shared" si="1"/>
        <v>44619</v>
      </c>
      <c r="BI6" s="17">
        <f t="shared" si="1"/>
        <v>44620</v>
      </c>
      <c r="BJ6" s="18">
        <f t="shared" si="1"/>
        <v>44621</v>
      </c>
      <c r="BK6" s="18">
        <f t="shared" si="1"/>
        <v>44622</v>
      </c>
      <c r="BL6" s="18">
        <f t="shared" si="1"/>
        <v>44623</v>
      </c>
      <c r="BM6" s="18">
        <f t="shared" si="1"/>
        <v>44624</v>
      </c>
      <c r="BN6" s="18">
        <f t="shared" si="1"/>
        <v>44625</v>
      </c>
      <c r="BO6" s="19">
        <f t="shared" si="1"/>
        <v>44626</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hidden="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hidden="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hidden="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hidden="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hidden="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hidden="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hidden="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hidden="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hidden="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hidden="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hidden="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hidden="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hidden="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hidden="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hidden="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hidden="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hidden="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hidden="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hidden="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hidden="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hidden="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hidden="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hidden="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hidden="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hidden="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hidden="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hidden="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hidden="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hidden="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hidden="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hidden="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hidden="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hidden="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hidden="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hidden="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hidden="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hidden="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hidden="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hidden="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hidden="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hidden="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hidden="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hidden="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hidden="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hidden="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hidden="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hidden="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hidden="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hidden="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hidden="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hidden="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hidden="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hidden="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hidden="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hidden="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hidden="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hidden="1" customHeight="1" x14ac:dyDescent="0.2">
      <c r="A64" s="41" t="str">
        <f t="shared" ref="A64:A16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hidden="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hidden="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hidden="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hidden="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hidden="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hidden="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hidden="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hidden="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hidden="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hidden="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hidden="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hidden="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hidden="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hidden="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hidden="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hidden="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hidden="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hidden="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hidden="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hidden="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hidden="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hidden="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hidden="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hidden="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hidden="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hidden="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hidden="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hidden="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hidden="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hidden="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hidden="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hidden="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hidden="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hidden="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hidden="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hidden="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hidden="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hidden="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hidden="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hidden="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hidden="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hidden="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hidden="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hidden="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hidden="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hidden="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hidden="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hidden="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hidden="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hidden="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hidden="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hidden="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hidden="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hidden="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hidden="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hidden="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hidden="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hidden="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hidden="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hidden="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hidden="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hidden="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hidden="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hidden="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hidden="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hidden="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hidden="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hidden="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hidden="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hidden="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hidden="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hidden="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hidden="1" customHeight="1" x14ac:dyDescent="0.2">
      <c r="A137" s="60" t="str">
        <f>IF(ISERROR(VALUE(SUBSTITUTE(prevWBS,".",""))),"1",IF(ISERROR(FIND("`",SUBSTITUTE(prevWBS,".","`",1))),TEXT(VALUE(prevWBS)+1,"#"),TEXT(VALUE(LEFT(prevWBS,FIND("`",SUBSTITUTE(prevWBS,".","`",1))-1))+1,"#")))</f>
        <v>14</v>
      </c>
      <c r="B137" s="61" t="s">
        <v>166</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hidden="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hidden="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hidden="1" customHeight="1" x14ac:dyDescent="0.2">
      <c r="A140" s="41" t="str">
        <f t="shared" si="9"/>
        <v>14.3</v>
      </c>
      <c r="B140" s="42" t="s">
        <v>158</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hidden="1" customHeight="1" x14ac:dyDescent="0.2">
      <c r="A141" s="41" t="str">
        <f t="shared" si="9"/>
        <v>14.4</v>
      </c>
      <c r="B141" s="42" t="s">
        <v>159</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hidden="1" customHeight="1" x14ac:dyDescent="0.2">
      <c r="A142" s="41" t="str">
        <f t="shared" si="9"/>
        <v>14.5</v>
      </c>
      <c r="B142" s="42" t="s">
        <v>161</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hidden="1" customHeight="1" x14ac:dyDescent="0.2">
      <c r="A143" s="41" t="str">
        <f t="shared" si="9"/>
        <v>14.6</v>
      </c>
      <c r="B143" s="42" t="s">
        <v>163</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hidden="1" customHeight="1" x14ac:dyDescent="0.2">
      <c r="A144" s="41" t="str">
        <f t="shared" si="9"/>
        <v>14.7</v>
      </c>
      <c r="B144" s="42" t="s">
        <v>160</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hidden="1" customHeight="1" x14ac:dyDescent="0.2">
      <c r="A145" s="41" t="str">
        <f t="shared" si="9"/>
        <v>14.8</v>
      </c>
      <c r="B145" s="42" t="s">
        <v>162</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hidden="1" customHeight="1" x14ac:dyDescent="0.2">
      <c r="A146" s="41" t="str">
        <f t="shared" si="9"/>
        <v>14.9</v>
      </c>
      <c r="B146" s="42" t="s">
        <v>164</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167</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165</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168</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170</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169</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173</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172</v>
      </c>
      <c r="D153" s="53"/>
      <c r="E153" s="44" t="s">
        <v>68</v>
      </c>
      <c r="F153" s="45">
        <v>44564</v>
      </c>
      <c r="G153" s="46">
        <v>44582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176</v>
      </c>
      <c r="D154" s="53"/>
      <c r="E154" s="44" t="s">
        <v>66</v>
      </c>
      <c r="F154" s="45">
        <v>44566</v>
      </c>
      <c r="G154" s="46">
        <v>44592</v>
      </c>
      <c r="H154" s="56"/>
      <c r="I154" s="48">
        <v>0.6</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177</v>
      </c>
      <c r="D155" s="53"/>
      <c r="E155" s="44" t="s">
        <v>64</v>
      </c>
      <c r="F155" s="45">
        <v>44578</v>
      </c>
      <c r="G155" s="46">
        <v>44592</v>
      </c>
      <c r="H155" s="56"/>
      <c r="I155" s="48">
        <v>0.5</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178</v>
      </c>
      <c r="D156" s="53"/>
      <c r="E156" s="44" t="s">
        <v>67</v>
      </c>
      <c r="F156" s="45">
        <v>44578</v>
      </c>
      <c r="G156" s="46">
        <v>44592</v>
      </c>
      <c r="H156" s="56"/>
      <c r="I156" s="48">
        <v>0.5</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179</v>
      </c>
      <c r="D157" s="53"/>
      <c r="E157" s="44" t="s">
        <v>64</v>
      </c>
      <c r="F157" s="45">
        <v>44585</v>
      </c>
      <c r="G157" s="46">
        <v>44592</v>
      </c>
      <c r="H157" s="56"/>
      <c r="I157" s="48">
        <v>0.2</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175</v>
      </c>
      <c r="D158" s="53"/>
      <c r="E158" s="44" t="s">
        <v>64</v>
      </c>
      <c r="F158" s="45">
        <v>44592</v>
      </c>
      <c r="G158" s="46">
        <v>44598</v>
      </c>
      <c r="H158" s="56"/>
      <c r="I158" s="48">
        <v>0</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174</v>
      </c>
      <c r="D159" s="53"/>
      <c r="E159" s="44" t="s">
        <v>66</v>
      </c>
      <c r="F159" s="45">
        <v>44592</v>
      </c>
      <c r="G159" s="46">
        <v>44598</v>
      </c>
      <c r="H159" s="56"/>
      <c r="I159" s="48">
        <v>0</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171</v>
      </c>
      <c r="D160" s="53"/>
      <c r="E160" s="44" t="s">
        <v>66</v>
      </c>
      <c r="F160" s="45">
        <v>44592</v>
      </c>
      <c r="G160" s="46">
        <v>44598</v>
      </c>
      <c r="H160" s="56"/>
      <c r="I160" s="48">
        <v>0</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156</v>
      </c>
      <c r="D161" s="53"/>
      <c r="E161" s="44" t="s">
        <v>64</v>
      </c>
      <c r="F161" s="45">
        <v>44592</v>
      </c>
      <c r="G161" s="46">
        <v>44598</v>
      </c>
      <c r="H161" s="56"/>
      <c r="I161" s="48">
        <v>0</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157</v>
      </c>
      <c r="D162" s="53"/>
      <c r="E162" s="44" t="s">
        <v>64</v>
      </c>
      <c r="F162" s="45">
        <v>44592</v>
      </c>
      <c r="G162" s="46">
        <v>44598</v>
      </c>
      <c r="H162" s="56"/>
      <c r="I162" s="48">
        <v>0</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c r="B163" s="42"/>
      <c r="D163" s="53"/>
      <c r="E163" s="44"/>
      <c r="F163" s="45"/>
      <c r="G163" s="46"/>
      <c r="H163" s="56"/>
      <c r="I163" s="48"/>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c r="B164" s="42"/>
      <c r="D164" s="53"/>
      <c r="E164" s="44"/>
      <c r="F164" s="45"/>
      <c r="G164" s="46"/>
      <c r="H164" s="56"/>
      <c r="I164" s="48"/>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c r="B165" s="42"/>
      <c r="D165" s="53"/>
      <c r="E165" s="44"/>
      <c r="F165" s="45"/>
      <c r="G165" s="46"/>
      <c r="H165" s="56"/>
      <c r="I165" s="48"/>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c r="B166" s="42"/>
      <c r="D166" s="44"/>
      <c r="E166" s="44"/>
      <c r="F166" s="45"/>
      <c r="G166" s="46"/>
      <c r="H166" s="47"/>
      <c r="I166" s="48"/>
      <c r="J166" s="49"/>
      <c r="K166" s="50"/>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c r="B167" s="42"/>
      <c r="D167" s="44"/>
      <c r="E167" s="44"/>
      <c r="F167" s="45"/>
      <c r="G167" s="46"/>
      <c r="H167" s="47"/>
      <c r="I167" s="48"/>
      <c r="J167" s="49"/>
      <c r="K167" s="50"/>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c r="B168" s="42"/>
      <c r="D168" s="53"/>
      <c r="E168" s="44"/>
      <c r="F168" s="45"/>
      <c r="G168" s="46"/>
      <c r="H168" s="47"/>
      <c r="I168" s="48"/>
      <c r="J168" s="49"/>
      <c r="K168" s="50"/>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c r="B169" s="42"/>
      <c r="D169" s="53"/>
      <c r="E169" s="44"/>
      <c r="F169" s="45"/>
      <c r="G169" s="46"/>
      <c r="H169" s="47"/>
      <c r="I169" s="48"/>
      <c r="J169" s="49"/>
      <c r="K169" s="50"/>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c r="B170" s="42"/>
      <c r="D170" s="53"/>
      <c r="E170" s="44"/>
      <c r="F170" s="45"/>
      <c r="G170" s="46"/>
      <c r="H170" s="47"/>
      <c r="I170" s="48"/>
      <c r="J170" s="49"/>
      <c r="K170" s="50"/>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c r="B171" s="42"/>
      <c r="D171" s="53"/>
      <c r="E171" s="44"/>
      <c r="F171" s="45"/>
      <c r="G171" s="46"/>
      <c r="H171" s="47"/>
      <c r="I171" s="48"/>
      <c r="J171" s="49"/>
      <c r="K171" s="50"/>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3" customFormat="1" ht="14.1" customHeight="1" x14ac:dyDescent="0.2">
      <c r="A172" s="41"/>
      <c r="B172" s="42"/>
      <c r="D172" s="53"/>
      <c r="E172" s="44"/>
      <c r="F172" s="45"/>
      <c r="G172" s="46"/>
      <c r="H172" s="47"/>
      <c r="I172" s="48"/>
      <c r="J172" s="49"/>
      <c r="K172" s="50"/>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row>
    <row r="173" spans="1:67" s="43" customFormat="1" ht="14.1" customHeight="1" x14ac:dyDescent="0.2">
      <c r="A173" s="41"/>
      <c r="B173" s="42"/>
      <c r="D173" s="44"/>
      <c r="E173" s="44"/>
      <c r="F173" s="45"/>
      <c r="G173" s="46"/>
      <c r="H173" s="47"/>
      <c r="I173" s="48"/>
      <c r="J173" s="49"/>
      <c r="K173" s="50"/>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c r="B174" s="42"/>
      <c r="D174" s="44"/>
      <c r="E174" s="44"/>
      <c r="F174" s="45"/>
      <c r="G174" s="46"/>
      <c r="H174" s="47"/>
      <c r="I174" s="48"/>
      <c r="J174" s="49"/>
      <c r="K174" s="50"/>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c r="B175" s="42"/>
      <c r="D175" s="44"/>
      <c r="E175" s="44"/>
      <c r="F175" s="45"/>
      <c r="G175" s="46"/>
      <c r="H175" s="47"/>
      <c r="I175" s="48"/>
      <c r="J175" s="49"/>
      <c r="K175" s="50"/>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c r="B176" s="42"/>
      <c r="D176" s="44"/>
      <c r="E176" s="44"/>
      <c r="F176" s="45"/>
      <c r="G176" s="46"/>
      <c r="H176" s="47"/>
      <c r="I176" s="48"/>
      <c r="J176" s="49"/>
      <c r="K176" s="50"/>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c r="B177" s="42"/>
      <c r="D177" s="53"/>
      <c r="E177" s="44"/>
      <c r="F177" s="45"/>
      <c r="G177" s="46"/>
      <c r="H177" s="47"/>
      <c r="I177" s="48"/>
      <c r="J177" s="49"/>
      <c r="K177" s="50"/>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c r="B178" s="42"/>
      <c r="D178" s="53"/>
      <c r="E178" s="44"/>
      <c r="F178" s="45"/>
      <c r="G178" s="46"/>
      <c r="H178" s="47"/>
      <c r="I178" s="48"/>
      <c r="J178" s="49"/>
      <c r="K178" s="50"/>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c r="B179" s="42"/>
      <c r="D179" s="53"/>
      <c r="E179" s="44"/>
      <c r="F179" s="45"/>
      <c r="G179" s="46"/>
      <c r="H179" s="47"/>
      <c r="I179" s="48"/>
      <c r="J179" s="49"/>
      <c r="K179" s="50"/>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3" customFormat="1" ht="14.1" customHeight="1" x14ac:dyDescent="0.2">
      <c r="A180" s="41"/>
      <c r="B180" s="42"/>
      <c r="D180" s="53"/>
      <c r="E180" s="44"/>
      <c r="F180" s="45"/>
      <c r="G180" s="46"/>
      <c r="H180" s="47"/>
      <c r="I180" s="48"/>
      <c r="J180" s="49"/>
      <c r="K180" s="50"/>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row>
    <row r="181" spans="1:67" s="43" customFormat="1" ht="14.1" customHeight="1" x14ac:dyDescent="0.2">
      <c r="A181" s="41"/>
      <c r="B181" s="42"/>
      <c r="D181" s="53"/>
      <c r="E181" s="44"/>
      <c r="F181" s="45"/>
      <c r="G181" s="46"/>
      <c r="H181" s="47"/>
      <c r="I181" s="48"/>
      <c r="J181" s="49"/>
      <c r="K181" s="50"/>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c r="B182" s="42"/>
      <c r="D182" s="44"/>
      <c r="E182" s="44"/>
      <c r="F182" s="45"/>
      <c r="G182" s="46"/>
      <c r="H182" s="47"/>
      <c r="I182" s="48"/>
      <c r="J182" s="49"/>
      <c r="K182" s="50"/>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c r="B183" s="42"/>
      <c r="D183" s="44"/>
      <c r="E183" s="44"/>
      <c r="F183" s="45"/>
      <c r="G183" s="46"/>
      <c r="H183" s="47"/>
      <c r="I183" s="48"/>
      <c r="J183" s="49"/>
      <c r="K183" s="50"/>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c r="B184" s="42"/>
      <c r="D184" s="44"/>
      <c r="E184" s="44"/>
      <c r="F184" s="45"/>
      <c r="G184" s="46"/>
      <c r="H184" s="47"/>
      <c r="I184" s="48"/>
      <c r="J184" s="49"/>
      <c r="K184" s="50"/>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c r="B185" s="42"/>
      <c r="D185" s="44"/>
      <c r="E185" s="44"/>
      <c r="F185" s="45"/>
      <c r="G185" s="46"/>
      <c r="H185" s="47"/>
      <c r="I185" s="48"/>
      <c r="J185" s="49"/>
      <c r="K185" s="50"/>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3" customFormat="1" ht="14.1" customHeight="1" x14ac:dyDescent="0.2">
      <c r="A186" s="41"/>
      <c r="B186" s="42"/>
      <c r="D186" s="53"/>
      <c r="E186" s="44"/>
      <c r="F186" s="45"/>
      <c r="G186" s="46"/>
      <c r="H186" s="47"/>
      <c r="I186" s="48"/>
      <c r="J186" s="49"/>
      <c r="K186" s="50"/>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row>
    <row r="187" spans="1:67" s="43" customFormat="1" ht="14.1" customHeight="1" x14ac:dyDescent="0.2">
      <c r="A187" s="41"/>
      <c r="B187" s="42"/>
      <c r="D187" s="53"/>
      <c r="E187" s="44"/>
      <c r="F187" s="45"/>
      <c r="G187" s="46"/>
      <c r="H187" s="47"/>
      <c r="I187" s="48"/>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c r="B188" s="42"/>
      <c r="D188" s="53"/>
      <c r="E188" s="44"/>
      <c r="F188" s="45"/>
      <c r="G188" s="46"/>
      <c r="H188" s="47"/>
      <c r="I188" s="48"/>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c r="B189" s="42"/>
      <c r="D189" s="53"/>
      <c r="E189" s="44"/>
      <c r="F189" s="45"/>
      <c r="G189" s="46"/>
      <c r="H189" s="47"/>
      <c r="I189" s="48"/>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c r="B190" s="42"/>
      <c r="D190" s="53"/>
      <c r="E190" s="44"/>
      <c r="F190" s="45"/>
      <c r="G190" s="46"/>
      <c r="H190" s="47"/>
      <c r="I190" s="48"/>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c r="B191" s="42"/>
      <c r="D191" s="44"/>
      <c r="E191" s="44"/>
      <c r="F191" s="45"/>
      <c r="G191" s="46"/>
      <c r="H191" s="47"/>
      <c r="I191" s="48"/>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c r="B192" s="42"/>
      <c r="D192" s="44"/>
      <c r="E192" s="44"/>
      <c r="F192" s="45"/>
      <c r="G192" s="46"/>
      <c r="H192" s="47"/>
      <c r="I192" s="48"/>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44"/>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44"/>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53"/>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53"/>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53"/>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53"/>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53"/>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98:I103 I105:I110 I112:I122 I124:I131 I133:I136 I138:I146 I148:I172">
    <cfRule type="dataBar" priority="28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45" priority="324">
      <formula>L$6=TODAY()</formula>
    </cfRule>
  </conditionalFormatting>
  <conditionalFormatting sqref="L8:BO67 M68:BN73 R71:BO73 M79:BN84 BO82:BO84 L85:BO86 L95:BO96 M98:BN103 M105:BN110 M112:BN122 L123:BO123 M124:BN131 M133:BN136 M138:BN146 L166:BO166 M167:BN172 BO170:BO172 L173:BO175 M176:BN181 BO179:BO181 L182:BO184 M185:BN190 BO188:BO190 L191:BO193 M194:BN199 BO197:BO199 M148:BN165">
    <cfRule type="expression" dxfId="144" priority="327">
      <formula>AND($F8&lt;=L$6,ROUNDDOWN(($G8-$F8+1)*$I8,0)+$F8-1&gt;=L$6)</formula>
    </cfRule>
    <cfRule type="expression" dxfId="143" priority="328">
      <formula>AND(NOT(ISBLANK($F8)),$F8&lt;=L$6,$G8&gt;=L$6)</formula>
    </cfRule>
  </conditionalFormatting>
  <conditionalFormatting sqref="L6:BO62 L95:BO96 L98:BO103 L105:BO110 L112:BO122 L124:BO131 L133:BO136 L138:BO146 L148:BO172">
    <cfRule type="expression" dxfId="142" priority="287">
      <formula>L$6=TODAY()</formula>
    </cfRule>
  </conditionalFormatting>
  <conditionalFormatting sqref="L63:BO73">
    <cfRule type="expression" dxfId="141" priority="277">
      <formula>L$6=TODAY()</formula>
    </cfRule>
  </conditionalFormatting>
  <conditionalFormatting sqref="E1:E73 E200:E1048576 E95:E96 E98:E103 E105:E110 E112:E122 E124:E131 E133:E136 E138:E146 E148:E172">
    <cfRule type="cellIs" dxfId="140" priority="268" operator="equal">
      <formula>"LINUX"</formula>
    </cfRule>
    <cfRule type="cellIs" dxfId="139" priority="270" operator="equal">
      <formula>"PHP"</formula>
    </cfRule>
    <cfRule type="cellIs" dxfId="138" priority="271" operator="equal">
      <formula>"CSS"</formula>
    </cfRule>
    <cfRule type="cellIs" dxfId="137" priority="272" operator="equal">
      <formula>"HTML"</formula>
    </cfRule>
    <cfRule type="cellIs" dxfId="136" priority="273" operator="equal">
      <formula>"R"</formula>
    </cfRule>
    <cfRule type="cellIs" dxfId="135" priority="274" operator="equal">
      <formula>"SQL"</formula>
    </cfRule>
    <cfRule type="cellIs" dxfId="134" priority="275" operator="equal">
      <formula>"JS"</formula>
    </cfRule>
  </conditionalFormatting>
  <conditionalFormatting sqref="E12">
    <cfRule type="cellIs" dxfId="133" priority="269" operator="equal">
      <formula>"LINUX"</formula>
    </cfRule>
  </conditionalFormatting>
  <conditionalFormatting sqref="L68:BO73">
    <cfRule type="expression" dxfId="132" priority="333">
      <formula>AND(#REF!&lt;=L$6,ROUNDDOWN((#REF!-#REF!+1)*#REF!,0)+#REF!-1&gt;=L$6)</formula>
    </cfRule>
    <cfRule type="expression" dxfId="131" priority="334">
      <formula>AND(NOT(ISBLANK(#REF!)),#REF!&lt;=L$6,#REF!&gt;=L$6)</formula>
    </cfRule>
  </conditionalFormatting>
  <conditionalFormatting sqref="I74:I84">
    <cfRule type="dataBar" priority="263">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30" priority="264">
      <formula>AND($F74&lt;=L$6,ROUNDDOWN(($G74-$F74+1)*$I74,0)+$F74-1&gt;=L$6)</formula>
    </cfRule>
    <cfRule type="expression" dxfId="129" priority="265">
      <formula>AND(NOT(ISBLANK($F74)),$F74&lt;=L$6,$G74&gt;=L$6)</formula>
    </cfRule>
  </conditionalFormatting>
  <conditionalFormatting sqref="L74:BO84">
    <cfRule type="expression" dxfId="128" priority="262">
      <formula>L$6=TODAY()</formula>
    </cfRule>
  </conditionalFormatting>
  <conditionalFormatting sqref="E74:E84">
    <cfRule type="cellIs" dxfId="127" priority="255" operator="equal">
      <formula>"LINUX"</formula>
    </cfRule>
    <cfRule type="cellIs" dxfId="126" priority="256" operator="equal">
      <formula>"PHP"</formula>
    </cfRule>
    <cfRule type="cellIs" dxfId="125" priority="257" operator="equal">
      <formula>"CSS"</formula>
    </cfRule>
    <cfRule type="cellIs" dxfId="124" priority="258" operator="equal">
      <formula>"HTML"</formula>
    </cfRule>
    <cfRule type="cellIs" dxfId="123" priority="259" operator="equal">
      <formula>"R"</formula>
    </cfRule>
    <cfRule type="cellIs" dxfId="122" priority="260" operator="equal">
      <formula>"SQL"</formula>
    </cfRule>
    <cfRule type="cellIs" dxfId="121" priority="261" operator="equal">
      <formula>"JS"</formula>
    </cfRule>
  </conditionalFormatting>
  <conditionalFormatting sqref="L79:BO84">
    <cfRule type="expression" dxfId="120" priority="266">
      <formula>AND(#REF!&lt;=L$6,ROUNDDOWN((#REF!-#REF!+1)*#REF!,0)+#REF!-1&gt;=L$6)</formula>
    </cfRule>
    <cfRule type="expression" dxfId="119" priority="267">
      <formula>AND(NOT(ISBLANK(#REF!)),#REF!&lt;=L$6,#REF!&gt;=L$6)</formula>
    </cfRule>
  </conditionalFormatting>
  <conditionalFormatting sqref="L167:BO172 L98:BO103 L105:BO110 L112:BO122 L124:BO131 L133:BO136 L138:BO146 L148:BO165">
    <cfRule type="expression" dxfId="118" priority="175">
      <formula>AND(#REF!&lt;=L$6,ROUNDDOWN((#REF!-#REF!+1)*#REF!,0)+#REF!-1&gt;=L$6)</formula>
    </cfRule>
    <cfRule type="expression" dxfId="117" priority="176">
      <formula>AND(NOT(ISBLANK(#REF!)),#REF!&lt;=L$6,#REF!&gt;=L$6)</formula>
    </cfRule>
  </conditionalFormatting>
  <conditionalFormatting sqref="I173:I181">
    <cfRule type="dataBar" priority="159">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73:BO181">
    <cfRule type="expression" dxfId="116" priority="158">
      <formula>L$6=TODAY()</formula>
    </cfRule>
  </conditionalFormatting>
  <conditionalFormatting sqref="E173:E181">
    <cfRule type="cellIs" dxfId="115" priority="151" operator="equal">
      <formula>"LINUX"</formula>
    </cfRule>
    <cfRule type="cellIs" dxfId="114" priority="152" operator="equal">
      <formula>"PHP"</formula>
    </cfRule>
    <cfRule type="cellIs" dxfId="113" priority="153" operator="equal">
      <formula>"CSS"</formula>
    </cfRule>
    <cfRule type="cellIs" dxfId="112" priority="154" operator="equal">
      <formula>"HTML"</formula>
    </cfRule>
    <cfRule type="cellIs" dxfId="111" priority="155" operator="equal">
      <formula>"R"</formula>
    </cfRule>
    <cfRule type="cellIs" dxfId="110" priority="156" operator="equal">
      <formula>"SQL"</formula>
    </cfRule>
    <cfRule type="cellIs" dxfId="109" priority="157" operator="equal">
      <formula>"JS"</formula>
    </cfRule>
  </conditionalFormatting>
  <conditionalFormatting sqref="L176:BO181">
    <cfRule type="expression" dxfId="108" priority="162">
      <formula>AND(#REF!&lt;=L$6,ROUNDDOWN((#REF!-#REF!+1)*#REF!,0)+#REF!-1&gt;=L$6)</formula>
    </cfRule>
    <cfRule type="expression" dxfId="107" priority="163">
      <formula>AND(NOT(ISBLANK(#REF!)),#REF!&lt;=L$6,#REF!&gt;=L$6)</formula>
    </cfRule>
  </conditionalFormatting>
  <conditionalFormatting sqref="I182:I190">
    <cfRule type="dataBar" priority="146">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82:BO190">
    <cfRule type="expression" dxfId="106" priority="145">
      <formula>L$6=TODAY()</formula>
    </cfRule>
  </conditionalFormatting>
  <conditionalFormatting sqref="E182:E190">
    <cfRule type="cellIs" dxfId="105" priority="138" operator="equal">
      <formula>"LINUX"</formula>
    </cfRule>
    <cfRule type="cellIs" dxfId="104" priority="139" operator="equal">
      <formula>"PHP"</formula>
    </cfRule>
    <cfRule type="cellIs" dxfId="103" priority="140" operator="equal">
      <formula>"CSS"</formula>
    </cfRule>
    <cfRule type="cellIs" dxfId="102" priority="141" operator="equal">
      <formula>"HTML"</formula>
    </cfRule>
    <cfRule type="cellIs" dxfId="101" priority="142" operator="equal">
      <formula>"R"</formula>
    </cfRule>
    <cfRule type="cellIs" dxfId="100" priority="143" operator="equal">
      <formula>"SQL"</formula>
    </cfRule>
    <cfRule type="cellIs" dxfId="99" priority="144" operator="equal">
      <formula>"JS"</formula>
    </cfRule>
  </conditionalFormatting>
  <conditionalFormatting sqref="L185:BO190">
    <cfRule type="expression" dxfId="98" priority="149">
      <formula>AND(#REF!&lt;=L$6,ROUNDDOWN((#REF!-#REF!+1)*#REF!,0)+#REF!-1&gt;=L$6)</formula>
    </cfRule>
    <cfRule type="expression" dxfId="97" priority="150">
      <formula>AND(NOT(ISBLANK(#REF!)),#REF!&lt;=L$6,#REF!&gt;=L$6)</formula>
    </cfRule>
  </conditionalFormatting>
  <conditionalFormatting sqref="I191:I199">
    <cfRule type="dataBar" priority="133">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91:BO199">
    <cfRule type="expression" dxfId="96" priority="132">
      <formula>L$6=TODAY()</formula>
    </cfRule>
  </conditionalFormatting>
  <conditionalFormatting sqref="E191:E199">
    <cfRule type="cellIs" dxfId="95" priority="125" operator="equal">
      <formula>"LINUX"</formula>
    </cfRule>
    <cfRule type="cellIs" dxfId="94" priority="126" operator="equal">
      <formula>"PHP"</formula>
    </cfRule>
    <cfRule type="cellIs" dxfId="93" priority="127" operator="equal">
      <formula>"CSS"</formula>
    </cfRule>
    <cfRule type="cellIs" dxfId="92" priority="128" operator="equal">
      <formula>"HTML"</formula>
    </cfRule>
    <cfRule type="cellIs" dxfId="91" priority="129" operator="equal">
      <formula>"R"</formula>
    </cfRule>
    <cfRule type="cellIs" dxfId="90" priority="130" operator="equal">
      <formula>"SQL"</formula>
    </cfRule>
    <cfRule type="cellIs" dxfId="89" priority="131" operator="equal">
      <formula>"JS"</formula>
    </cfRule>
  </conditionalFormatting>
  <conditionalFormatting sqref="L194:BO199">
    <cfRule type="expression" dxfId="88" priority="136">
      <formula>AND(#REF!&lt;=L$6,ROUNDDOWN((#REF!-#REF!+1)*#REF!,0)+#REF!-1&gt;=L$6)</formula>
    </cfRule>
    <cfRule type="expression" dxfId="87" priority="137">
      <formula>AND(NOT(ISBLANK(#REF!)),#REF!&lt;=L$6,#REF!&gt;=L$6)</formula>
    </cfRule>
  </conditionalFormatting>
  <conditionalFormatting sqref="I85:I86">
    <cfRule type="dataBar" priority="120">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86" priority="119">
      <formula>L$6=TODAY()</formula>
    </cfRule>
  </conditionalFormatting>
  <conditionalFormatting sqref="E85:E86">
    <cfRule type="cellIs" dxfId="85" priority="112" operator="equal">
      <formula>"LINUX"</formula>
    </cfRule>
    <cfRule type="cellIs" dxfId="84" priority="113" operator="equal">
      <formula>"PHP"</formula>
    </cfRule>
    <cfRule type="cellIs" dxfId="83" priority="114" operator="equal">
      <formula>"CSS"</formula>
    </cfRule>
    <cfRule type="cellIs" dxfId="82" priority="115" operator="equal">
      <formula>"HTML"</formula>
    </cfRule>
    <cfRule type="cellIs" dxfId="81" priority="116" operator="equal">
      <formula>"R"</formula>
    </cfRule>
    <cfRule type="cellIs" dxfId="80" priority="117" operator="equal">
      <formula>"SQL"</formula>
    </cfRule>
    <cfRule type="cellIs" dxfId="79" priority="118" operator="equal">
      <formula>"JS"</formula>
    </cfRule>
  </conditionalFormatting>
  <conditionalFormatting sqref="L87:BO94">
    <cfRule type="expression" dxfId="78" priority="110">
      <formula>AND($F87&lt;=L$6,ROUNDDOWN(($G87-$F87+1)*$I87,0)+$F87-1&gt;=L$6)</formula>
    </cfRule>
    <cfRule type="expression" dxfId="77" priority="111">
      <formula>AND(NOT(ISBLANK($F87)),$F87&lt;=L$6,$G87&gt;=L$6)</formula>
    </cfRule>
  </conditionalFormatting>
  <conditionalFormatting sqref="I87:I94">
    <cfRule type="dataBar" priority="109">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76" priority="108">
      <formula>L$6=TODAY()</formula>
    </cfRule>
  </conditionalFormatting>
  <conditionalFormatting sqref="E87:E94">
    <cfRule type="cellIs" dxfId="75" priority="101" operator="equal">
      <formula>"LINUX"</formula>
    </cfRule>
    <cfRule type="cellIs" dxfId="74" priority="102" operator="equal">
      <formula>"PHP"</formula>
    </cfRule>
    <cfRule type="cellIs" dxfId="73" priority="103" operator="equal">
      <formula>"CSS"</formula>
    </cfRule>
    <cfRule type="cellIs" dxfId="72" priority="104" operator="equal">
      <formula>"HTML"</formula>
    </cfRule>
    <cfRule type="cellIs" dxfId="71" priority="105" operator="equal">
      <formula>"R"</formula>
    </cfRule>
    <cfRule type="cellIs" dxfId="70" priority="106" operator="equal">
      <formula>"SQL"</formula>
    </cfRule>
    <cfRule type="cellIs" dxfId="69" priority="107" operator="equal">
      <formula>"JS"</formula>
    </cfRule>
  </conditionalFormatting>
  <conditionalFormatting sqref="L97:BO97">
    <cfRule type="expression" dxfId="68" priority="99">
      <formula>AND($F97&lt;=L$6,ROUNDDOWN(($G97-$F97+1)*$I97,0)+$F97-1&gt;=L$6)</formula>
    </cfRule>
    <cfRule type="expression" dxfId="67" priority="100">
      <formula>AND(NOT(ISBLANK($F97)),$F97&lt;=L$6,$G97&gt;=L$6)</formula>
    </cfRule>
  </conditionalFormatting>
  <conditionalFormatting sqref="I97">
    <cfRule type="dataBar" priority="98">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66" priority="97">
      <formula>L$6=TODAY()</formula>
    </cfRule>
  </conditionalFormatting>
  <conditionalFormatting sqref="E97">
    <cfRule type="cellIs" dxfId="65" priority="90" operator="equal">
      <formula>"LINUX"</formula>
    </cfRule>
    <cfRule type="cellIs" dxfId="64" priority="91" operator="equal">
      <formula>"PHP"</formula>
    </cfRule>
    <cfRule type="cellIs" dxfId="63" priority="92" operator="equal">
      <formula>"CSS"</formula>
    </cfRule>
    <cfRule type="cellIs" dxfId="62" priority="93" operator="equal">
      <formula>"HTML"</formula>
    </cfRule>
    <cfRule type="cellIs" dxfId="61" priority="94" operator="equal">
      <formula>"R"</formula>
    </cfRule>
    <cfRule type="cellIs" dxfId="60" priority="95" operator="equal">
      <formula>"SQL"</formula>
    </cfRule>
    <cfRule type="cellIs" dxfId="59" priority="96" operator="equal">
      <formula>"JS"</formula>
    </cfRule>
  </conditionalFormatting>
  <conditionalFormatting sqref="L104:BO104">
    <cfRule type="expression" dxfId="58" priority="66">
      <formula>AND($F104&lt;=L$6,ROUNDDOWN(($G104-$F104+1)*$I104,0)+$F104-1&gt;=L$6)</formula>
    </cfRule>
    <cfRule type="expression" dxfId="57" priority="67">
      <formula>AND(NOT(ISBLANK($F104)),$F104&lt;=L$6,$G104&gt;=L$6)</formula>
    </cfRule>
  </conditionalFormatting>
  <conditionalFormatting sqref="I104">
    <cfRule type="dataBar" priority="65">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56" priority="64">
      <formula>L$6=TODAY()</formula>
    </cfRule>
  </conditionalFormatting>
  <conditionalFormatting sqref="E104">
    <cfRule type="cellIs" dxfId="55" priority="57" operator="equal">
      <formula>"LINUX"</formula>
    </cfRule>
    <cfRule type="cellIs" dxfId="54" priority="58" operator="equal">
      <formula>"PHP"</formula>
    </cfRule>
    <cfRule type="cellIs" dxfId="53" priority="59" operator="equal">
      <formula>"CSS"</formula>
    </cfRule>
    <cfRule type="cellIs" dxfId="52" priority="60" operator="equal">
      <formula>"HTML"</formula>
    </cfRule>
    <cfRule type="cellIs" dxfId="51" priority="61" operator="equal">
      <formula>"R"</formula>
    </cfRule>
    <cfRule type="cellIs" dxfId="50" priority="62" operator="equal">
      <formula>"SQL"</formula>
    </cfRule>
    <cfRule type="cellIs" dxfId="49" priority="63" operator="equal">
      <formula>"JS"</formula>
    </cfRule>
  </conditionalFormatting>
  <conditionalFormatting sqref="L111:BO111">
    <cfRule type="expression" dxfId="48" priority="55">
      <formula>AND($F111&lt;=L$6,ROUNDDOWN(($G111-$F111+1)*$I111,0)+$F111-1&gt;=L$6)</formula>
    </cfRule>
    <cfRule type="expression" dxfId="47" priority="56">
      <formula>AND(NOT(ISBLANK($F111)),$F111&lt;=L$6,$G111&gt;=L$6)</formula>
    </cfRule>
  </conditionalFormatting>
  <conditionalFormatting sqref="I111">
    <cfRule type="dataBar" priority="54">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46" priority="53">
      <formula>L$6=TODAY()</formula>
    </cfRule>
  </conditionalFormatting>
  <conditionalFormatting sqref="E111">
    <cfRule type="cellIs" dxfId="45" priority="46" operator="equal">
      <formula>"LINUX"</formula>
    </cfRule>
    <cfRule type="cellIs" dxfId="44" priority="47" operator="equal">
      <formula>"PHP"</formula>
    </cfRule>
    <cfRule type="cellIs" dxfId="43" priority="48" operator="equal">
      <formula>"CSS"</formula>
    </cfRule>
    <cfRule type="cellIs" dxfId="42" priority="49" operator="equal">
      <formula>"HTML"</formula>
    </cfRule>
    <cfRule type="cellIs" dxfId="41" priority="50" operator="equal">
      <formula>"R"</formula>
    </cfRule>
    <cfRule type="cellIs" dxfId="40" priority="51" operator="equal">
      <formula>"SQL"</formula>
    </cfRule>
    <cfRule type="cellIs" dxfId="39" priority="52" operator="equal">
      <formula>"JS"</formula>
    </cfRule>
  </conditionalFormatting>
  <conditionalFormatting sqref="I123">
    <cfRule type="dataBar" priority="43">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38" priority="42">
      <formula>L$6=TODAY()</formula>
    </cfRule>
  </conditionalFormatting>
  <conditionalFormatting sqref="E123">
    <cfRule type="cellIs" dxfId="37" priority="35" operator="equal">
      <formula>"LINUX"</formula>
    </cfRule>
    <cfRule type="cellIs" dxfId="36" priority="36" operator="equal">
      <formula>"PHP"</formula>
    </cfRule>
    <cfRule type="cellIs" dxfId="35" priority="37" operator="equal">
      <formula>"CSS"</formula>
    </cfRule>
    <cfRule type="cellIs" dxfId="34" priority="38" operator="equal">
      <formula>"HTML"</formula>
    </cfRule>
    <cfRule type="cellIs" dxfId="33" priority="39" operator="equal">
      <formula>"R"</formula>
    </cfRule>
    <cfRule type="cellIs" dxfId="32" priority="40" operator="equal">
      <formula>"SQL"</formula>
    </cfRule>
    <cfRule type="cellIs" dxfId="31" priority="41" operator="equal">
      <formula>"JS"</formula>
    </cfRule>
  </conditionalFormatting>
  <conditionalFormatting sqref="L132:BO132">
    <cfRule type="expression" dxfId="30" priority="33">
      <formula>AND($F132&lt;=L$6,ROUNDDOWN(($G132-$F132+1)*$I132,0)+$F132-1&gt;=L$6)</formula>
    </cfRule>
    <cfRule type="expression" dxfId="29" priority="34">
      <formula>AND(NOT(ISBLANK($F132)),$F132&lt;=L$6,$G132&gt;=L$6)</formula>
    </cfRule>
  </conditionalFormatting>
  <conditionalFormatting sqref="I132">
    <cfRule type="dataBar" priority="32">
      <dataBar>
        <cfvo type="num" val="0"/>
        <cfvo type="num" val="1"/>
        <color theme="0" tint="-0.34998626667073579"/>
      </dataBar>
      <extLst>
        <ext xmlns:x14="http://schemas.microsoft.com/office/spreadsheetml/2009/9/main" uri="{B025F937-C7B1-47D3-B67F-A62EFF666E3E}">
          <x14:id>{D39E3CA5-A193-489A-9A09-848BF4A69639}</x14:id>
        </ext>
      </extLst>
    </cfRule>
  </conditionalFormatting>
  <conditionalFormatting sqref="L132:BO132">
    <cfRule type="expression" dxfId="28" priority="31">
      <formula>L$6=TODAY()</formula>
    </cfRule>
  </conditionalFormatting>
  <conditionalFormatting sqref="E132">
    <cfRule type="cellIs" dxfId="27" priority="24" operator="equal">
      <formula>"LINUX"</formula>
    </cfRule>
    <cfRule type="cellIs" dxfId="26" priority="25" operator="equal">
      <formula>"PHP"</formula>
    </cfRule>
    <cfRule type="cellIs" dxfId="25" priority="26" operator="equal">
      <formula>"CSS"</formula>
    </cfRule>
    <cfRule type="cellIs" dxfId="24" priority="27" operator="equal">
      <formula>"HTML"</formula>
    </cfRule>
    <cfRule type="cellIs" dxfId="23" priority="28" operator="equal">
      <formula>"R"</formula>
    </cfRule>
    <cfRule type="cellIs" dxfId="22" priority="29" operator="equal">
      <formula>"SQL"</formula>
    </cfRule>
    <cfRule type="cellIs" dxfId="21" priority="30" operator="equal">
      <formula>"JS"</formula>
    </cfRule>
  </conditionalFormatting>
  <conditionalFormatting sqref="L137:BO137">
    <cfRule type="expression" dxfId="20" priority="22">
      <formula>AND($F137&lt;=L$6,ROUNDDOWN(($G137-$F137+1)*$I137,0)+$F137-1&gt;=L$6)</formula>
    </cfRule>
    <cfRule type="expression" dxfId="19" priority="23">
      <formula>AND(NOT(ISBLANK($F137)),$F137&lt;=L$6,$G137&gt;=L$6)</formula>
    </cfRule>
  </conditionalFormatting>
  <conditionalFormatting sqref="I137">
    <cfRule type="dataBar" priority="21">
      <dataBar>
        <cfvo type="num" val="0"/>
        <cfvo type="num" val="1"/>
        <color theme="0" tint="-0.34998626667073579"/>
      </dataBar>
      <extLst>
        <ext xmlns:x14="http://schemas.microsoft.com/office/spreadsheetml/2009/9/main" uri="{B025F937-C7B1-47D3-B67F-A62EFF666E3E}">
          <x14:id>{831EB1CB-C1FD-435A-B2AE-9B13F4C0A004}</x14:id>
        </ext>
      </extLst>
    </cfRule>
  </conditionalFormatting>
  <conditionalFormatting sqref="L137:BO137">
    <cfRule type="expression" dxfId="18" priority="20">
      <formula>L$6=TODAY()</formula>
    </cfRule>
  </conditionalFormatting>
  <conditionalFormatting sqref="E137">
    <cfRule type="cellIs" dxfId="17" priority="13" operator="equal">
      <formula>"LINUX"</formula>
    </cfRule>
    <cfRule type="cellIs" dxfId="16" priority="14" operator="equal">
      <formula>"PHP"</formula>
    </cfRule>
    <cfRule type="cellIs" dxfId="15" priority="15" operator="equal">
      <formula>"CSS"</formula>
    </cfRule>
    <cfRule type="cellIs" dxfId="14" priority="16" operator="equal">
      <formula>"HTML"</formula>
    </cfRule>
    <cfRule type="cellIs" dxfId="13" priority="17" operator="equal">
      <formula>"R"</formula>
    </cfRule>
    <cfRule type="cellIs" dxfId="12" priority="18" operator="equal">
      <formula>"SQL"</formula>
    </cfRule>
    <cfRule type="cellIs" dxfId="11" priority="19" operator="equal">
      <formula>"JS"</formula>
    </cfRule>
  </conditionalFormatting>
  <conditionalFormatting sqref="L147:BO147">
    <cfRule type="expression" dxfId="10" priority="11">
      <formula>AND($F147&lt;=L$6,ROUNDDOWN(($G147-$F147+1)*$I147,0)+$F147-1&gt;=L$6)</formula>
    </cfRule>
    <cfRule type="expression" dxfId="9" priority="12">
      <formula>AND(NOT(ISBLANK($F147)),$F147&lt;=L$6,$G147&gt;=L$6)</formula>
    </cfRule>
  </conditionalFormatting>
  <conditionalFormatting sqref="I147">
    <cfRule type="dataBar" priority="10">
      <dataBar>
        <cfvo type="num" val="0"/>
        <cfvo type="num" val="1"/>
        <color theme="0" tint="-0.34998626667073579"/>
      </dataBar>
      <extLst>
        <ext xmlns:x14="http://schemas.microsoft.com/office/spreadsheetml/2009/9/main" uri="{B025F937-C7B1-47D3-B67F-A62EFF666E3E}">
          <x14:id>{34A65475-D694-42AB-887E-F92197800DBA}</x14:id>
        </ext>
      </extLst>
    </cfRule>
  </conditionalFormatting>
  <conditionalFormatting sqref="L147:BO147">
    <cfRule type="expression" dxfId="8" priority="9">
      <formula>L$6=TODAY()</formula>
    </cfRule>
  </conditionalFormatting>
  <conditionalFormatting sqref="E147">
    <cfRule type="cellIs" dxfId="7" priority="2" operator="equal">
      <formula>"LINUX"</formula>
    </cfRule>
    <cfRule type="cellIs" dxfId="6" priority="3" operator="equal">
      <formula>"PHP"</formula>
    </cfRule>
    <cfRule type="cellIs" dxfId="5" priority="4" operator="equal">
      <formula>"CSS"</formula>
    </cfRule>
    <cfRule type="cellIs" dxfId="4" priority="5" operator="equal">
      <formula>"HTML"</formula>
    </cfRule>
    <cfRule type="cellIs" dxfId="3" priority="6" operator="equal">
      <formula>"R"</formula>
    </cfRule>
    <cfRule type="cellIs" dxfId="2" priority="7" operator="equal">
      <formula>"SQL"</formula>
    </cfRule>
    <cfRule type="cellIs" dxfId="1" priority="8" operator="equal">
      <formula>"JS"</formula>
    </cfRule>
  </conditionalFormatting>
  <conditionalFormatting sqref="E1:E1048576">
    <cfRule type="cellIs" dxfId="0" priority="1" operator="equal">
      <formula>"Bash"</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I98:I103 I105:I110 I112:I122 I124:I131 I133:I136 I138:I146 I148:I172</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I173:I181</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I182:I190</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I191:I199</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 xmlns:xm="http://schemas.microsoft.com/office/excel/2006/main">
          <x14:cfRule type="dataBar" id="{D39E3CA5-A193-489A-9A09-848BF4A69639}">
            <x14:dataBar minLength="0" maxLength="100" gradient="0">
              <x14:cfvo type="num">
                <xm:f>0</xm:f>
              </x14:cfvo>
              <x14:cfvo type="num">
                <xm:f>1</xm:f>
              </x14:cfvo>
              <x14:negativeFillColor rgb="FFFF0000"/>
              <x14:axisColor rgb="FF000000"/>
            </x14:dataBar>
          </x14:cfRule>
          <xm:sqref>I132</xm:sqref>
        </x14:conditionalFormatting>
        <x14:conditionalFormatting xmlns:xm="http://schemas.microsoft.com/office/excel/2006/main">
          <x14:cfRule type="dataBar" id="{831EB1CB-C1FD-435A-B2AE-9B13F4C0A004}">
            <x14:dataBar minLength="0" maxLength="100" gradient="0">
              <x14:cfvo type="num">
                <xm:f>0</xm:f>
              </x14:cfvo>
              <x14:cfvo type="num">
                <xm:f>1</xm:f>
              </x14:cfvo>
              <x14:negativeFillColor rgb="FFFF0000"/>
              <x14:axisColor rgb="FF000000"/>
            </x14:dataBar>
          </x14:cfRule>
          <xm:sqref>I137</xm:sqref>
        </x14:conditionalFormatting>
        <x14:conditionalFormatting xmlns:xm="http://schemas.microsoft.com/office/excel/2006/main">
          <x14:cfRule type="dataBar" id="{34A65475-D694-42AB-887E-F92197800DBA}">
            <x14:dataBar minLength="0" maxLength="100" gradient="0">
              <x14:cfvo type="num">
                <xm:f>0</xm:f>
              </x14:cfvo>
              <x14:cfvo type="num">
                <xm:f>1</xm:f>
              </x14:cfvo>
              <x14:negativeFillColor rgb="FFFF0000"/>
              <x14:axisColor rgb="FF000000"/>
            </x14:dataBar>
          </x14:cfRule>
          <xm:sqref>I147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2022-01-25T04:52:38Z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