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01FD79EF-91B8-4232-A007-23D55F166AC1}"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0" i="9" l="1"/>
  <c r="A141"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s="1"/>
  <c r="A138" i="9" s="1"/>
  <c r="A139" i="9" l="1"/>
  <c r="A145" i="9" l="1"/>
  <c r="A146" i="9" s="1"/>
  <c r="A147" i="9" s="1"/>
  <c r="A148" i="9" s="1"/>
  <c r="A14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<sst xmlns="http://schemas.openxmlformats.org/spreadsheetml/2006/main" count="285" uniqueCount="167">
  <si>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</si>
  <si>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</si>
  <si>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</si>
  <si>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</si>
  <si>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</si>
  <si>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</si>
  <si>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</si>
  <si>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</si>
  <si>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</si>
  <si>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</si>
  <si>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</si>
  <si>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</si>
  <si>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</si>
  <si>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</si>
  <si>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</si>
  <si>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</si>
  <si>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</si>
  <si>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</si>
  <si>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</si>
  <si>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</si>
  <si>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</si>
  <si>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</si>
  <si>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</si>
  <si>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</si>
  <si>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</si>
  <si>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</si>
  <si>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</si>
  <si>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</si>
  <si>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</si>
  <si>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</si>
  <si>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</si>
  <si>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</si>
  <si>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</si>
  <si>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</si>
  <si>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</si>
  <si>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</si>
  <si>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</si>
  <si>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</si>
  <si>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</si>
  <si>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</si>
  <si>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</si>
  <si>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</si>
  <si>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</si>
  <si>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</si>
  <si>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</si>
  <si>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</si>
  <si>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</si>
  <si>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</si>
  <si>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</si>
  <si>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</si>
  <si>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</si>
  <si>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</si>
  <si>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</si>
  <si>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</si>
  <si>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</si>
  <si>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</si>
  <si>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</si>
  <si>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</si>
  <si>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</si>
  <si>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</si>
  <si>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</si>
  <si>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</si>
  <si>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</si>
  <si>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</si>
  <si>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</si>
  <si>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</si>
  <si>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</si>
  <si>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</si>
  <si>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</si>
  <si>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</si>
  <si>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</si>
  <si>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</si>
  <si>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</si>
  <si>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</si>
  <si>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</si>
  <si>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</si>
  <si>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</si>
  <si>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</si>
  <si>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</si>
  <si>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</si>
  <si>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</si>
  <si>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</si>
  <si>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</si>
  <si>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</si>
  <si>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</si>
  <si>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</si>
  <si>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</si>
  <si>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</si>
  <si>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</si>
  <si>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</si>
  <si>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</si>
  <si>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</si>
  <si>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</si>
  <si>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</si>
  <si>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</si>
  <si>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</si>
  <si>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</si>
  <si>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</si>
  <si>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</si>
  <si>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</si>
  <si>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</si>
  <si>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</si>
  <si>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</si>
  <si>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</si>
  <si>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</si>
  <si>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</si>
  <si>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</si>
  <si>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</si>
  <si>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</si>
  <si>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</si>
  <si>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</si>
  <si>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</si>
  <si>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</si>
  <si>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</si>
  <si>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</si>
  <si>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</si>
  <si>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</si>
  <si>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</si>
  <si>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</si>
  <si>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</si>
  <si>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</si>
  <si>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</si>
  <si>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</si>
  <si>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</si>
  <si>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</si>
  <si>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</si>
  <si>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</si>
  <si>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</si>
  <si>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</si>
  <si>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</si>
  <si>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</si>
  <si>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</si>
  <si>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</si>
  <si>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</si>
  <si>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</si>
  <si>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</si>
  <si>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</si>
  <si>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</si>
  <si>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</si>
  <si>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</si>
  <si>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</si>
  <si>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</si>
  <si>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</si>
  <si>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</si>
  <si>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</si>
  <si>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</si>
  <si>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</si>
  <si>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</si>
  <si>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</si>
  <si>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Vintage Analysis, Structural Overhaul, Website Overhaul (v0.18)</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</si>
  <si>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</si>
  <si>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</si>
  <si>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</si>
  <si>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</si>
  <si>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</si>
  <si>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</si>
  <si>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</si>
  <si>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</si>
  <si>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</si>
  <si>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</si>
  <si>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Nowcast Model to use Proper Backtesting w/Vintages</t>
  </si>
  <si>
    <t>Develop Benchmark Composite Model - Optimal Model Stacking (RF/MRF)</t>
  </si>
  <si>
    <t>Refactor Structural Model</t>
  </si>
  <si>
    <t>Combined CMEFI Forecast</t>
  </si>
  <si>
    <t>Release Updated Nowcasts On Site</t>
  </si>
  <si>
    <t>Release CMEFI Composite Models On Site</t>
  </si>
  <si>
    <t>Release CMEFI Structural Models 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</si>
</sst>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8"/>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3"/>
  <sheetViews>
    <sheetView showGridLines="0" tabSelected="1" zoomScaleNormal="100" workbookViewId="0">
      <pane ySplit="7" topLeftCell="A123" activePane="bottomLeft" state="frozen"/>
      <selection pane="bottomLeft" activeCell="B143" sqref="B143"/>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7"/>
      <c r="M1" s="77"/>
      <c r="N1" s="77"/>
      <c r="O1" s="77"/>
      <c r="P1" s="77"/>
      <c r="Q1" s="77"/>
      <c r="R1" s="77"/>
      <c r="S1" s="77"/>
      <c r="T1" s="77"/>
      <c r="U1" s="77"/>
      <c r="V1" s="77"/>
      <c r="W1" s="77"/>
      <c r="X1" s="77"/>
      <c r="Y1" s="77"/>
      <c r="Z1" s="77"/>
      <c r="AA1" s="77"/>
      <c r="AB1" s="77"/>
      <c r="AC1" s="77"/>
      <c r="AD1" s="77"/>
      <c r="AE1" s="77"/>
      <c r="AF1" s="77"/>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2">
        <v>44192</v>
      </c>
      <c r="D4" s="82"/>
      <c r="E4" s="82"/>
      <c r="F4" s="82"/>
      <c r="G4" s="50"/>
      <c r="H4" s="53" t="s">
        <v>10</v>
      </c>
      <c r="I4" s="67">
        <v>48</v>
      </c>
      <c r="J4" s="51"/>
      <c r="K4" s="13"/>
      <c r="L4" s="79" t="str">
        <f>"Week "&amp;(L6-($C$4-WEEKDAY($C$4,1)+2))/7+1</f>
        <v>Week 48</v>
      </c>
      <c r="M4" s="80"/>
      <c r="N4" s="80"/>
      <c r="O4" s="80"/>
      <c r="P4" s="80"/>
      <c r="Q4" s="80"/>
      <c r="R4" s="81"/>
      <c r="S4" s="79" t="str">
        <f>"Week "&amp;(S6-($C$4-WEEKDAY($C$4,1)+2))/7+1</f>
        <v>Week 49</v>
      </c>
      <c r="T4" s="80"/>
      <c r="U4" s="80"/>
      <c r="V4" s="80"/>
      <c r="W4" s="80"/>
      <c r="X4" s="80"/>
      <c r="Y4" s="81"/>
      <c r="Z4" s="79" t="str">
        <f>"Week "&amp;(Z6-($C$4-WEEKDAY($C$4,1)+2))/7+1</f>
        <v>Week 50</v>
      </c>
      <c r="AA4" s="80"/>
      <c r="AB4" s="80"/>
      <c r="AC4" s="80"/>
      <c r="AD4" s="80"/>
      <c r="AE4" s="80"/>
      <c r="AF4" s="81"/>
      <c r="AG4" s="79" t="str">
        <f>"Week "&amp;(AG6-($C$4-WEEKDAY($C$4,1)+2))/7+1</f>
        <v>Week 51</v>
      </c>
      <c r="AH4" s="80"/>
      <c r="AI4" s="80"/>
      <c r="AJ4" s="80"/>
      <c r="AK4" s="80"/>
      <c r="AL4" s="80"/>
      <c r="AM4" s="81"/>
      <c r="AN4" s="79" t="str">
        <f>"Week "&amp;(AN6-($C$4-WEEKDAY($C$4,1)+2))/7+1</f>
        <v>Week 52</v>
      </c>
      <c r="AO4" s="80"/>
      <c r="AP4" s="80"/>
      <c r="AQ4" s="80"/>
      <c r="AR4" s="80"/>
      <c r="AS4" s="80"/>
      <c r="AT4" s="81"/>
      <c r="AU4" s="79" t="str">
        <f>"Week "&amp;(AU6-($C$4-WEEKDAY($C$4,1)+2))/7+1</f>
        <v>Week 53</v>
      </c>
      <c r="AV4" s="80"/>
      <c r="AW4" s="80"/>
      <c r="AX4" s="80"/>
      <c r="AY4" s="80"/>
      <c r="AZ4" s="80"/>
      <c r="BA4" s="81"/>
      <c r="BB4" s="79" t="str">
        <f>"Week "&amp;(BB6-($C$4-WEEKDAY($C$4,1)+2))/7+1</f>
        <v>Week 54</v>
      </c>
      <c r="BC4" s="80"/>
      <c r="BD4" s="80"/>
      <c r="BE4" s="80"/>
      <c r="BF4" s="80"/>
      <c r="BG4" s="80"/>
      <c r="BH4" s="81"/>
      <c r="BI4" s="79" t="str">
        <f>"Week "&amp;(BI6-($C$4-WEEKDAY($C$4,1)+2))/7+1</f>
        <v>Week 55</v>
      </c>
      <c r="BJ4" s="80"/>
      <c r="BK4" s="80"/>
      <c r="BL4" s="80"/>
      <c r="BM4" s="80"/>
      <c r="BN4" s="80"/>
      <c r="BO4" s="81"/>
    </row>
    <row r="5" spans="1:67" ht="17.25" customHeight="1" x14ac:dyDescent="0.2">
      <c r="A5" s="49"/>
      <c r="B5" s="53" t="s">
        <v>12</v>
      </c>
      <c r="C5" s="78" t="s">
        <v>100</v>
      </c>
      <c r="D5" s="78"/>
      <c r="E5" s="78"/>
      <c r="F5" s="78"/>
      <c r="G5" s="52"/>
      <c r="H5" s="52"/>
      <c r="I5" s="52"/>
      <c r="J5" s="52"/>
      <c r="K5" s="13"/>
      <c r="L5" s="83">
        <f>L6</f>
        <v>44522</v>
      </c>
      <c r="M5" s="84"/>
      <c r="N5" s="84"/>
      <c r="O5" s="84"/>
      <c r="P5" s="84"/>
      <c r="Q5" s="84"/>
      <c r="R5" s="85"/>
      <c r="S5" s="83">
        <f>S6</f>
        <v>44529</v>
      </c>
      <c r="T5" s="84"/>
      <c r="U5" s="84"/>
      <c r="V5" s="84"/>
      <c r="W5" s="84"/>
      <c r="X5" s="84"/>
      <c r="Y5" s="85"/>
      <c r="Z5" s="83">
        <f>Z6</f>
        <v>44536</v>
      </c>
      <c r="AA5" s="84"/>
      <c r="AB5" s="84"/>
      <c r="AC5" s="84"/>
      <c r="AD5" s="84"/>
      <c r="AE5" s="84"/>
      <c r="AF5" s="85"/>
      <c r="AG5" s="83">
        <f>AG6</f>
        <v>44543</v>
      </c>
      <c r="AH5" s="84"/>
      <c r="AI5" s="84"/>
      <c r="AJ5" s="84"/>
      <c r="AK5" s="84"/>
      <c r="AL5" s="84"/>
      <c r="AM5" s="85"/>
      <c r="AN5" s="83">
        <f>AN6</f>
        <v>44550</v>
      </c>
      <c r="AO5" s="84"/>
      <c r="AP5" s="84"/>
      <c r="AQ5" s="84"/>
      <c r="AR5" s="84"/>
      <c r="AS5" s="84"/>
      <c r="AT5" s="85"/>
      <c r="AU5" s="83">
        <f>AU6</f>
        <v>44557</v>
      </c>
      <c r="AV5" s="84"/>
      <c r="AW5" s="84"/>
      <c r="AX5" s="84"/>
      <c r="AY5" s="84"/>
      <c r="AZ5" s="84"/>
      <c r="BA5" s="85"/>
      <c r="BB5" s="83">
        <f>BB6</f>
        <v>44564</v>
      </c>
      <c r="BC5" s="84"/>
      <c r="BD5" s="84"/>
      <c r="BE5" s="84"/>
      <c r="BF5" s="84"/>
      <c r="BG5" s="84"/>
      <c r="BH5" s="85"/>
      <c r="BI5" s="83">
        <f>BI6</f>
        <v>44571</v>
      </c>
      <c r="BJ5" s="84"/>
      <c r="BK5" s="84"/>
      <c r="BL5" s="84"/>
      <c r="BM5" s="84"/>
      <c r="BN5" s="84"/>
      <c r="BO5" s="85"/>
    </row>
    <row r="6" spans="1:67" ht="12.75" x14ac:dyDescent="0.2">
      <c r="A6" s="12"/>
      <c r="B6" s="13"/>
      <c r="C6" s="13"/>
      <c r="D6" s="14"/>
      <c r="E6" s="14"/>
      <c r="F6" s="13"/>
      <c r="G6" s="13"/>
      <c r="H6" s="13"/>
      <c r="I6" s="13"/>
      <c r="J6" s="13"/>
      <c r="K6" s="13"/>
      <c r="L6" s="37">
        <f>C4-WEEKDAY(C4,1)+2+7*(I4-1)</f>
        <v>44522</v>
      </c>
      <c r="M6" s="28">
        <f t="shared" ref="M6:AR6" si="0">L6+1</f>
        <v>44523</v>
      </c>
      <c r="N6" s="28">
        <f t="shared" si="0"/>
        <v>44524</v>
      </c>
      <c r="O6" s="28">
        <f t="shared" si="0"/>
        <v>44525</v>
      </c>
      <c r="P6" s="28">
        <f t="shared" si="0"/>
        <v>44526</v>
      </c>
      <c r="Q6" s="28">
        <f t="shared" si="0"/>
        <v>44527</v>
      </c>
      <c r="R6" s="38">
        <f t="shared" si="0"/>
        <v>44528</v>
      </c>
      <c r="S6" s="37">
        <f t="shared" si="0"/>
        <v>44529</v>
      </c>
      <c r="T6" s="28">
        <f t="shared" si="0"/>
        <v>44530</v>
      </c>
      <c r="U6" s="28">
        <f t="shared" si="0"/>
        <v>44531</v>
      </c>
      <c r="V6" s="28">
        <f t="shared" si="0"/>
        <v>44532</v>
      </c>
      <c r="W6" s="28">
        <f t="shared" si="0"/>
        <v>44533</v>
      </c>
      <c r="X6" s="28">
        <f t="shared" si="0"/>
        <v>44534</v>
      </c>
      <c r="Y6" s="38">
        <f t="shared" si="0"/>
        <v>44535</v>
      </c>
      <c r="Z6" s="37">
        <f t="shared" si="0"/>
        <v>44536</v>
      </c>
      <c r="AA6" s="28">
        <f t="shared" si="0"/>
        <v>44537</v>
      </c>
      <c r="AB6" s="28">
        <f t="shared" si="0"/>
        <v>44538</v>
      </c>
      <c r="AC6" s="28">
        <f t="shared" si="0"/>
        <v>44539</v>
      </c>
      <c r="AD6" s="28">
        <f t="shared" si="0"/>
        <v>44540</v>
      </c>
      <c r="AE6" s="28">
        <f t="shared" si="0"/>
        <v>44541</v>
      </c>
      <c r="AF6" s="38">
        <f t="shared" si="0"/>
        <v>44542</v>
      </c>
      <c r="AG6" s="37">
        <f t="shared" si="0"/>
        <v>44543</v>
      </c>
      <c r="AH6" s="28">
        <f t="shared" si="0"/>
        <v>44544</v>
      </c>
      <c r="AI6" s="28">
        <f t="shared" si="0"/>
        <v>44545</v>
      </c>
      <c r="AJ6" s="28">
        <f t="shared" si="0"/>
        <v>44546</v>
      </c>
      <c r="AK6" s="28">
        <f t="shared" si="0"/>
        <v>44547</v>
      </c>
      <c r="AL6" s="28">
        <f t="shared" si="0"/>
        <v>44548</v>
      </c>
      <c r="AM6" s="38">
        <f t="shared" si="0"/>
        <v>44549</v>
      </c>
      <c r="AN6" s="37">
        <f t="shared" si="0"/>
        <v>44550</v>
      </c>
      <c r="AO6" s="28">
        <f t="shared" si="0"/>
        <v>44551</v>
      </c>
      <c r="AP6" s="28">
        <f t="shared" si="0"/>
        <v>44552</v>
      </c>
      <c r="AQ6" s="28">
        <f t="shared" si="0"/>
        <v>44553</v>
      </c>
      <c r="AR6" s="28">
        <f t="shared" si="0"/>
        <v>44554</v>
      </c>
      <c r="AS6" s="28">
        <f t="shared" ref="AS6:BO6" si="1">AR6+1</f>
        <v>44555</v>
      </c>
      <c r="AT6" s="38">
        <f t="shared" si="1"/>
        <v>44556</v>
      </c>
      <c r="AU6" s="37">
        <f t="shared" si="1"/>
        <v>44557</v>
      </c>
      <c r="AV6" s="28">
        <f t="shared" si="1"/>
        <v>44558</v>
      </c>
      <c r="AW6" s="28">
        <f t="shared" si="1"/>
        <v>44559</v>
      </c>
      <c r="AX6" s="28">
        <f t="shared" si="1"/>
        <v>44560</v>
      </c>
      <c r="AY6" s="28">
        <f t="shared" si="1"/>
        <v>44561</v>
      </c>
      <c r="AZ6" s="28">
        <f t="shared" si="1"/>
        <v>44562</v>
      </c>
      <c r="BA6" s="38">
        <f t="shared" si="1"/>
        <v>44563</v>
      </c>
      <c r="BB6" s="37">
        <f t="shared" si="1"/>
        <v>44564</v>
      </c>
      <c r="BC6" s="28">
        <f t="shared" si="1"/>
        <v>44565</v>
      </c>
      <c r="BD6" s="28">
        <f t="shared" si="1"/>
        <v>44566</v>
      </c>
      <c r="BE6" s="28">
        <f t="shared" si="1"/>
        <v>44567</v>
      </c>
      <c r="BF6" s="28">
        <f t="shared" si="1"/>
        <v>44568</v>
      </c>
      <c r="BG6" s="28">
        <f t="shared" si="1"/>
        <v>44569</v>
      </c>
      <c r="BH6" s="38">
        <f t="shared" si="1"/>
        <v>44570</v>
      </c>
      <c r="BI6" s="37">
        <f t="shared" si="1"/>
        <v>44571</v>
      </c>
      <c r="BJ6" s="28">
        <f t="shared" si="1"/>
        <v>44572</v>
      </c>
      <c r="BK6" s="28">
        <f t="shared" si="1"/>
        <v>44573</v>
      </c>
      <c r="BL6" s="28">
        <f t="shared" si="1"/>
        <v>44574</v>
      </c>
      <c r="BM6" s="28">
        <f t="shared" si="1"/>
        <v>44575</v>
      </c>
      <c r="BN6" s="28">
        <f t="shared" si="1"/>
        <v>44576</v>
      </c>
      <c r="BO6" s="38">
        <f t="shared" si="1"/>
        <v>44577</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152</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149</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150</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157</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158</v>
      </c>
      <c r="D135" s="70"/>
      <c r="E135" s="66" t="s">
        <v>67</v>
      </c>
      <c r="F135" s="42">
        <v>44523</v>
      </c>
      <c r="G135" s="43">
        <v>44524</v>
      </c>
      <c r="H135" s="73"/>
      <c r="I135" s="26">
        <v>0.5</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159</v>
      </c>
      <c r="D136" s="70"/>
      <c r="E136" s="66" t="s">
        <v>66</v>
      </c>
      <c r="F136" s="42">
        <v>44523</v>
      </c>
      <c r="G136" s="43">
        <v>44524</v>
      </c>
      <c r="H136" s="73"/>
      <c r="I136" s="26">
        <v>0.5</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13.5</v>
      </c>
      <c r="B137" s="65" t="s">
        <v>161</v>
      </c>
      <c r="D137" s="70"/>
      <c r="E137" s="66" t="s">
        <v>66</v>
      </c>
      <c r="F137" s="42">
        <v>44524</v>
      </c>
      <c r="G137" s="43">
        <v>44527</v>
      </c>
      <c r="H137" s="73"/>
      <c r="I137" s="26">
        <v>0.2</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13.6</v>
      </c>
      <c r="B138" s="65" t="s">
        <v>160</v>
      </c>
      <c r="D138" s="70"/>
      <c r="E138" s="66" t="s">
        <v>66</v>
      </c>
      <c r="F138" s="42">
        <v>44526</v>
      </c>
      <c r="G138" s="43">
        <v>44528</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13.7</v>
      </c>
      <c r="B139" s="65" t="s">
        <v>151</v>
      </c>
      <c r="D139" s="70"/>
      <c r="E139" s="66" t="s">
        <v>152</v>
      </c>
      <c r="F139" s="42">
        <v>44524</v>
      </c>
      <c r="G139" s="43">
        <v>44530</v>
      </c>
      <c r="H139" s="73"/>
      <c r="I139" s="26">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13.8</v>
      </c>
      <c r="B140" s="65" t="s">
        <v>164</v>
      </c>
      <c r="D140" s="70"/>
      <c r="E140" s="66" t="s">
        <v>68</v>
      </c>
      <c r="F140" s="42"/>
      <c r="G140" s="43"/>
      <c r="H140" s="73"/>
      <c r="I140" s="26"/>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13.9</v>
      </c>
      <c r="B141" s="65" t="s">
        <v>165</v>
      </c>
      <c r="D141" s="70"/>
      <c r="E141" s="66"/>
      <c r="F141" s="42"/>
      <c r="G141" s="43"/>
      <c r="H141" s="73"/>
      <c r="I141" s="26"/>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t="s">
        <v>166</v>
      </c>
      <c r="D142" s="70"/>
      <c r="E142" s="66"/>
      <c r="F142" s="42"/>
      <c r="G142" s="43"/>
      <c r="H142" s="73"/>
      <c r="I142" s="26"/>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73"/>
      <c r="I143" s="26"/>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73"/>
      <c r="I144" s="26"/>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0.1</v>
      </c>
      <c r="B145" s="65" t="s">
        <v>162</v>
      </c>
      <c r="D145" s="70"/>
      <c r="E145" s="66" t="s">
        <v>66</v>
      </c>
      <c r="F145" s="42">
        <v>44530</v>
      </c>
      <c r="G145" s="43">
        <v>44532</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0.2</v>
      </c>
      <c r="B146" s="65" t="s">
        <v>163</v>
      </c>
      <c r="D146" s="70"/>
      <c r="E146" s="66" t="s">
        <v>66</v>
      </c>
      <c r="F146" s="42">
        <v>44530</v>
      </c>
      <c r="G146" s="43">
        <v>44532</v>
      </c>
      <c r="H146" s="73"/>
      <c r="I146" s="26">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0.3</v>
      </c>
      <c r="B147" s="65" t="s">
        <v>154</v>
      </c>
      <c r="D147" s="70"/>
      <c r="E147" s="66" t="s">
        <v>66</v>
      </c>
      <c r="F147" s="42">
        <v>44520</v>
      </c>
      <c r="G147" s="43">
        <v>44525</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0.4</v>
      </c>
      <c r="B148" s="65" t="s">
        <v>155</v>
      </c>
      <c r="D148" s="70"/>
      <c r="E148" s="70" t="s">
        <v>66</v>
      </c>
      <c r="F148" s="71">
        <v>44520</v>
      </c>
      <c r="G148" s="72">
        <v>44525</v>
      </c>
      <c r="H148" s="73"/>
      <c r="I148" s="74">
        <v>0</v>
      </c>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0.5</v>
      </c>
      <c r="B149" s="65" t="s">
        <v>156</v>
      </c>
      <c r="D149" s="66"/>
      <c r="E149" s="66" t="s">
        <v>66</v>
      </c>
      <c r="F149" s="42">
        <v>44522</v>
      </c>
      <c r="G149" s="43">
        <v>44526</v>
      </c>
      <c r="H149" s="25"/>
      <c r="I149" s="26">
        <v>0</v>
      </c>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66"/>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66"/>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66"/>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70"/>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56">
    <cfRule type="dataBar" priority="25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7" priority="301">
      <formula>L$6=TODAY()</formula>
    </cfRule>
  </conditionalFormatting>
  <conditionalFormatting sqref="L8:BO67 M68:BN73 R71:BO73 M79:BN84 BO82:BO84 L85:BO86 L95:BO96 M98:BN103 M105:BN110 M112:BN122 L123:BO123 M124:BN131 M133:BN148 L149:BO150 M151:BN156 BO154:BO156 L157:BO159 M160:BN165 BO163:BO165 L166:BO168 M169:BN174 BO172:BO174 L175:BO177 M178:BN183 BO181:BO183">
    <cfRule type="expression" dxfId="126" priority="304">
      <formula>AND($F8&lt;=L$6,ROUNDDOWN(($G8-$F8+1)*$I8,0)+$F8-1&gt;=L$6)</formula>
    </cfRule>
    <cfRule type="expression" dxfId="125" priority="305">
      <formula>AND(NOT(ISBLANK($F8)),$F8&lt;=L$6,$G8&gt;=L$6)</formula>
    </cfRule>
  </conditionalFormatting>
  <conditionalFormatting sqref="L6:BO62 L95:BO96 L98:BO103 L105:BO110 L112:BO122 L124:BO131 L133:BO156">
    <cfRule type="expression" dxfId="124" priority="264">
      <formula>L$6=TODAY()</formula>
    </cfRule>
  </conditionalFormatting>
  <conditionalFormatting sqref="L63:BO73">
    <cfRule type="expression" dxfId="123" priority="254">
      <formula>L$6=TODAY()</formula>
    </cfRule>
  </conditionalFormatting>
  <conditionalFormatting sqref="E1:E73 E184:E1048576 E95:E96 E98:E103 E105:E110 E112:E122 E124:E131 E133:E156">
    <cfRule type="cellIs" dxfId="122" priority="245" operator="equal">
      <formula>"LINUX"</formula>
    </cfRule>
    <cfRule type="cellIs" dxfId="121" priority="247" operator="equal">
      <formula>"PHP"</formula>
    </cfRule>
    <cfRule type="cellIs" dxfId="120" priority="248" operator="equal">
      <formula>"CSS"</formula>
    </cfRule>
    <cfRule type="cellIs" dxfId="119" priority="249" operator="equal">
      <formula>"HTML"</formula>
    </cfRule>
    <cfRule type="cellIs" dxfId="118" priority="250" operator="equal">
      <formula>"R"</formula>
    </cfRule>
    <cfRule type="cellIs" dxfId="117" priority="251" operator="equal">
      <formula>"SQL"</formula>
    </cfRule>
    <cfRule type="cellIs" dxfId="116" priority="252" operator="equal">
      <formula>"JS"</formula>
    </cfRule>
  </conditionalFormatting>
  <conditionalFormatting sqref="E12">
    <cfRule type="cellIs" dxfId="115" priority="246" operator="equal">
      <formula>"LINUX"</formula>
    </cfRule>
  </conditionalFormatting>
  <conditionalFormatting sqref="L68:BO73">
    <cfRule type="expression" dxfId="114" priority="310">
      <formula>AND(#REF!&lt;=L$6,ROUNDDOWN((#REF!-#REF!+1)*#REF!,0)+#REF!-1&gt;=L$6)</formula>
    </cfRule>
    <cfRule type="expression" dxfId="113" priority="311">
      <formula>AND(NOT(ISBLANK(#REF!)),#REF!&lt;=L$6,#REF!&gt;=L$6)</formula>
    </cfRule>
  </conditionalFormatting>
  <conditionalFormatting sqref="I74:I84">
    <cfRule type="dataBar" priority="240">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2" priority="241">
      <formula>AND($F74&lt;=L$6,ROUNDDOWN(($G74-$F74+1)*$I74,0)+$F74-1&gt;=L$6)</formula>
    </cfRule>
    <cfRule type="expression" dxfId="111" priority="242">
      <formula>AND(NOT(ISBLANK($F74)),$F74&lt;=L$6,$G74&gt;=L$6)</formula>
    </cfRule>
  </conditionalFormatting>
  <conditionalFormatting sqref="L74:BO84">
    <cfRule type="expression" dxfId="110" priority="239">
      <formula>L$6=TODAY()</formula>
    </cfRule>
  </conditionalFormatting>
  <conditionalFormatting sqref="E74:E84">
    <cfRule type="cellIs" dxfId="109" priority="232" operator="equal">
      <formula>"LINUX"</formula>
    </cfRule>
    <cfRule type="cellIs" dxfId="108" priority="233" operator="equal">
      <formula>"PHP"</formula>
    </cfRule>
    <cfRule type="cellIs" dxfId="107" priority="234" operator="equal">
      <formula>"CSS"</formula>
    </cfRule>
    <cfRule type="cellIs" dxfId="106" priority="235" operator="equal">
      <formula>"HTML"</formula>
    </cfRule>
    <cfRule type="cellIs" dxfId="105" priority="236" operator="equal">
      <formula>"R"</formula>
    </cfRule>
    <cfRule type="cellIs" dxfId="104" priority="237" operator="equal">
      <formula>"SQL"</formula>
    </cfRule>
    <cfRule type="cellIs" dxfId="103" priority="238" operator="equal">
      <formula>"JS"</formula>
    </cfRule>
  </conditionalFormatting>
  <conditionalFormatting sqref="L79:BO84">
    <cfRule type="expression" dxfId="102" priority="243">
      <formula>AND(#REF!&lt;=L$6,ROUNDDOWN((#REF!-#REF!+1)*#REF!,0)+#REF!-1&gt;=L$6)</formula>
    </cfRule>
    <cfRule type="expression" dxfId="101" priority="244">
      <formula>AND(NOT(ISBLANK(#REF!)),#REF!&lt;=L$6,#REF!&gt;=L$6)</formula>
    </cfRule>
  </conditionalFormatting>
  <conditionalFormatting sqref="L151:BO156 L98:BO103 L105:BO110 L112:BO122 L124:BO131 L133:BO148">
    <cfRule type="expression" dxfId="100" priority="152">
      <formula>AND(#REF!&lt;=L$6,ROUNDDOWN((#REF!-#REF!+1)*#REF!,0)+#REF!-1&gt;=L$6)</formula>
    </cfRule>
    <cfRule type="expression" dxfId="99" priority="153">
      <formula>AND(NOT(ISBLANK(#REF!)),#REF!&lt;=L$6,#REF!&gt;=L$6)</formula>
    </cfRule>
  </conditionalFormatting>
  <conditionalFormatting sqref="I157:I165">
    <cfRule type="dataBar" priority="136">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7:BO165">
    <cfRule type="expression" dxfId="98" priority="135">
      <formula>L$6=TODAY()</formula>
    </cfRule>
  </conditionalFormatting>
  <conditionalFormatting sqref="E157:E165">
    <cfRule type="cellIs" dxfId="97" priority="128" operator="equal">
      <formula>"LINUX"</formula>
    </cfRule>
    <cfRule type="cellIs" dxfId="96" priority="129" operator="equal">
      <formula>"PHP"</formula>
    </cfRule>
    <cfRule type="cellIs" dxfId="95" priority="130" operator="equal">
      <formula>"CSS"</formula>
    </cfRule>
    <cfRule type="cellIs" dxfId="94" priority="131" operator="equal">
      <formula>"HTML"</formula>
    </cfRule>
    <cfRule type="cellIs" dxfId="93" priority="132" operator="equal">
      <formula>"R"</formula>
    </cfRule>
    <cfRule type="cellIs" dxfId="92" priority="133" operator="equal">
      <formula>"SQL"</formula>
    </cfRule>
    <cfRule type="cellIs" dxfId="91" priority="134" operator="equal">
      <formula>"JS"</formula>
    </cfRule>
  </conditionalFormatting>
  <conditionalFormatting sqref="L160:BO165">
    <cfRule type="expression" dxfId="90" priority="139">
      <formula>AND(#REF!&lt;=L$6,ROUNDDOWN((#REF!-#REF!+1)*#REF!,0)+#REF!-1&gt;=L$6)</formula>
    </cfRule>
    <cfRule type="expression" dxfId="89" priority="140">
      <formula>AND(NOT(ISBLANK(#REF!)),#REF!&lt;=L$6,#REF!&gt;=L$6)</formula>
    </cfRule>
  </conditionalFormatting>
  <conditionalFormatting sqref="I166:I174">
    <cfRule type="dataBar" priority="123">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6:BO174">
    <cfRule type="expression" dxfId="88" priority="122">
      <formula>L$6=TODAY()</formula>
    </cfRule>
  </conditionalFormatting>
  <conditionalFormatting sqref="E166:E174">
    <cfRule type="cellIs" dxfId="87" priority="115" operator="equal">
      <formula>"LINUX"</formula>
    </cfRule>
    <cfRule type="cellIs" dxfId="86" priority="116" operator="equal">
      <formula>"PHP"</formula>
    </cfRule>
    <cfRule type="cellIs" dxfId="85" priority="117" operator="equal">
      <formula>"CSS"</formula>
    </cfRule>
    <cfRule type="cellIs" dxfId="84" priority="118" operator="equal">
      <formula>"HTML"</formula>
    </cfRule>
    <cfRule type="cellIs" dxfId="83" priority="119" operator="equal">
      <formula>"R"</formula>
    </cfRule>
    <cfRule type="cellIs" dxfId="82" priority="120" operator="equal">
      <formula>"SQL"</formula>
    </cfRule>
    <cfRule type="cellIs" dxfId="81" priority="121" operator="equal">
      <formula>"JS"</formula>
    </cfRule>
  </conditionalFormatting>
  <conditionalFormatting sqref="L169:BO174">
    <cfRule type="expression" dxfId="80" priority="126">
      <formula>AND(#REF!&lt;=L$6,ROUNDDOWN((#REF!-#REF!+1)*#REF!,0)+#REF!-1&gt;=L$6)</formula>
    </cfRule>
    <cfRule type="expression" dxfId="79" priority="127">
      <formula>AND(NOT(ISBLANK(#REF!)),#REF!&lt;=L$6,#REF!&gt;=L$6)</formula>
    </cfRule>
  </conditionalFormatting>
  <conditionalFormatting sqref="I175:I183">
    <cfRule type="dataBar" priority="110">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5:BO183">
    <cfRule type="expression" dxfId="78" priority="109">
      <formula>L$6=TODAY()</formula>
    </cfRule>
  </conditionalFormatting>
  <conditionalFormatting sqref="E175:E183">
    <cfRule type="cellIs" dxfId="77" priority="102" operator="equal">
      <formula>"LINUX"</formula>
    </cfRule>
    <cfRule type="cellIs" dxfId="76" priority="103" operator="equal">
      <formula>"PHP"</formula>
    </cfRule>
    <cfRule type="cellIs" dxfId="75" priority="104" operator="equal">
      <formula>"CSS"</formula>
    </cfRule>
    <cfRule type="cellIs" dxfId="74" priority="105" operator="equal">
      <formula>"HTML"</formula>
    </cfRule>
    <cfRule type="cellIs" dxfId="73" priority="106" operator="equal">
      <formula>"R"</formula>
    </cfRule>
    <cfRule type="cellIs" dxfId="72" priority="107" operator="equal">
      <formula>"SQL"</formula>
    </cfRule>
    <cfRule type="cellIs" dxfId="71" priority="108" operator="equal">
      <formula>"JS"</formula>
    </cfRule>
  </conditionalFormatting>
  <conditionalFormatting sqref="L178:BO183">
    <cfRule type="expression" dxfId="70" priority="113">
      <formula>AND(#REF!&lt;=L$6,ROUNDDOWN((#REF!-#REF!+1)*#REF!,0)+#REF!-1&gt;=L$6)</formula>
    </cfRule>
    <cfRule type="expression" dxfId="69" priority="114">
      <formula>AND(NOT(ISBLANK(#REF!)),#REF!&lt;=L$6,#REF!&gt;=L$6)</formula>
    </cfRule>
  </conditionalFormatting>
  <conditionalFormatting sqref="I85:I86">
    <cfRule type="dataBar" priority="97">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8" priority="96">
      <formula>L$6=TODAY()</formula>
    </cfRule>
  </conditionalFormatting>
  <conditionalFormatting sqref="E85:E86">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87:BO94">
    <cfRule type="expression" dxfId="60" priority="87">
      <formula>AND($F87&lt;=L$6,ROUNDDOWN(($G87-$F87+1)*$I87,0)+$F87-1&gt;=L$6)</formula>
    </cfRule>
    <cfRule type="expression" dxfId="59" priority="88">
      <formula>AND(NOT(ISBLANK($F87)),$F87&lt;=L$6,$G87&gt;=L$6)</formula>
    </cfRule>
  </conditionalFormatting>
  <conditionalFormatting sqref="I87:I94">
    <cfRule type="dataBar" priority="86">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8" priority="85">
      <formula>L$6=TODAY()</formula>
    </cfRule>
  </conditionalFormatting>
  <conditionalFormatting sqref="E87:E94">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97:BO97">
    <cfRule type="expression" dxfId="50" priority="76">
      <formula>AND($F97&lt;=L$6,ROUNDDOWN(($G97-$F97+1)*$I97,0)+$F97-1&gt;=L$6)</formula>
    </cfRule>
    <cfRule type="expression" dxfId="49" priority="77">
      <formula>AND(NOT(ISBLANK($F97)),$F97&lt;=L$6,$G97&gt;=L$6)</formula>
    </cfRule>
  </conditionalFormatting>
  <conditionalFormatting sqref="I97">
    <cfRule type="dataBar" priority="75">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8" priority="74">
      <formula>L$6=TODAY()</formula>
    </cfRule>
  </conditionalFormatting>
  <conditionalFormatting sqref="E97">
    <cfRule type="cellIs" dxfId="47" priority="67" operator="equal">
      <formula>"LINUX"</formula>
    </cfRule>
    <cfRule type="cellIs" dxfId="46" priority="68" operator="equal">
      <formula>"PHP"</formula>
    </cfRule>
    <cfRule type="cellIs" dxfId="45" priority="69" operator="equal">
      <formula>"CSS"</formula>
    </cfRule>
    <cfRule type="cellIs" dxfId="44" priority="70" operator="equal">
      <formula>"HTML"</formula>
    </cfRule>
    <cfRule type="cellIs" dxfId="43" priority="71" operator="equal">
      <formula>"R"</formula>
    </cfRule>
    <cfRule type="cellIs" dxfId="42" priority="72" operator="equal">
      <formula>"SQL"</formula>
    </cfRule>
    <cfRule type="cellIs" dxfId="41" priority="73" operator="equal">
      <formula>"JS"</formula>
    </cfRule>
  </conditionalFormatting>
  <conditionalFormatting sqref="L104:BO104">
    <cfRule type="expression" dxfId="40" priority="43">
      <formula>AND($F104&lt;=L$6,ROUNDDOWN(($G104-$F104+1)*$I104,0)+$F104-1&gt;=L$6)</formula>
    </cfRule>
    <cfRule type="expression" dxfId="39" priority="44">
      <formula>AND(NOT(ISBLANK($F104)),$F104&lt;=L$6,$G104&gt;=L$6)</formula>
    </cfRule>
  </conditionalFormatting>
  <conditionalFormatting sqref="I104">
    <cfRule type="dataBar" priority="42">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38" priority="41">
      <formula>L$6=TODAY()</formula>
    </cfRule>
  </conditionalFormatting>
  <conditionalFormatting sqref="E104">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L111:BO111">
    <cfRule type="expression" dxfId="30" priority="32">
      <formula>AND($F111&lt;=L$6,ROUNDDOWN(($G111-$F111+1)*$I111,0)+$F111-1&gt;=L$6)</formula>
    </cfRule>
    <cfRule type="expression" dxfId="29" priority="33">
      <formula>AND(NOT(ISBLANK($F111)),$F111&lt;=L$6,$G111&gt;=L$6)</formula>
    </cfRule>
  </conditionalFormatting>
  <conditionalFormatting sqref="I111">
    <cfRule type="dataBar" priority="31">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28" priority="30">
      <formula>L$6=TODAY()</formula>
    </cfRule>
  </conditionalFormatting>
  <conditionalFormatting sqref="E111">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23">
    <cfRule type="dataBar" priority="20">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20" priority="19">
      <formula>L$6=TODAY()</formula>
    </cfRule>
  </conditionalFormatting>
  <conditionalFormatting sqref="E123">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2:BO132">
    <cfRule type="expression" dxfId="12" priority="10">
      <formula>AND($F132&lt;=L$6,ROUNDDOWN(($G132-$F132+1)*$I132,0)+$F132-1&gt;=L$6)</formula>
    </cfRule>
    <cfRule type="expression" dxfId="11" priority="11">
      <formula>AND(NOT(ISBLANK($F132)),$F132&lt;=L$6,$G132&gt;=L$6)</formula>
    </cfRule>
  </conditionalFormatting>
  <conditionalFormatting sqref="I132">
    <cfRule type="dataBar" priority="9">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10" priority="8">
      <formula>L$6=TODAY()</formula>
    </cfRule>
  </conditionalFormatting>
  <conditionalFormatting sqref="E132">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I133:I156</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I157:I165</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I166:I174</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I175:I183</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2021-11-24T04:12:50Z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