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ECAD157B-346D-4634-80D8-6C827AFDEA4B}"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4" i="9" l="1"/>
  <c r="G111" i="9"/>
  <c r="J111" i="9" s="1"/>
  <c r="G123" i="9"/>
  <c r="J123" i="9" s="1"/>
  <c r="G104" i="9"/>
  <c r="J104" i="9" s="1"/>
  <c r="G126" i="9"/>
  <c r="J126"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5" i="9" s="1"/>
  <c r="A116" i="9" l="1"/>
  <c r="A117" i="9" s="1"/>
  <c r="A118" i="9" s="1"/>
  <c r="A119" i="9" s="1"/>
  <c r="A120" i="9" s="1"/>
  <c r="A121" i="9" s="1"/>
  <c r="A122" i="9" s="1"/>
  <c r="A123" i="9" s="1"/>
  <c r="A124" i="9" s="1"/>
  <c r="A125" i="9" s="1"/>
  <c r="A126" i="9" s="1"/>
  <c r="A127" i="9" s="1"/>
  <c r="A128" i="9" s="1"/>
  <c r="A129" i="9" s="1"/>
  <c r="A130" i="9" s="1"/>
  <c r="A1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<sst xmlns="http://schemas.openxmlformats.org/spreadsheetml/2006/main" count="255" uniqueCount="151">
  <si>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</si>
  <si>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</si>
  <si>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</si>
  <si>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</si>
  <si>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</si>
  <si>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</si>
  <si>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</si>
  <si>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</si>
  <si>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</si>
  <si>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</si>
  <si>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</si>
  <si>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</si>
  <si>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</si>
  <si>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</si>
  <si>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</si>
  <si>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</si>
  <si>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</si>
  <si>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</si>
  <si>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</si>
  <si>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</si>
  <si>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</si>
  <si>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</si>
  <si>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</si>
  <si>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</si>
  <si>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</si>
  <si>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</si>
  <si>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</si>
  <si>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</si>
  <si>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</si>
  <si>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</si>
  <si>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</si>
  <si>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</si>
  <si>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</si>
  <si>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</si>
  <si>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</si>
  <si>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</si>
  <si>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</si>
  <si>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</si>
  <si>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</si>
  <si>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</si>
  <si>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</si>
  <si>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</si>
  <si>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</si>
  <si>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</si>
  <si>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</si>
  <si>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</si>
  <si>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</si>
  <si>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</si>
  <si>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</si>
  <si>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</si>
  <si>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</si>
  <si>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</si>
  <si>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</si>
  <si>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</si>
  <si>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</si>
  <si>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</si>
  <si>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</si>
  <si>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</si>
  <si>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</si>
  <si>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</si>
  <si>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</si>
  <si>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</si>
  <si>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</si>
  <si>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</si>
  <si>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</si>
  <si>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</si>
  <si>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</si>
  <si>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</si>
  <si>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</si>
  <si>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</si>
  <si>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</si>
  <si>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</si>
  <si>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</si>
  <si>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</si>
  <si>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</si>
  <si>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</si>
  <si>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</si>
  <si>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</si>
  <si>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</si>
  <si>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</si>
  <si>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</si>
  <si>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</si>
  <si>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</si>
  <si>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</si>
  <si>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</si>
  <si>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</si>
  <si>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</si>
  <si>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</si>
  <si>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</si>
  <si>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</si>
  <si>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</si>
  <si>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</si>
  <si>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</si>
  <si>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</si>
  <si>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</si>
  <si>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</si>
  <si>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</si>
  <si>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</si>
  <si>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</si>
  <si>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</si>
  <si>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</si>
  <si>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</si>
  <si>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</si>
  <si>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</si>
  <si>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</si>
  <si>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</si>
  <si>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</si>
  <si>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</si>
  <si>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</si>
  <si>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</si>
  <si>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</si>
  <si>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</si>
  <si>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</si>
  <si>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</si>
  <si>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</si>
  <si>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</si>
  <si>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</si>
  <si>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</si>
  <si>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</si>
  <si>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</si>
  <si>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</si>
  <si>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</si>
  <si>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</si>
  <si>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</si>
  <si>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</si>
  <si>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</si>
  <si>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External Forecast Improvements</t>
  </si>
  <si>
    <t>Add More External Forecasts</t>
  </si>
  <si>
    <t>Refactor External Forecasts</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</si>
  <si>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</si>
  <si>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</si>
  <si>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</si>
  <si>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</si>
  <si>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</si>
  <si>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</si>
  <si>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</si>
  <si>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</si>
  <si>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</si>
  <si>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</si>
  <si>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</si>
  <si>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</si>
  <si>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</si>
  <si>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Model Creation P4 - CSM &amp; Website Prep</t>
  </si>
  <si>
    <t>CSM Forecast Dates</t>
  </si>
  <si>
    <t>CSM Forecasting</t>
  </si>
  <si>
    <t>Model Stacking CSM - Nowcasts</t>
  </si>
  <si>
    <t>LLC Incorporation</t>
  </si>
  <si>
    <t>Add More About Us on Site</t>
  </si>
  <si>
    <t>Add NLP Model</t>
  </si>
  <si>
    <t>Add Forecasts to SQL</t>
  </si>
  <si>
    <t>Nowcast Model Stacking - Reduce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</si>
</sst>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66"/>
  <sheetViews>
    <sheetView showGridLines="0" tabSelected="1" zoomScaleNormal="100" workbookViewId="0">
      <pane ySplit="7" topLeftCell="A104" activePane="bottomLeft" state="frozen"/>
      <selection pane="bottomLeft" activeCell="F117" sqref="F117"/>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25</v>
      </c>
      <c r="J4" s="51"/>
      <c r="K4" s="13"/>
      <c r="L4" s="78" t="str">
        <f>"Week "&amp;(L6-($C$4-WEEKDAY($C$4,1)+2))/7+1</f>
        <v>Week 25</v>
      </c>
      <c r="M4" s="79"/>
      <c r="N4" s="79"/>
      <c r="O4" s="79"/>
      <c r="P4" s="79"/>
      <c r="Q4" s="79"/>
      <c r="R4" s="80"/>
      <c r="S4" s="78" t="str">
        <f>"Week "&amp;(S6-($C$4-WEEKDAY($C$4,1)+2))/7+1</f>
        <v>Week 26</v>
      </c>
      <c r="T4" s="79"/>
      <c r="U4" s="79"/>
      <c r="V4" s="79"/>
      <c r="W4" s="79"/>
      <c r="X4" s="79"/>
      <c r="Y4" s="80"/>
      <c r="Z4" s="78" t="str">
        <f>"Week "&amp;(Z6-($C$4-WEEKDAY($C$4,1)+2))/7+1</f>
        <v>Week 27</v>
      </c>
      <c r="AA4" s="79"/>
      <c r="AB4" s="79"/>
      <c r="AC4" s="79"/>
      <c r="AD4" s="79"/>
      <c r="AE4" s="79"/>
      <c r="AF4" s="80"/>
      <c r="AG4" s="78" t="str">
        <f>"Week "&amp;(AG6-($C$4-WEEKDAY($C$4,1)+2))/7+1</f>
        <v>Week 28</v>
      </c>
      <c r="AH4" s="79"/>
      <c r="AI4" s="79"/>
      <c r="AJ4" s="79"/>
      <c r="AK4" s="79"/>
      <c r="AL4" s="79"/>
      <c r="AM4" s="80"/>
      <c r="AN4" s="78" t="str">
        <f>"Week "&amp;(AN6-($C$4-WEEKDAY($C$4,1)+2))/7+1</f>
        <v>Week 29</v>
      </c>
      <c r="AO4" s="79"/>
      <c r="AP4" s="79"/>
      <c r="AQ4" s="79"/>
      <c r="AR4" s="79"/>
      <c r="AS4" s="79"/>
      <c r="AT4" s="80"/>
      <c r="AU4" s="78" t="str">
        <f>"Week "&amp;(AU6-($C$4-WEEKDAY($C$4,1)+2))/7+1</f>
        <v>Week 30</v>
      </c>
      <c r="AV4" s="79"/>
      <c r="AW4" s="79"/>
      <c r="AX4" s="79"/>
      <c r="AY4" s="79"/>
      <c r="AZ4" s="79"/>
      <c r="BA4" s="80"/>
      <c r="BB4" s="78" t="str">
        <f>"Week "&amp;(BB6-($C$4-WEEKDAY($C$4,1)+2))/7+1</f>
        <v>Week 31</v>
      </c>
      <c r="BC4" s="79"/>
      <c r="BD4" s="79"/>
      <c r="BE4" s="79"/>
      <c r="BF4" s="79"/>
      <c r="BG4" s="79"/>
      <c r="BH4" s="80"/>
      <c r="BI4" s="78" t="str">
        <f>"Week "&amp;(BI6-($C$4-WEEKDAY($C$4,1)+2))/7+1</f>
        <v>Week 32</v>
      </c>
      <c r="BJ4" s="79"/>
      <c r="BK4" s="79"/>
      <c r="BL4" s="79"/>
      <c r="BM4" s="79"/>
      <c r="BN4" s="79"/>
      <c r="BO4" s="80"/>
    </row>
    <row r="5" spans="1:67" ht="17.25" customHeight="1" x14ac:dyDescent="0.2">
      <c r="A5" s="49"/>
      <c r="B5" s="53" t="s">
        <v>12</v>
      </c>
      <c r="C5" s="85" t="s">
        <v>102</v>
      </c>
      <c r="D5" s="85"/>
      <c r="E5" s="85"/>
      <c r="F5" s="85"/>
      <c r="G5" s="52"/>
      <c r="H5" s="52"/>
      <c r="I5" s="52"/>
      <c r="J5" s="52"/>
      <c r="K5" s="13"/>
      <c r="L5" s="81">
        <f>L6</f>
        <v>44361</v>
      </c>
      <c r="M5" s="82"/>
      <c r="N5" s="82"/>
      <c r="O5" s="82"/>
      <c r="P5" s="82"/>
      <c r="Q5" s="82"/>
      <c r="R5" s="83"/>
      <c r="S5" s="81">
        <f>S6</f>
        <v>44368</v>
      </c>
      <c r="T5" s="82"/>
      <c r="U5" s="82"/>
      <c r="V5" s="82"/>
      <c r="W5" s="82"/>
      <c r="X5" s="82"/>
      <c r="Y5" s="83"/>
      <c r="Z5" s="81">
        <f>Z6</f>
        <v>44375</v>
      </c>
      <c r="AA5" s="82"/>
      <c r="AB5" s="82"/>
      <c r="AC5" s="82"/>
      <c r="AD5" s="82"/>
      <c r="AE5" s="82"/>
      <c r="AF5" s="83"/>
      <c r="AG5" s="81">
        <f>AG6</f>
        <v>44382</v>
      </c>
      <c r="AH5" s="82"/>
      <c r="AI5" s="82"/>
      <c r="AJ5" s="82"/>
      <c r="AK5" s="82"/>
      <c r="AL5" s="82"/>
      <c r="AM5" s="83"/>
      <c r="AN5" s="81">
        <f>AN6</f>
        <v>44389</v>
      </c>
      <c r="AO5" s="82"/>
      <c r="AP5" s="82"/>
      <c r="AQ5" s="82"/>
      <c r="AR5" s="82"/>
      <c r="AS5" s="82"/>
      <c r="AT5" s="83"/>
      <c r="AU5" s="81">
        <f>AU6</f>
        <v>44396</v>
      </c>
      <c r="AV5" s="82"/>
      <c r="AW5" s="82"/>
      <c r="AX5" s="82"/>
      <c r="AY5" s="82"/>
      <c r="AZ5" s="82"/>
      <c r="BA5" s="83"/>
      <c r="BB5" s="81">
        <f>BB6</f>
        <v>44403</v>
      </c>
      <c r="BC5" s="82"/>
      <c r="BD5" s="82"/>
      <c r="BE5" s="82"/>
      <c r="BF5" s="82"/>
      <c r="BG5" s="82"/>
      <c r="BH5" s="83"/>
      <c r="BI5" s="81">
        <f>BI6</f>
        <v>44410</v>
      </c>
      <c r="BJ5" s="82"/>
      <c r="BK5" s="82"/>
      <c r="BL5" s="82"/>
      <c r="BM5" s="82"/>
      <c r="BN5" s="82"/>
      <c r="BO5" s="83"/>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130</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129</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139</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141</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140</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136</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137</v>
      </c>
      <c r="D108" s="70"/>
      <c r="E108" s="66" t="s">
        <v>138</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131</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132</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143</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144</v>
      </c>
      <c r="D113" s="70"/>
      <c r="E113" s="66" t="s">
        <v>67</v>
      </c>
      <c r="F113" s="42">
        <v>44405</v>
      </c>
      <c r="G113" s="43">
        <v>44407</v>
      </c>
      <c r="H113" s="73"/>
      <c r="I113" s="26">
        <v>0.75</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150</v>
      </c>
      <c r="D114" s="70"/>
      <c r="E114" s="66" t="s">
        <v>67</v>
      </c>
      <c r="F114" s="42">
        <v>44406</v>
      </c>
      <c r="G114" s="43">
        <v>44407</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145</v>
      </c>
      <c r="D115" s="70"/>
      <c r="E115" s="66" t="s">
        <v>67</v>
      </c>
      <c r="F115" s="42">
        <v>44407</v>
      </c>
      <c r="G115" s="43">
        <v>44408</v>
      </c>
      <c r="H115" s="73"/>
      <c r="I115" s="26">
        <v>0</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149</v>
      </c>
      <c r="D116" s="70"/>
      <c r="E116" s="66" t="s">
        <v>68</v>
      </c>
      <c r="F116" s="42">
        <v>44408</v>
      </c>
      <c r="G116" s="43">
        <v>44409</v>
      </c>
      <c r="H116" s="73"/>
      <c r="I116" s="26">
        <v>0</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134</v>
      </c>
      <c r="D117" s="70"/>
      <c r="E117" s="66" t="s">
        <v>67</v>
      </c>
      <c r="F117" s="42">
        <v>44408</v>
      </c>
      <c r="G117" s="43">
        <v>44409</v>
      </c>
      <c r="H117" s="73"/>
      <c r="I117" s="26"/>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133</v>
      </c>
      <c r="D118" s="70"/>
      <c r="E118" s="66" t="s">
        <v>70</v>
      </c>
      <c r="F118" s="42">
        <v>44408</v>
      </c>
      <c r="G118" s="43">
        <v>44409</v>
      </c>
      <c r="H118" s="73"/>
      <c r="I118" s="26"/>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148</v>
      </c>
      <c r="D119" s="70"/>
      <c r="E119" s="66" t="s">
        <v>67</v>
      </c>
      <c r="F119" s="42">
        <v>44409</v>
      </c>
      <c r="G119" s="43">
        <v>44409</v>
      </c>
      <c r="H119" s="73"/>
      <c r="I119" s="26">
        <v>0.3</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135</v>
      </c>
      <c r="D120" s="70"/>
      <c r="E120" s="66" t="s">
        <v>67</v>
      </c>
      <c r="F120" s="42">
        <v>44410</v>
      </c>
      <c r="G120" s="43">
        <v>44414</v>
      </c>
      <c r="H120" s="73"/>
      <c r="I120" s="26"/>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146</v>
      </c>
      <c r="D121" s="70"/>
      <c r="E121" s="66" t="s">
        <v>67</v>
      </c>
      <c r="F121" s="42">
        <v>44410</v>
      </c>
      <c r="G121" s="43">
        <v>44414</v>
      </c>
      <c r="H121" s="73"/>
      <c r="I121" s="26"/>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147</v>
      </c>
      <c r="D122" s="70"/>
      <c r="E122" s="70" t="s">
        <v>70</v>
      </c>
      <c r="F122" s="71">
        <v>44410</v>
      </c>
      <c r="G122" s="72">
        <v>44414</v>
      </c>
      <c r="H122" s="73"/>
      <c r="I122" s="74"/>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126</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127</v>
      </c>
      <c r="D124" s="70"/>
      <c r="E124" s="66" t="s">
        <v>67</v>
      </c>
      <c r="F124" s="42">
        <v>44392</v>
      </c>
      <c r="G124" s="43"/>
      <c r="H124" s="73"/>
      <c r="I124" s="26"/>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128</v>
      </c>
      <c r="D125" s="70"/>
      <c r="E125" s="70" t="s">
        <v>67</v>
      </c>
      <c r="F125" s="42">
        <v>44392</v>
      </c>
      <c r="G125" s="43"/>
      <c r="H125" s="73"/>
      <c r="I125" s="74"/>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18" customFormat="1" ht="14.1" customHeight="1" x14ac:dyDescent="0.2">
      <c r="A126" s="16" t="str">
        <f>IF(ISERROR(VALUE(SUBSTITUTE(prevWBS,".",""))),"1",IF(ISERROR(FIND("`",SUBSTITUTE(prevWBS,".","`",1))),TEXT(VALUE(prevWBS)+1,"#"),TEXT(VALUE(LEFT(prevWBS,FIND("`",SUBSTITUTE(prevWBS,".","`",1))-1))+1,"#")))</f>
        <v>13</v>
      </c>
      <c r="B126" s="17" t="s">
        <v>122</v>
      </c>
      <c r="D126" s="19"/>
      <c r="E126" s="19"/>
      <c r="F126" s="44"/>
      <c r="G126" s="44" t="str">
        <f t="shared" ref="G126" si="24">IF(ISBLANK(F126)," - ",IF(H126=0,F126,F126+H126-1))</f>
        <v xml:space="preserve"> - </v>
      </c>
      <c r="H126" s="20"/>
      <c r="I126" s="21"/>
      <c r="J126" s="22" t="str">
        <f t="shared" ref="J126" si="25">IF(OR(G126=0,F126=0)," - ",NETWORKDAYS(F126,G126))</f>
        <v xml:space="preserve"> - </v>
      </c>
      <c r="K126" s="41"/>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row>
    <row r="127" spans="1:67" s="24" customFormat="1" ht="14.1" customHeight="1" x14ac:dyDescent="0.2">
      <c r="A127" s="23" t="str">
        <f t="shared" si="9"/>
        <v>13.1</v>
      </c>
      <c r="B127" s="65" t="s">
        <v>105</v>
      </c>
      <c r="D127" s="70"/>
      <c r="E127" s="66" t="s">
        <v>69</v>
      </c>
      <c r="F127" s="42">
        <v>44379</v>
      </c>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13.2</v>
      </c>
      <c r="B128" s="65" t="s">
        <v>107</v>
      </c>
      <c r="D128" s="70"/>
      <c r="E128" s="66" t="s">
        <v>70</v>
      </c>
      <c r="F128" s="42">
        <v>44379</v>
      </c>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13.3</v>
      </c>
      <c r="B129" s="65" t="s">
        <v>108</v>
      </c>
      <c r="D129" s="70"/>
      <c r="E129" s="66" t="s">
        <v>67</v>
      </c>
      <c r="F129" s="42">
        <v>44379</v>
      </c>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13.4</v>
      </c>
      <c r="B130" s="65" t="s">
        <v>109</v>
      </c>
      <c r="D130" s="70"/>
      <c r="E130" s="66" t="s">
        <v>67</v>
      </c>
      <c r="F130" s="42">
        <v>44379</v>
      </c>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13.5</v>
      </c>
      <c r="B131" s="77" t="s">
        <v>110</v>
      </c>
      <c r="D131" s="66"/>
      <c r="E131" s="66" t="s">
        <v>67</v>
      </c>
      <c r="F131" s="42">
        <v>44531</v>
      </c>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66"/>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66"/>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27:I130 I98:I103 I105:I110 I124:I125 I112:I122">
    <cfRule type="dataBar" priority="23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79">
      <formula>L$6=TODAY()</formula>
    </cfRule>
  </conditionalFormatting>
  <conditionalFormatting sqref="L8:BO67 M68:BN73 R71:BO73 M79:BN84 BO82:BO84 L85:BO86 L95:BO96 M98:BN103 M105:BN110 L131:BO133 M134:BN139 BO137:BO139 L140:BO142 M143:BN148 BO146:BO148 L149:BO151 M152:BN157 BO155:BO157 L158:BO160 M161:BN166 BO164:BO166 BO129:BO130 M127:BN130 L126:BO126 M124:BN125 L123:BO123 M112:BN122">
    <cfRule type="expression" dxfId="132" priority="282">
      <formula>AND($F8&lt;=L$6,ROUNDDOWN(($G8-$F8+1)*$I8,0)+$F8-1&gt;=L$6)</formula>
    </cfRule>
    <cfRule type="expression" dxfId="131" priority="283">
      <formula>AND(NOT(ISBLANK($F8)),$F8&lt;=L$6,$G8&gt;=L$6)</formula>
    </cfRule>
  </conditionalFormatting>
  <conditionalFormatting sqref="L6:BO62 L95:BO96 L127:BO130 L98:BO103 L124:BO125 L105:BO110 L112:BO122">
    <cfRule type="expression" dxfId="130" priority="242">
      <formula>L$6=TODAY()</formula>
    </cfRule>
  </conditionalFormatting>
  <conditionalFormatting sqref="L63:BO73">
    <cfRule type="expression" dxfId="129" priority="232">
      <formula>L$6=TODAY()</formula>
    </cfRule>
  </conditionalFormatting>
  <conditionalFormatting sqref="E1:E73 E167:E1048576 E95:E96 E127:E130 E98:E103 E124:E125 E105:E110 E112:E122">
    <cfRule type="cellIs" dxfId="128" priority="223" operator="equal">
      <formula>"LINUX"</formula>
    </cfRule>
    <cfRule type="cellIs" dxfId="127" priority="225" operator="equal">
      <formula>"PHP"</formula>
    </cfRule>
    <cfRule type="cellIs" dxfId="126" priority="226" operator="equal">
      <formula>"CSS"</formula>
    </cfRule>
    <cfRule type="cellIs" dxfId="125" priority="227" operator="equal">
      <formula>"HTML"</formula>
    </cfRule>
    <cfRule type="cellIs" dxfId="124" priority="228" operator="equal">
      <formula>"R"</formula>
    </cfRule>
    <cfRule type="cellIs" dxfId="123" priority="229" operator="equal">
      <formula>"SQL"</formula>
    </cfRule>
    <cfRule type="cellIs" dxfId="122" priority="230" operator="equal">
      <formula>"JS"</formula>
    </cfRule>
  </conditionalFormatting>
  <conditionalFormatting sqref="E12">
    <cfRule type="cellIs" dxfId="121" priority="224" operator="equal">
      <formula>"LINUX"</formula>
    </cfRule>
  </conditionalFormatting>
  <conditionalFormatting sqref="L68:BO73">
    <cfRule type="expression" dxfId="120" priority="288">
      <formula>AND(#REF!&lt;=L$6,ROUNDDOWN((#REF!-#REF!+1)*#REF!,0)+#REF!-1&gt;=L$6)</formula>
    </cfRule>
    <cfRule type="expression" dxfId="119" priority="289">
      <formula>AND(NOT(ISBLANK(#REF!)),#REF!&lt;=L$6,#REF!&gt;=L$6)</formula>
    </cfRule>
  </conditionalFormatting>
  <conditionalFormatting sqref="I74:I84">
    <cfRule type="dataBar" priority="218">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19">
      <formula>AND($F74&lt;=L$6,ROUNDDOWN(($G74-$F74+1)*$I74,0)+$F74-1&gt;=L$6)</formula>
    </cfRule>
    <cfRule type="expression" dxfId="117" priority="220">
      <formula>AND(NOT(ISBLANK($F74)),$F74&lt;=L$6,$G74&gt;=L$6)</formula>
    </cfRule>
  </conditionalFormatting>
  <conditionalFormatting sqref="L74:BO84">
    <cfRule type="expression" dxfId="116" priority="217">
      <formula>L$6=TODAY()</formula>
    </cfRule>
  </conditionalFormatting>
  <conditionalFormatting sqref="E74:E84">
    <cfRule type="cellIs" dxfId="115" priority="210" operator="equal">
      <formula>"LINUX"</formula>
    </cfRule>
    <cfRule type="cellIs" dxfId="114" priority="211" operator="equal">
      <formula>"PHP"</formula>
    </cfRule>
    <cfRule type="cellIs" dxfId="113" priority="212" operator="equal">
      <formula>"CSS"</formula>
    </cfRule>
    <cfRule type="cellIs" dxfId="112" priority="213" operator="equal">
      <formula>"HTML"</formula>
    </cfRule>
    <cfRule type="cellIs" dxfId="111" priority="214" operator="equal">
      <formula>"R"</formula>
    </cfRule>
    <cfRule type="cellIs" dxfId="110" priority="215" operator="equal">
      <formula>"SQL"</formula>
    </cfRule>
    <cfRule type="cellIs" dxfId="109" priority="216" operator="equal">
      <formula>"JS"</formula>
    </cfRule>
  </conditionalFormatting>
  <conditionalFormatting sqref="L79:BO84">
    <cfRule type="expression" dxfId="108" priority="221">
      <formula>AND(#REF!&lt;=L$6,ROUNDDOWN((#REF!-#REF!+1)*#REF!,0)+#REF!-1&gt;=L$6)</formula>
    </cfRule>
    <cfRule type="expression" dxfId="107" priority="222">
      <formula>AND(NOT(ISBLANK(#REF!)),#REF!&lt;=L$6,#REF!&gt;=L$6)</formula>
    </cfRule>
  </conditionalFormatting>
  <conditionalFormatting sqref="I131:I139">
    <cfRule type="dataBar" priority="127">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1:BO139">
    <cfRule type="expression" dxfId="106" priority="126">
      <formula>L$6=TODAY()</formula>
    </cfRule>
  </conditionalFormatting>
  <conditionalFormatting sqref="E131:E139">
    <cfRule type="cellIs" dxfId="105" priority="119" operator="equal">
      <formula>"LINUX"</formula>
    </cfRule>
    <cfRule type="cellIs" dxfId="104" priority="120" operator="equal">
      <formula>"PHP"</formula>
    </cfRule>
    <cfRule type="cellIs" dxfId="103" priority="121" operator="equal">
      <formula>"CSS"</formula>
    </cfRule>
    <cfRule type="cellIs" dxfId="102" priority="122" operator="equal">
      <formula>"HTML"</formula>
    </cfRule>
    <cfRule type="cellIs" dxfId="101" priority="123" operator="equal">
      <formula>"R"</formula>
    </cfRule>
    <cfRule type="cellIs" dxfId="100" priority="124" operator="equal">
      <formula>"SQL"</formula>
    </cfRule>
    <cfRule type="cellIs" dxfId="99" priority="125" operator="equal">
      <formula>"JS"</formula>
    </cfRule>
  </conditionalFormatting>
  <conditionalFormatting sqref="L134:BO139 L127:BO130 L98:BO103 L124:BO125 L105:BO110 L112:BO122">
    <cfRule type="expression" dxfId="98" priority="130">
      <formula>AND(#REF!&lt;=L$6,ROUNDDOWN((#REF!-#REF!+1)*#REF!,0)+#REF!-1&gt;=L$6)</formula>
    </cfRule>
    <cfRule type="expression" dxfId="97" priority="131">
      <formula>AND(NOT(ISBLANK(#REF!)),#REF!&lt;=L$6,#REF!&gt;=L$6)</formula>
    </cfRule>
  </conditionalFormatting>
  <conditionalFormatting sqref="I140:I148">
    <cfRule type="dataBar" priority="114">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0:BO148">
    <cfRule type="expression" dxfId="96" priority="113">
      <formula>L$6=TODAY()</formula>
    </cfRule>
  </conditionalFormatting>
  <conditionalFormatting sqref="E140:E148">
    <cfRule type="cellIs" dxfId="95" priority="106" operator="equal">
      <formula>"LINUX"</formula>
    </cfRule>
    <cfRule type="cellIs" dxfId="94" priority="107" operator="equal">
      <formula>"PHP"</formula>
    </cfRule>
    <cfRule type="cellIs" dxfId="93" priority="108" operator="equal">
      <formula>"CSS"</formula>
    </cfRule>
    <cfRule type="cellIs" dxfId="92" priority="109" operator="equal">
      <formula>"HTML"</formula>
    </cfRule>
    <cfRule type="cellIs" dxfId="91" priority="110" operator="equal">
      <formula>"R"</formula>
    </cfRule>
    <cfRule type="cellIs" dxfId="90" priority="111" operator="equal">
      <formula>"SQL"</formula>
    </cfRule>
    <cfRule type="cellIs" dxfId="89" priority="112" operator="equal">
      <formula>"JS"</formula>
    </cfRule>
  </conditionalFormatting>
  <conditionalFormatting sqref="L143:BO148">
    <cfRule type="expression" dxfId="88" priority="117">
      <formula>AND(#REF!&lt;=L$6,ROUNDDOWN((#REF!-#REF!+1)*#REF!,0)+#REF!-1&gt;=L$6)</formula>
    </cfRule>
    <cfRule type="expression" dxfId="87" priority="118">
      <formula>AND(NOT(ISBLANK(#REF!)),#REF!&lt;=L$6,#REF!&gt;=L$6)</formula>
    </cfRule>
  </conditionalFormatting>
  <conditionalFormatting sqref="I149:I157">
    <cfRule type="dataBar" priority="101">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9:BO157">
    <cfRule type="expression" dxfId="86" priority="100">
      <formula>L$6=TODAY()</formula>
    </cfRule>
  </conditionalFormatting>
  <conditionalFormatting sqref="E149:E157">
    <cfRule type="cellIs" dxfId="85" priority="93" operator="equal">
      <formula>"LINUX"</formula>
    </cfRule>
    <cfRule type="cellIs" dxfId="84" priority="94" operator="equal">
      <formula>"PHP"</formula>
    </cfRule>
    <cfRule type="cellIs" dxfId="83" priority="95" operator="equal">
      <formula>"CSS"</formula>
    </cfRule>
    <cfRule type="cellIs" dxfId="82" priority="96" operator="equal">
      <formula>"HTML"</formula>
    </cfRule>
    <cfRule type="cellIs" dxfId="81" priority="97" operator="equal">
      <formula>"R"</formula>
    </cfRule>
    <cfRule type="cellIs" dxfId="80" priority="98" operator="equal">
      <formula>"SQL"</formula>
    </cfRule>
    <cfRule type="cellIs" dxfId="79" priority="99" operator="equal">
      <formula>"JS"</formula>
    </cfRule>
  </conditionalFormatting>
  <conditionalFormatting sqref="L152:BO157">
    <cfRule type="expression" dxfId="78" priority="104">
      <formula>AND(#REF!&lt;=L$6,ROUNDDOWN((#REF!-#REF!+1)*#REF!,0)+#REF!-1&gt;=L$6)</formula>
    </cfRule>
    <cfRule type="expression" dxfId="77" priority="105">
      <formula>AND(NOT(ISBLANK(#REF!)),#REF!&lt;=L$6,#REF!&gt;=L$6)</formula>
    </cfRule>
  </conditionalFormatting>
  <conditionalFormatting sqref="I158:I166">
    <cfRule type="dataBar" priority="88">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58:BO166">
    <cfRule type="expression" dxfId="76" priority="87">
      <formula>L$6=TODAY()</formula>
    </cfRule>
  </conditionalFormatting>
  <conditionalFormatting sqref="E158:E166">
    <cfRule type="cellIs" dxfId="75" priority="80" operator="equal">
      <formula>"LINUX"</formula>
    </cfRule>
    <cfRule type="cellIs" dxfId="74" priority="81" operator="equal">
      <formula>"PHP"</formula>
    </cfRule>
    <cfRule type="cellIs" dxfId="73" priority="82" operator="equal">
      <formula>"CSS"</formula>
    </cfRule>
    <cfRule type="cellIs" dxfId="72" priority="83" operator="equal">
      <formula>"HTML"</formula>
    </cfRule>
    <cfRule type="cellIs" dxfId="71" priority="84" operator="equal">
      <formula>"R"</formula>
    </cfRule>
    <cfRule type="cellIs" dxfId="70" priority="85" operator="equal">
      <formula>"SQL"</formula>
    </cfRule>
    <cfRule type="cellIs" dxfId="69" priority="86" operator="equal">
      <formula>"JS"</formula>
    </cfRule>
  </conditionalFormatting>
  <conditionalFormatting sqref="L161:BO166">
    <cfRule type="expression" dxfId="68" priority="91">
      <formula>AND(#REF!&lt;=L$6,ROUNDDOWN((#REF!-#REF!+1)*#REF!,0)+#REF!-1&gt;=L$6)</formula>
    </cfRule>
    <cfRule type="expression" dxfId="67" priority="92">
      <formula>AND(NOT(ISBLANK(#REF!)),#REF!&lt;=L$6,#REF!&gt;=L$6)</formula>
    </cfRule>
  </conditionalFormatting>
  <conditionalFormatting sqref="I85:I86">
    <cfRule type="dataBar" priority="75">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74">
      <formula>L$6=TODAY()</formula>
    </cfRule>
  </conditionalFormatting>
  <conditionalFormatting sqref="E85:E86">
    <cfRule type="cellIs" dxfId="65" priority="67" operator="equal">
      <formula>"LINUX"</formula>
    </cfRule>
    <cfRule type="cellIs" dxfId="64" priority="68" operator="equal">
      <formula>"PHP"</formula>
    </cfRule>
    <cfRule type="cellIs" dxfId="63" priority="69" operator="equal">
      <formula>"CSS"</formula>
    </cfRule>
    <cfRule type="cellIs" dxfId="62" priority="70" operator="equal">
      <formula>"HTML"</formula>
    </cfRule>
    <cfRule type="cellIs" dxfId="61" priority="71" operator="equal">
      <formula>"R"</formula>
    </cfRule>
    <cfRule type="cellIs" dxfId="60" priority="72" operator="equal">
      <formula>"SQL"</formula>
    </cfRule>
    <cfRule type="cellIs" dxfId="59" priority="73" operator="equal">
      <formula>"JS"</formula>
    </cfRule>
  </conditionalFormatting>
  <conditionalFormatting sqref="L87:BO94">
    <cfRule type="expression" dxfId="58" priority="65">
      <formula>AND($F87&lt;=L$6,ROUNDDOWN(($G87-$F87+1)*$I87,0)+$F87-1&gt;=L$6)</formula>
    </cfRule>
    <cfRule type="expression" dxfId="57" priority="66">
      <formula>AND(NOT(ISBLANK($F87)),$F87&lt;=L$6,$G87&gt;=L$6)</formula>
    </cfRule>
  </conditionalFormatting>
  <conditionalFormatting sqref="I87:I94">
    <cfRule type="dataBar" priority="64">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63">
      <formula>L$6=TODAY()</formula>
    </cfRule>
  </conditionalFormatting>
  <conditionalFormatting sqref="E87:E94">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97:BO97">
    <cfRule type="expression" dxfId="48" priority="54">
      <formula>AND($F97&lt;=L$6,ROUNDDOWN(($G97-$F97+1)*$I97,0)+$F97-1&gt;=L$6)</formula>
    </cfRule>
    <cfRule type="expression" dxfId="47" priority="55">
      <formula>AND(NOT(ISBLANK($F97)),$F97&lt;=L$6,$G97&gt;=L$6)</formula>
    </cfRule>
  </conditionalFormatting>
  <conditionalFormatting sqref="I97">
    <cfRule type="dataBar" priority="53">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52">
      <formula>L$6=TODAY()</formula>
    </cfRule>
  </conditionalFormatting>
  <conditionalFormatting sqref="E97">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I126">
    <cfRule type="dataBar" priority="42">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26:BO126">
    <cfRule type="expression" dxfId="38" priority="41">
      <formula>L$6=TODAY()</formula>
    </cfRule>
  </conditionalFormatting>
  <conditionalFormatting sqref="E126">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04:BO104">
    <cfRule type="expression" dxfId="22" priority="21">
      <formula>AND($F104&lt;=L$6,ROUNDDOWN(($G104-$F104+1)*$I104,0)+$F104-1&gt;=L$6)</formula>
    </cfRule>
    <cfRule type="expression" dxfId="21" priority="22">
      <formula>AND(NOT(ISBLANK($F104)),$F104&lt;=L$6,$G104&gt;=L$6)</formula>
    </cfRule>
  </conditionalFormatting>
  <conditionalFormatting sqref="I104">
    <cfRule type="dataBar" priority="20">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0" priority="19">
      <formula>L$6=TODAY()</formula>
    </cfRule>
  </conditionalFormatting>
  <conditionalFormatting sqref="E10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11:BO111">
    <cfRule type="expression" dxfId="12" priority="10">
      <formula>AND($F111&lt;=L$6,ROUNDDOWN(($G111-$F111+1)*$I111,0)+$F111-1&gt;=L$6)</formula>
    </cfRule>
    <cfRule type="expression" dxfId="11" priority="11">
      <formula>AND(NOT(ISBLANK($F111)),$F111&lt;=L$6,$G111&gt;=L$6)</formula>
    </cfRule>
  </conditionalFormatting>
  <conditionalFormatting sqref="I111">
    <cfRule type="dataBar" priority="9">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0" priority="8">
      <formula>L$6=TODAY()</formula>
    </cfRule>
  </conditionalFormatting>
  <conditionalFormatting sqref="E111">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I127:I130 I98:I103 I105:I110 I124:I125 I112:I122</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I131:I139</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I140:I148</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I149:I157</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I158:I166</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I126</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2021-07-31T02:34:28Z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