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105D2D4-ABF8-4966-8076-5EBA6CEC8676}"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2" i="9" l="1"/>
  <c r="G123" i="9"/>
  <c r="J123" i="9" s="1"/>
  <c r="G111" i="9"/>
  <c r="J111" i="9" s="1"/>
  <c r="G104" i="9"/>
  <c r="J104" i="9" s="1"/>
  <c r="G147" i="9"/>
  <c r="J147"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3" i="9" l="1"/>
  <c r="A134" i="9" s="1"/>
  <c r="A131" i="9"/>
  <c r="A135" i="9" l="1"/>
  <c r="A136" i="9" s="1"/>
  <c r="A137" i="9" s="1"/>
  <c r="A138" i="9" s="1"/>
  <c r="A139" i="9" s="1"/>
  <c r="A140" i="9" s="1"/>
  <c r="A141" i="9" s="1"/>
  <c r="A142" i="9" s="1"/>
  <c r="A143" i="9" s="1"/>
  <c r="A144" i="9" s="1"/>
  <c r="A145" i="9" s="1"/>
  <c r="A146" i="9" s="1"/>
  <c r="A147" i="9" s="1"/>
  <c r="A148" i="9" s="1"/>
  <c r="A149" i="9" s="1"/>
  <c r="A150" i="9" s="1"/>
  <c r="A151" i="9" s="1"/>
  <c r="A1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<sst xmlns="http://schemas.openxmlformats.org/spreadsheetml/2006/main" count="297" uniqueCount="173">
  <si>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</si>
  <si>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</si>
  <si>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</si>
  <si>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</si>
  <si>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</si>
  <si>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</si>
  <si>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</si>
  <si>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</si>
  <si>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</si>
  <si>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</si>
  <si>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</si>
  <si>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</si>
  <si>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</si>
  <si>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</si>
  <si>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</si>
  <si>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</si>
  <si>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</si>
  <si>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</si>
  <si>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</si>
  <si>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</si>
  <si>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</si>
  <si>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</si>
  <si>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</si>
  <si>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</si>
  <si>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</si>
  <si>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</si>
  <si>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</si>
  <si>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</si>
  <si>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</si>
  <si>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</si>
  <si>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</si>
  <si>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</si>
  <si>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</si>
  <si>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</si>
  <si>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</si>
  <si>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</si>
  <si>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</si>
  <si>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</si>
  <si>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</si>
  <si>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</si>
  <si>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</si>
  <si>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</si>
  <si>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</si>
  <si>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</si>
  <si>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</si>
  <si>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</si>
  <si>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</si>
  <si>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</si>
  <si>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</si>
  <si>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</si>
  <si>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</si>
  <si>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</si>
  <si>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</si>
  <si>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</si>
  <si>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</si>
  <si>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</si>
  <si>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</si>
  <si>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</si>
  <si>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</si>
  <si>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</si>
  <si>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</si>
  <si>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</si>
  <si>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</si>
  <si>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</si>
  <si>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</si>
  <si>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</si>
  <si>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</si>
  <si>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</si>
  <si>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</si>
  <si>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</si>
  <si>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</si>
  <si>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</si>
  <si>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</si>
  <si>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</si>
  <si>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</si>
  <si>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</si>
  <si>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</si>
  <si>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</si>
  <si>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</si>
  <si>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</si>
  <si>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</si>
  <si>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</si>
  <si>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</si>
  <si>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</si>
  <si>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</si>
  <si>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</si>
  <si>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</si>
  <si>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</si>
  <si>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</si>
  <si>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</si>
  <si>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</si>
  <si>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</si>
  <si>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</si>
  <si>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</si>
  <si>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</si>
  <si>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</si>
  <si>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</si>
  <si>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</si>
  <si>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</si>
  <si>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</si>
  <si>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</si>
  <si>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</si>
  <si>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</si>
  <si>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</si>
  <si>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</si>
  <si>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</si>
  <si>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</si>
  <si>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</si>
  <si>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</si>
  <si>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</si>
  <si>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</si>
  <si>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</si>
  <si>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</si>
  <si>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</si>
  <si>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</si>
  <si>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</si>
  <si>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</si>
  <si>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</si>
  <si>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</si>
  <si>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</si>
  <si>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</si>
  <si>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</si>
  <si>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</si>
  <si>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</si>
  <si>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</si>
  <si>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</si>
  <si>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</si>
  <si>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</si>
  <si>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</si>
  <si>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</si>
  <si>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</si>
  <si>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</si>
  <si>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</si>
  <si>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</si>
  <si>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</si>
  <si>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</si>
  <si>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</si>
  <si>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</si>
  <si>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</si>
  <si>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</si>
  <si>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</si>
  <si>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</si>
  <si>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</si>
  <si>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</si>
  <si>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</si>
  <si>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</si>
  <si>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</si>
  <si>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</si>
  <si>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</si>
  <si>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</si>
  <si>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</si>
  <si>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</si>
  <si>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</si>
  <si>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</si>
  <si>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</si>
  <si>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</si>
  <si>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</si>
  <si>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</si>
  <si>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</si>
  <si>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</si>
  <si>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</si>
  <si>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</si>
  <si>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Rework Homepage CSS</t>
  </si>
  <si>
    <t>Model Data Resiliency Upgrades</t>
  </si>
  <si>
    <t>Model Productionalization &amp; Website Upgrade (v0.17)</t>
  </si>
  <si>
    <t>Split Data Import</t>
  </si>
  <si>
    <t>Split External Forecasts Import - Create Own Database</t>
  </si>
  <si>
    <t>Refactor Model Pulls to use Repo DB</t>
  </si>
  <si>
    <t>SQL to Pull from Correct Vintage</t>
  </si>
  <si>
    <t>Website Color &amp; Redesign</t>
  </si>
  <si>
    <t>Bash</t>
  </si>
  <si>
    <t>Move Task Scheduler to Cron Job on Prod VPS</t>
  </si>
  <si>
    <t>R to Enter Data On Vintage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</si>
</sst>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3"/>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7"/>
  <sheetViews>
    <sheetView showGridLines="0" tabSelected="1" zoomScaleNormal="100" workbookViewId="0">
      <pane ySplit="7" topLeftCell="A114" activePane="bottomLeft" state="frozen"/>
      <selection pane="bottomLeft" activeCell="F134" sqref="F134"/>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43</v>
      </c>
      <c r="J4" s="51"/>
      <c r="K4" s="13"/>
      <c r="L4" s="78" t="str">
        <f>"Week "&amp;(L6-($C$4-WEEKDAY($C$4,1)+2))/7+1</f>
        <v>Week 43</v>
      </c>
      <c r="M4" s="79"/>
      <c r="N4" s="79"/>
      <c r="O4" s="79"/>
      <c r="P4" s="79"/>
      <c r="Q4" s="79"/>
      <c r="R4" s="80"/>
      <c r="S4" s="78" t="str">
        <f>"Week "&amp;(S6-($C$4-WEEKDAY($C$4,1)+2))/7+1</f>
        <v>Week 44</v>
      </c>
      <c r="T4" s="79"/>
      <c r="U4" s="79"/>
      <c r="V4" s="79"/>
      <c r="W4" s="79"/>
      <c r="X4" s="79"/>
      <c r="Y4" s="80"/>
      <c r="Z4" s="78" t="str">
        <f>"Week "&amp;(Z6-($C$4-WEEKDAY($C$4,1)+2))/7+1</f>
        <v>Week 45</v>
      </c>
      <c r="AA4" s="79"/>
      <c r="AB4" s="79"/>
      <c r="AC4" s="79"/>
      <c r="AD4" s="79"/>
      <c r="AE4" s="79"/>
      <c r="AF4" s="80"/>
      <c r="AG4" s="78" t="str">
        <f>"Week "&amp;(AG6-($C$4-WEEKDAY($C$4,1)+2))/7+1</f>
        <v>Week 46</v>
      </c>
      <c r="AH4" s="79"/>
      <c r="AI4" s="79"/>
      <c r="AJ4" s="79"/>
      <c r="AK4" s="79"/>
      <c r="AL4" s="79"/>
      <c r="AM4" s="80"/>
      <c r="AN4" s="78" t="str">
        <f>"Week "&amp;(AN6-($C$4-WEEKDAY($C$4,1)+2))/7+1</f>
        <v>Week 47</v>
      </c>
      <c r="AO4" s="79"/>
      <c r="AP4" s="79"/>
      <c r="AQ4" s="79"/>
      <c r="AR4" s="79"/>
      <c r="AS4" s="79"/>
      <c r="AT4" s="80"/>
      <c r="AU4" s="78" t="str">
        <f>"Week "&amp;(AU6-($C$4-WEEKDAY($C$4,1)+2))/7+1</f>
        <v>Week 48</v>
      </c>
      <c r="AV4" s="79"/>
      <c r="AW4" s="79"/>
      <c r="AX4" s="79"/>
      <c r="AY4" s="79"/>
      <c r="AZ4" s="79"/>
      <c r="BA4" s="80"/>
      <c r="BB4" s="78" t="str">
        <f>"Week "&amp;(BB6-($C$4-WEEKDAY($C$4,1)+2))/7+1</f>
        <v>Week 49</v>
      </c>
      <c r="BC4" s="79"/>
      <c r="BD4" s="79"/>
      <c r="BE4" s="79"/>
      <c r="BF4" s="79"/>
      <c r="BG4" s="79"/>
      <c r="BH4" s="80"/>
      <c r="BI4" s="78" t="str">
        <f>"Week "&amp;(BI6-($C$4-WEEKDAY($C$4,1)+2))/7+1</f>
        <v>Week 50</v>
      </c>
      <c r="BJ4" s="79"/>
      <c r="BK4" s="79"/>
      <c r="BL4" s="79"/>
      <c r="BM4" s="79"/>
      <c r="BN4" s="79"/>
      <c r="BO4" s="80"/>
    </row>
    <row r="5" spans="1:67" ht="17.25" customHeight="1" x14ac:dyDescent="0.2">
      <c r="A5" s="49"/>
      <c r="B5" s="53" t="s">
        <v>12</v>
      </c>
      <c r="C5" s="85" t="s">
        <v>102</v>
      </c>
      <c r="D5" s="85"/>
      <c r="E5" s="85"/>
      <c r="F5" s="85"/>
      <c r="G5" s="52"/>
      <c r="H5" s="52"/>
      <c r="I5" s="52"/>
      <c r="J5" s="52"/>
      <c r="K5" s="13"/>
      <c r="L5" s="81">
        <f>L6</f>
        <v>44487</v>
      </c>
      <c r="M5" s="82"/>
      <c r="N5" s="82"/>
      <c r="O5" s="82"/>
      <c r="P5" s="82"/>
      <c r="Q5" s="82"/>
      <c r="R5" s="83"/>
      <c r="S5" s="81">
        <f>S6</f>
        <v>44494</v>
      </c>
      <c r="T5" s="82"/>
      <c r="U5" s="82"/>
      <c r="V5" s="82"/>
      <c r="W5" s="82"/>
      <c r="X5" s="82"/>
      <c r="Y5" s="83"/>
      <c r="Z5" s="81">
        <f>Z6</f>
        <v>44501</v>
      </c>
      <c r="AA5" s="82"/>
      <c r="AB5" s="82"/>
      <c r="AC5" s="82"/>
      <c r="AD5" s="82"/>
      <c r="AE5" s="82"/>
      <c r="AF5" s="83"/>
      <c r="AG5" s="81">
        <f>AG6</f>
        <v>44508</v>
      </c>
      <c r="AH5" s="82"/>
      <c r="AI5" s="82"/>
      <c r="AJ5" s="82"/>
      <c r="AK5" s="82"/>
      <c r="AL5" s="82"/>
      <c r="AM5" s="83"/>
      <c r="AN5" s="81">
        <f>AN6</f>
        <v>44515</v>
      </c>
      <c r="AO5" s="82"/>
      <c r="AP5" s="82"/>
      <c r="AQ5" s="82"/>
      <c r="AR5" s="82"/>
      <c r="AS5" s="82"/>
      <c r="AT5" s="83"/>
      <c r="AU5" s="81">
        <f>AU6</f>
        <v>44522</v>
      </c>
      <c r="AV5" s="82"/>
      <c r="AW5" s="82"/>
      <c r="AX5" s="82"/>
      <c r="AY5" s="82"/>
      <c r="AZ5" s="82"/>
      <c r="BA5" s="83"/>
      <c r="BB5" s="81">
        <f>BB6</f>
        <v>44529</v>
      </c>
      <c r="BC5" s="82"/>
      <c r="BD5" s="82"/>
      <c r="BE5" s="82"/>
      <c r="BF5" s="82"/>
      <c r="BG5" s="82"/>
      <c r="BH5" s="83"/>
      <c r="BI5" s="81">
        <f>BI6</f>
        <v>44536</v>
      </c>
      <c r="BJ5" s="82"/>
      <c r="BK5" s="82"/>
      <c r="BL5" s="82"/>
      <c r="BM5" s="82"/>
      <c r="BN5" s="82"/>
      <c r="BO5" s="83"/>
    </row>
    <row r="6" spans="1:67" ht="12.75" x14ac:dyDescent="0.2">
      <c r="A6" s="12"/>
      <c r="B6" s="13"/>
      <c r="C6" s="13"/>
      <c r="D6" s="14"/>
      <c r="E6" s="14"/>
      <c r="F6" s="13"/>
      <c r="G6" s="13"/>
      <c r="H6" s="13"/>
      <c r="I6" s="13"/>
      <c r="J6" s="13"/>
      <c r="K6" s="13"/>
      <c r="L6" s="37">
        <f>C4-WEEKDAY(C4,1)+2+7*(I4-1)</f>
        <v>44487</v>
      </c>
      <c r="M6" s="28">
        <f t="shared" ref="M6:AR6" si="0">L6+1</f>
        <v>44488</v>
      </c>
      <c r="N6" s="28">
        <f t="shared" si="0"/>
        <v>44489</v>
      </c>
      <c r="O6" s="28">
        <f t="shared" si="0"/>
        <v>44490</v>
      </c>
      <c r="P6" s="28">
        <f t="shared" si="0"/>
        <v>44491</v>
      </c>
      <c r="Q6" s="28">
        <f t="shared" si="0"/>
        <v>44492</v>
      </c>
      <c r="R6" s="38">
        <f t="shared" si="0"/>
        <v>44493</v>
      </c>
      <c r="S6" s="37">
        <f t="shared" si="0"/>
        <v>44494</v>
      </c>
      <c r="T6" s="28">
        <f t="shared" si="0"/>
        <v>44495</v>
      </c>
      <c r="U6" s="28">
        <f t="shared" si="0"/>
        <v>44496</v>
      </c>
      <c r="V6" s="28">
        <f t="shared" si="0"/>
        <v>44497</v>
      </c>
      <c r="W6" s="28">
        <f t="shared" si="0"/>
        <v>44498</v>
      </c>
      <c r="X6" s="28">
        <f t="shared" si="0"/>
        <v>44499</v>
      </c>
      <c r="Y6" s="38">
        <f t="shared" si="0"/>
        <v>44500</v>
      </c>
      <c r="Z6" s="37">
        <f t="shared" si="0"/>
        <v>44501</v>
      </c>
      <c r="AA6" s="28">
        <f t="shared" si="0"/>
        <v>44502</v>
      </c>
      <c r="AB6" s="28">
        <f t="shared" si="0"/>
        <v>44503</v>
      </c>
      <c r="AC6" s="28">
        <f t="shared" si="0"/>
        <v>44504</v>
      </c>
      <c r="AD6" s="28">
        <f t="shared" si="0"/>
        <v>44505</v>
      </c>
      <c r="AE6" s="28">
        <f t="shared" si="0"/>
        <v>44506</v>
      </c>
      <c r="AF6" s="38">
        <f t="shared" si="0"/>
        <v>44507</v>
      </c>
      <c r="AG6" s="37">
        <f t="shared" si="0"/>
        <v>44508</v>
      </c>
      <c r="AH6" s="28">
        <f t="shared" si="0"/>
        <v>44509</v>
      </c>
      <c r="AI6" s="28">
        <f t="shared" si="0"/>
        <v>44510</v>
      </c>
      <c r="AJ6" s="28">
        <f t="shared" si="0"/>
        <v>44511</v>
      </c>
      <c r="AK6" s="28">
        <f t="shared" si="0"/>
        <v>44512</v>
      </c>
      <c r="AL6" s="28">
        <f t="shared" si="0"/>
        <v>44513</v>
      </c>
      <c r="AM6" s="38">
        <f t="shared" si="0"/>
        <v>44514</v>
      </c>
      <c r="AN6" s="37">
        <f t="shared" si="0"/>
        <v>44515</v>
      </c>
      <c r="AO6" s="28">
        <f t="shared" si="0"/>
        <v>44516</v>
      </c>
      <c r="AP6" s="28">
        <f t="shared" si="0"/>
        <v>44517</v>
      </c>
      <c r="AQ6" s="28">
        <f t="shared" si="0"/>
        <v>44518</v>
      </c>
      <c r="AR6" s="28">
        <f t="shared" si="0"/>
        <v>44519</v>
      </c>
      <c r="AS6" s="28">
        <f t="shared" ref="AS6:BO6" si="1">AR6+1</f>
        <v>44520</v>
      </c>
      <c r="AT6" s="38">
        <f t="shared" si="1"/>
        <v>44521</v>
      </c>
      <c r="AU6" s="37">
        <f t="shared" si="1"/>
        <v>44522</v>
      </c>
      <c r="AV6" s="28">
        <f t="shared" si="1"/>
        <v>44523</v>
      </c>
      <c r="AW6" s="28">
        <f t="shared" si="1"/>
        <v>44524</v>
      </c>
      <c r="AX6" s="28">
        <f t="shared" si="1"/>
        <v>44525</v>
      </c>
      <c r="AY6" s="28">
        <f t="shared" si="1"/>
        <v>44526</v>
      </c>
      <c r="AZ6" s="28">
        <f t="shared" si="1"/>
        <v>44527</v>
      </c>
      <c r="BA6" s="38">
        <f t="shared" si="1"/>
        <v>44528</v>
      </c>
      <c r="BB6" s="37">
        <f t="shared" si="1"/>
        <v>44529</v>
      </c>
      <c r="BC6" s="28">
        <f t="shared" si="1"/>
        <v>44530</v>
      </c>
      <c r="BD6" s="28">
        <f t="shared" si="1"/>
        <v>44531</v>
      </c>
      <c r="BE6" s="28">
        <f t="shared" si="1"/>
        <v>44532</v>
      </c>
      <c r="BF6" s="28">
        <f t="shared" si="1"/>
        <v>44533</v>
      </c>
      <c r="BG6" s="28">
        <f t="shared" si="1"/>
        <v>44534</v>
      </c>
      <c r="BH6" s="38">
        <f t="shared" si="1"/>
        <v>44535</v>
      </c>
      <c r="BI6" s="37">
        <f t="shared" si="1"/>
        <v>44536</v>
      </c>
      <c r="BJ6" s="28">
        <f t="shared" si="1"/>
        <v>44537</v>
      </c>
      <c r="BK6" s="28">
        <f t="shared" si="1"/>
        <v>44538</v>
      </c>
      <c r="BL6" s="28">
        <f t="shared" si="1"/>
        <v>44539</v>
      </c>
      <c r="BM6" s="28">
        <f t="shared" si="1"/>
        <v>44540</v>
      </c>
      <c r="BN6" s="28">
        <f t="shared" si="1"/>
        <v>44541</v>
      </c>
      <c r="BO6" s="38">
        <f t="shared" si="1"/>
        <v>44542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5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150</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164</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151</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152</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153</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154</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166</v>
      </c>
      <c r="D129" s="70"/>
      <c r="E129" s="66" t="s">
        <v>67</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165</v>
      </c>
      <c r="D130" s="70"/>
      <c r="E130" s="66" t="s">
        <v>67</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171</v>
      </c>
      <c r="D131" s="70"/>
      <c r="E131" s="66" t="s">
        <v>170</v>
      </c>
      <c r="F131" s="42">
        <v>44489</v>
      </c>
      <c r="G131" s="43">
        <v>44490</v>
      </c>
      <c r="H131" s="73"/>
      <c r="I131" s="26">
        <v>1</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172</v>
      </c>
      <c r="D132" s="70"/>
      <c r="E132" s="66" t="s">
        <v>67</v>
      </c>
      <c r="F132" s="42">
        <v>44490</v>
      </c>
      <c r="G132" s="43">
        <v>44491</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168</v>
      </c>
      <c r="D133" s="70"/>
      <c r="E133" s="66" t="s">
        <v>68</v>
      </c>
      <c r="F133" s="42">
        <v>44490</v>
      </c>
      <c r="G133" s="43">
        <v>44492</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167</v>
      </c>
      <c r="D134" s="70"/>
      <c r="E134" s="66" t="s">
        <v>67</v>
      </c>
      <c r="F134" s="42">
        <v>44491</v>
      </c>
      <c r="G134" s="43">
        <v>44493</v>
      </c>
      <c r="H134" s="73"/>
      <c r="I134" s="26">
        <v>0</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169</v>
      </c>
      <c r="D135" s="70"/>
      <c r="E135" s="66" t="s">
        <v>71</v>
      </c>
      <c r="F135" s="42">
        <v>44493</v>
      </c>
      <c r="G135" s="43">
        <v>44499</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155</v>
      </c>
      <c r="D136" s="70"/>
      <c r="E136" s="66" t="s">
        <v>69</v>
      </c>
      <c r="F136" s="42">
        <v>44494</v>
      </c>
      <c r="G136" s="43">
        <v>44499</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156</v>
      </c>
      <c r="D137" s="70"/>
      <c r="E137" s="66" t="s">
        <v>69</v>
      </c>
      <c r="F137" s="42">
        <v>44494</v>
      </c>
      <c r="G137" s="43">
        <v>44499</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157</v>
      </c>
      <c r="D138" s="70"/>
      <c r="E138" s="66" t="s">
        <v>69</v>
      </c>
      <c r="F138" s="42">
        <v>44494</v>
      </c>
      <c r="G138" s="43">
        <v>44499</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158</v>
      </c>
      <c r="D139" s="70"/>
      <c r="E139" s="66" t="s">
        <v>69</v>
      </c>
      <c r="F139" s="42">
        <v>44494</v>
      </c>
      <c r="G139" s="43">
        <v>44499</v>
      </c>
      <c r="H139" s="73"/>
      <c r="I139" s="26">
        <v>0</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12.17</v>
      </c>
      <c r="B140" s="65" t="s">
        <v>130</v>
      </c>
      <c r="D140" s="70"/>
      <c r="E140" s="66" t="s">
        <v>70</v>
      </c>
      <c r="F140" s="42">
        <v>44494</v>
      </c>
      <c r="G140" s="43">
        <v>44501</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12.18</v>
      </c>
      <c r="B141" s="65" t="s">
        <v>141</v>
      </c>
      <c r="D141" s="70"/>
      <c r="E141" s="66" t="s">
        <v>67</v>
      </c>
      <c r="F141" s="42">
        <v>44494</v>
      </c>
      <c r="G141" s="43">
        <v>44501</v>
      </c>
      <c r="H141" s="73"/>
      <c r="I141" s="26">
        <v>0.3</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12.19</v>
      </c>
      <c r="B142" s="65" t="s">
        <v>159</v>
      </c>
      <c r="D142" s="70"/>
      <c r="E142" s="66" t="s">
        <v>67</v>
      </c>
      <c r="F142" s="42">
        <v>44494</v>
      </c>
      <c r="G142" s="43">
        <v>44501</v>
      </c>
      <c r="H142" s="73"/>
      <c r="I142" s="26">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12.20</v>
      </c>
      <c r="B143" s="65" t="s">
        <v>160</v>
      </c>
      <c r="D143" s="70"/>
      <c r="E143" s="66" t="s">
        <v>67</v>
      </c>
      <c r="F143" s="42">
        <v>44494</v>
      </c>
      <c r="G143" s="43">
        <v>44510</v>
      </c>
      <c r="H143" s="73"/>
      <c r="I143" s="26">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12.21</v>
      </c>
      <c r="B144" s="65" t="s">
        <v>161</v>
      </c>
      <c r="D144" s="70"/>
      <c r="E144" s="70" t="s">
        <v>67</v>
      </c>
      <c r="F144" s="71">
        <v>44494</v>
      </c>
      <c r="G144" s="72">
        <v>44510</v>
      </c>
      <c r="H144" s="73"/>
      <c r="I144" s="74">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t="str">
        <f t="shared" si="9"/>
        <v>12.22</v>
      </c>
      <c r="B145" s="65" t="s">
        <v>140</v>
      </c>
      <c r="D145" s="70"/>
      <c r="E145" s="70" t="s">
        <v>70</v>
      </c>
      <c r="F145" s="71">
        <v>44494</v>
      </c>
      <c r="G145" s="72">
        <v>44510</v>
      </c>
      <c r="H145" s="73"/>
      <c r="I145" s="74">
        <v>0</v>
      </c>
      <c r="J145" s="75"/>
      <c r="K145" s="7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t="str">
        <f t="shared" si="9"/>
        <v>12.23</v>
      </c>
      <c r="B146" s="65" t="s">
        <v>162</v>
      </c>
      <c r="D146" s="70"/>
      <c r="E146" s="70" t="s">
        <v>71</v>
      </c>
      <c r="F146" s="71">
        <v>44494</v>
      </c>
      <c r="G146" s="72">
        <v>44520</v>
      </c>
      <c r="H146" s="73"/>
      <c r="I146" s="74">
        <v>0</v>
      </c>
      <c r="J146" s="75"/>
      <c r="K146" s="7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18" customFormat="1" ht="14.1" customHeight="1" x14ac:dyDescent="0.2">
      <c r="A147" s="16" t="str">
        <f>IF(ISERROR(VALUE(SUBSTITUTE(prevWBS,".",""))),"1",IF(ISERROR(FIND("`",SUBSTITUTE(prevWBS,".","`",1))),TEXT(VALUE(prevWBS)+1,"#"),TEXT(VALUE(LEFT(prevWBS,FIND("`",SUBSTITUTE(prevWBS,".","`",1))-1))+1,"#")))</f>
        <v>13</v>
      </c>
      <c r="B147" s="17" t="s">
        <v>122</v>
      </c>
      <c r="D147" s="19"/>
      <c r="E147" s="19"/>
      <c r="F147" s="44"/>
      <c r="G147" s="44" t="str">
        <f t="shared" ref="G147" si="24">IF(ISBLANK(F147)," - ",IF(H147=0,F147,F147+H147-1))</f>
        <v xml:space="preserve"> - </v>
      </c>
      <c r="H147" s="20"/>
      <c r="I147" s="21"/>
      <c r="J147" s="22" t="str">
        <f t="shared" ref="J147" si="25">IF(OR(G147=0,F147=0)," - ",NETWORKDAYS(F147,G147))</f>
        <v xml:space="preserve"> - </v>
      </c>
      <c r="K147" s="41"/>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row>
    <row r="148" spans="1:67" s="24" customFormat="1" ht="14.1" customHeight="1" x14ac:dyDescent="0.2">
      <c r="A148" s="23" t="str">
        <f t="shared" si="9"/>
        <v>13.1</v>
      </c>
      <c r="B148" s="65" t="s">
        <v>105</v>
      </c>
      <c r="D148" s="70"/>
      <c r="E148" s="66" t="s">
        <v>69</v>
      </c>
      <c r="F148" s="42">
        <v>44379</v>
      </c>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13.2</v>
      </c>
      <c r="B149" s="65" t="s">
        <v>107</v>
      </c>
      <c r="D149" s="70"/>
      <c r="E149" s="66" t="s">
        <v>70</v>
      </c>
      <c r="F149" s="42">
        <v>44379</v>
      </c>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13.3</v>
      </c>
      <c r="B150" s="65" t="s">
        <v>108</v>
      </c>
      <c r="D150" s="70"/>
      <c r="E150" s="66" t="s">
        <v>67</v>
      </c>
      <c r="F150" s="42">
        <v>44379</v>
      </c>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t="str">
        <f t="shared" si="9"/>
        <v>13.4</v>
      </c>
      <c r="B151" s="65" t="s">
        <v>109</v>
      </c>
      <c r="D151" s="70"/>
      <c r="E151" s="66" t="s">
        <v>67</v>
      </c>
      <c r="F151" s="42">
        <v>44379</v>
      </c>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t="str">
        <f t="shared" si="9"/>
        <v>13.5</v>
      </c>
      <c r="B152" s="77" t="s">
        <v>110</v>
      </c>
      <c r="D152" s="66"/>
      <c r="E152" s="66" t="s">
        <v>67</v>
      </c>
      <c r="F152" s="42">
        <v>44531</v>
      </c>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66"/>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66"/>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70"/>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70"/>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66"/>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66"/>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row r="186" spans="1:67" s="24" customFormat="1" ht="14.1" customHeight="1" x14ac:dyDescent="0.2">
      <c r="A186" s="23"/>
      <c r="B186" s="65"/>
      <c r="D186" s="70"/>
      <c r="E186" s="66"/>
      <c r="F186" s="42"/>
      <c r="G186" s="43"/>
      <c r="H186" s="25"/>
      <c r="I186" s="26"/>
      <c r="J186" s="27"/>
      <c r="K186" s="40"/>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c r="AX186" s="46"/>
      <c r="AY186" s="46"/>
      <c r="AZ186" s="46"/>
      <c r="BA186" s="46"/>
      <c r="BB186" s="46"/>
      <c r="BC186" s="46"/>
      <c r="BD186" s="46"/>
      <c r="BE186" s="46"/>
      <c r="BF186" s="46"/>
      <c r="BG186" s="46"/>
      <c r="BH186" s="46"/>
      <c r="BI186" s="46"/>
      <c r="BJ186" s="46"/>
      <c r="BK186" s="46"/>
      <c r="BL186" s="46"/>
      <c r="BM186" s="46"/>
      <c r="BN186" s="46"/>
      <c r="BO186" s="46"/>
    </row>
    <row r="187" spans="1:67" s="24" customFormat="1" ht="14.1" customHeight="1" x14ac:dyDescent="0.2">
      <c r="A187" s="23"/>
      <c r="B187" s="65"/>
      <c r="D187" s="70"/>
      <c r="E187" s="66"/>
      <c r="F187" s="42"/>
      <c r="G187" s="43"/>
      <c r="H187" s="25"/>
      <c r="I187" s="26"/>
      <c r="J187" s="27"/>
      <c r="K187" s="40"/>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c r="AX187" s="46"/>
      <c r="AY187" s="46"/>
      <c r="AZ187" s="46"/>
      <c r="BA187" s="46"/>
      <c r="BB187" s="46"/>
      <c r="BC187" s="46"/>
      <c r="BD187" s="46"/>
      <c r="BE187" s="46"/>
      <c r="BF187" s="46"/>
      <c r="BG187" s="46"/>
      <c r="BH187" s="46"/>
      <c r="BI187" s="46"/>
      <c r="BJ187" s="46"/>
      <c r="BK187" s="46"/>
      <c r="BL187" s="46"/>
      <c r="BM187" s="46"/>
      <c r="BN187" s="46"/>
      <c r="BO187"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48:I151 I98:I103 I105:I110 I112:I122 I124:I146">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46 L152:BO154 M155:BN160 BO158:BO160 L161:BO163 M164:BN169 BO167:BO169 L170:BO172 M173:BN178 BO176:BO178 L179:BO181 M182:BN187 BO185:BO187 BO150:BO151 M148:BN151 L147:BO147 L123:BO123">
    <cfRule type="expression" dxfId="132" priority="293">
      <formula>AND($F8&lt;=L$6,ROUNDDOWN(($G8-$F8+1)*$I8,0)+$F8-1&gt;=L$6)</formula>
    </cfRule>
    <cfRule type="expression" dxfId="131" priority="294">
      <formula>AND(NOT(ISBLANK($F8)),$F8&lt;=L$6,$G8&gt;=L$6)</formula>
    </cfRule>
  </conditionalFormatting>
  <conditionalFormatting sqref="L6:BO62 L95:BO96 L148:BO151 L98:BO103 L105:BO110 L112:BO122 L124:BO146">
    <cfRule type="expression" dxfId="130" priority="253">
      <formula>L$6=TODAY()</formula>
    </cfRule>
  </conditionalFormatting>
  <conditionalFormatting sqref="L63:BO73">
    <cfRule type="expression" dxfId="129" priority="243">
      <formula>L$6=TODAY()</formula>
    </cfRule>
  </conditionalFormatting>
  <conditionalFormatting sqref="E1:E73 E188:E1048576 E95:E96 E148:E151 E98:E103 E105:E110 E112:E122 E124:E146">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52:I160">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52:BO160">
    <cfRule type="expression" dxfId="106" priority="137">
      <formula>L$6=TODAY()</formula>
    </cfRule>
  </conditionalFormatting>
  <conditionalFormatting sqref="E152:E160">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55:BO160 L148:BO151 L98:BO103 L105:BO110 L112:BO122 L124:BO146">
    <cfRule type="expression" dxfId="98" priority="141">
      <formula>AND(#REF!&lt;=L$6,ROUNDDOWN((#REF!-#REF!+1)*#REF!,0)+#REF!-1&gt;=L$6)</formula>
    </cfRule>
    <cfRule type="expression" dxfId="97" priority="142">
      <formula>AND(NOT(ISBLANK(#REF!)),#REF!&lt;=L$6,#REF!&gt;=L$6)</formula>
    </cfRule>
  </conditionalFormatting>
  <conditionalFormatting sqref="I161:I169">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61:BO169">
    <cfRule type="expression" dxfId="96" priority="124">
      <formula>L$6=TODAY()</formula>
    </cfRule>
  </conditionalFormatting>
  <conditionalFormatting sqref="E161:E169">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64:BO169">
    <cfRule type="expression" dxfId="88" priority="128">
      <formula>AND(#REF!&lt;=L$6,ROUNDDOWN((#REF!-#REF!+1)*#REF!,0)+#REF!-1&gt;=L$6)</formula>
    </cfRule>
    <cfRule type="expression" dxfId="87" priority="129">
      <formula>AND(NOT(ISBLANK(#REF!)),#REF!&lt;=L$6,#REF!&gt;=L$6)</formula>
    </cfRule>
  </conditionalFormatting>
  <conditionalFormatting sqref="I170:I178">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70:BO178">
    <cfRule type="expression" dxfId="86" priority="111">
      <formula>L$6=TODAY()</formula>
    </cfRule>
  </conditionalFormatting>
  <conditionalFormatting sqref="E170:E178">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73:BO178">
    <cfRule type="expression" dxfId="78" priority="115">
      <formula>AND(#REF!&lt;=L$6,ROUNDDOWN((#REF!-#REF!+1)*#REF!,0)+#REF!-1&gt;=L$6)</formula>
    </cfRule>
    <cfRule type="expression" dxfId="77" priority="116">
      <formula>AND(NOT(ISBLANK(#REF!)),#REF!&lt;=L$6,#REF!&gt;=L$6)</formula>
    </cfRule>
  </conditionalFormatting>
  <conditionalFormatting sqref="I179:I187">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9:BO187">
    <cfRule type="expression" dxfId="76" priority="98">
      <formula>L$6=TODAY()</formula>
    </cfRule>
  </conditionalFormatting>
  <conditionalFormatting sqref="E179:E187">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82:BO187">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7">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7:BO147">
    <cfRule type="expression" dxfId="38" priority="52">
      <formula>L$6=TODAY()</formula>
    </cfRule>
  </conditionalFormatting>
  <conditionalFormatting sqref="E147">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I148:I151 I98:I103 I105:I110 I112:I122 I124:I146</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I152:I160</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I161:I169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I170:I178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I179:I187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I147</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2021-10-21T05:10:49Z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