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D9AB4B56-8918-44B2-B220-57D20D87EC3F}" xr6:coauthVersionLast="47" xr6:coauthVersionMax="47" xr10:uidLastSave="{00000000-0000-0000-0000-000000000000}"/>
  <bookViews>
    <workbookView xWindow="2868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3" i="9" l="1"/>
  <c r="G123" i="9"/>
  <c r="J123" i="9" s="1"/>
  <c r="G111" i="9"/>
  <c r="J111" i="9" s="1"/>
  <c r="G104" i="9"/>
  <c r="J104" i="9" s="1"/>
  <c r="G145" i="9"/>
  <c r="J145"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s="1"/>
  <c r="A132" i="9" l="1"/>
  <c r="A134" i="9" s="1"/>
  <c r="A135" i="9" s="1"/>
  <c r="A136" i="9" s="1"/>
  <c r="A137" i="9" s="1"/>
  <c r="A138" i="9" s="1"/>
  <c r="A139" i="9" s="1"/>
  <c r="A140" i="9" s="1"/>
  <c r="A141" i="9" s="1"/>
  <c r="A142" i="9" s="1"/>
  <c r="A143" i="9" s="1"/>
  <c r="A144" i="9" s="1"/>
  <c r="A145" i="9" s="1"/>
  <c r="A146" i="9" s="1"/>
  <c r="A147" i="9" s="1"/>
  <c r="A148" i="9" s="1"/>
  <c r="A149" i="9" s="1"/>
  <c r="A15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<sst xmlns="http://schemas.openxmlformats.org/spreadsheetml/2006/main" count="293" uniqueCount="170">
  <si>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</si>
  <si>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</si>
  <si>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</si>
  <si>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</si>
  <si>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</si>
  <si>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</si>
  <si>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</si>
  <si>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</si>
  <si>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</si>
  <si>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</si>
  <si>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</si>
  <si>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</si>
  <si>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</si>
  <si>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</si>
  <si>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</si>
  <si>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</si>
  <si>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</si>
  <si>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</si>
  <si>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</si>
  <si>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</si>
  <si>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</si>
  <si>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</si>
  <si>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</si>
  <si>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</si>
  <si>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</si>
  <si>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</si>
  <si>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</si>
  <si>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</si>
  <si>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</si>
  <si>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</si>
  <si>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</si>
  <si>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</si>
  <si>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</si>
  <si>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</si>
  <si>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</si>
  <si>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</si>
  <si>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</si>
  <si>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</si>
  <si>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</si>
  <si>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</si>
  <si>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</si>
  <si>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</si>
  <si>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</si>
  <si>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</si>
  <si>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</si>
  <si>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</si>
  <si>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</si>
  <si>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</si>
  <si>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</si>
  <si>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</si>
  <si>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</si>
  <si>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</si>
  <si>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</si>
  <si>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</si>
  <si>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</si>
  <si>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</si>
  <si>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</si>
  <si>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</si>
  <si>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</si>
  <si>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</si>
  <si>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</si>
  <si>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</si>
  <si>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</si>
  <si>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</si>
  <si>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</si>
  <si>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</si>
  <si>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</si>
  <si>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</si>
  <si>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</si>
  <si>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</si>
  <si>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</si>
  <si>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</si>
  <si>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</si>
  <si>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</si>
  <si>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</si>
  <si>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</si>
  <si>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</si>
  <si>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</si>
  <si>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</si>
  <si>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</si>
  <si>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</si>
  <si>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</si>
  <si>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</si>
  <si>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</si>
  <si>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</si>
  <si>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</si>
  <si>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</si>
  <si>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</si>
  <si>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</si>
  <si>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</si>
  <si>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</si>
  <si>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</si>
  <si>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</si>
  <si>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</si>
  <si>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</si>
  <si>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</si>
  <si>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</si>
  <si>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</si>
  <si>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</si>
  <si>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</si>
  <si>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</si>
  <si>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</si>
  <si>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</si>
  <si>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</si>
  <si>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</si>
  <si>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</si>
  <si>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</si>
  <si>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</si>
  <si>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</si>
  <si>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</si>
  <si>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</si>
  <si>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</si>
  <si>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</si>
  <si>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</si>
  <si>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</si>
  <si>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</si>
  <si>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</si>
  <si>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</si>
  <si>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</si>
  <si>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</si>
  <si>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</si>
  <si>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</si>
  <si>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UI Improvements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</si>
  <si>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</si>
  <si>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</si>
  <si>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</si>
  <si>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</si>
  <si>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</si>
  <si>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</si>
  <si>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</si>
  <si>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Rework Webpage Nav</t>
  </si>
  <si>
    <t>Update Model Flow</t>
  </si>
  <si>
    <t>Fix Nowcast Variables to Match New Tab</t>
  </si>
  <si>
    <t>XLSX</t>
  </si>
  <si>
    <t>Model Rewrite P1-P3</t>
  </si>
  <si>
    <t>Add Structural Forecasting Dev</t>
  </si>
  <si>
    <t>Add Structural Estimation Dev</t>
  </si>
  <si>
    <t>CSM Forecast Dates</t>
  </si>
  <si>
    <t>CSM Forecasting</t>
  </si>
  <si>
    <t>Model Stacking CSM - Nowcasts</t>
  </si>
  <si>
    <t>Add More About Us on Site</t>
  </si>
  <si>
    <t>Add NLP Model</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</si>
  <si>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</si>
  <si>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</si>
  <si>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</si>
  <si>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</si>
  <si>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</si>
  <si>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</si>
  <si>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</si>
  <si>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</si>
  <si>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</si>
  <si>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</si>
  <si>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</si>
  <si>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</si>
  <si>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</si>
  <si>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Add GDP Forecasts Page</t>
  </si>
  <si>
    <t>Update Rate Forecast Page</t>
  </si>
  <si>
    <t>Add Housing Forecast Page</t>
  </si>
  <si>
    <t>Add Unemployment Forecast Page</t>
  </si>
  <si>
    <t>Add Documentation</t>
  </si>
  <si>
    <t>Update AC Model</t>
  </si>
  <si>
    <t>Update NC Page</t>
  </si>
  <si>
    <t>Rework Homepage CSS</t>
  </si>
  <si>
    <t>Model Data Resiliency Upgrades</t>
  </si>
  <si>
    <t>Model Productionalization &amp; Website Upgrade (v0.17)</t>
  </si>
  <si>
    <t>Split Data Import</t>
  </si>
  <si>
    <t>Split External Forecasts Import - Create Own Database</t>
  </si>
  <si>
    <t>Refactor Model Pulls to use Repo DB</t>
  </si>
  <si>
    <t>SQL to Pull from Correct Vintage</t>
  </si>
  <si>
    <t>Website Color &amp; Redesign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</si>
</sst>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43"/>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85"/>
  <sheetViews>
    <sheetView showGridLines="0" tabSelected="1" zoomScaleNormal="100" workbookViewId="0">
      <pane ySplit="7" topLeftCell="A122" activePane="bottomLeft" state="frozen"/>
      <selection pane="bottomLeft" activeCell="M140" sqref="M140"/>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8"/>
      <c r="M1" s="78"/>
      <c r="N1" s="78"/>
      <c r="O1" s="78"/>
      <c r="P1" s="78"/>
      <c r="Q1" s="78"/>
      <c r="R1" s="78"/>
      <c r="S1" s="78"/>
      <c r="T1" s="78"/>
      <c r="U1" s="78"/>
      <c r="V1" s="78"/>
      <c r="W1" s="78"/>
      <c r="X1" s="78"/>
      <c r="Y1" s="78"/>
      <c r="Z1" s="78"/>
      <c r="AA1" s="78"/>
      <c r="AB1" s="78"/>
      <c r="AC1" s="78"/>
      <c r="AD1" s="78"/>
      <c r="AE1" s="78"/>
      <c r="AF1" s="78"/>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3">
        <v>44192</v>
      </c>
      <c r="D4" s="83"/>
      <c r="E4" s="83"/>
      <c r="F4" s="83"/>
      <c r="G4" s="50"/>
      <c r="H4" s="53" t="s">
        <v>10</v>
      </c>
      <c r="I4" s="67">
        <v>43</v>
      </c>
      <c r="J4" s="51"/>
      <c r="K4" s="13"/>
      <c r="L4" s="80" t="str">
        <f>"Week "&amp;(L6-($C$4-WEEKDAY($C$4,1)+2))/7+1</f>
        <v>Week 43</v>
      </c>
      <c r="M4" s="81"/>
      <c r="N4" s="81"/>
      <c r="O4" s="81"/>
      <c r="P4" s="81"/>
      <c r="Q4" s="81"/>
      <c r="R4" s="82"/>
      <c r="S4" s="80" t="str">
        <f>"Week "&amp;(S6-($C$4-WEEKDAY($C$4,1)+2))/7+1</f>
        <v>Week 44</v>
      </c>
      <c r="T4" s="81"/>
      <c r="U4" s="81"/>
      <c r="V4" s="81"/>
      <c r="W4" s="81"/>
      <c r="X4" s="81"/>
      <c r="Y4" s="82"/>
      <c r="Z4" s="80" t="str">
        <f>"Week "&amp;(Z6-($C$4-WEEKDAY($C$4,1)+2))/7+1</f>
        <v>Week 45</v>
      </c>
      <c r="AA4" s="81"/>
      <c r="AB4" s="81"/>
      <c r="AC4" s="81"/>
      <c r="AD4" s="81"/>
      <c r="AE4" s="81"/>
      <c r="AF4" s="82"/>
      <c r="AG4" s="80" t="str">
        <f>"Week "&amp;(AG6-($C$4-WEEKDAY($C$4,1)+2))/7+1</f>
        <v>Week 46</v>
      </c>
      <c r="AH4" s="81"/>
      <c r="AI4" s="81"/>
      <c r="AJ4" s="81"/>
      <c r="AK4" s="81"/>
      <c r="AL4" s="81"/>
      <c r="AM4" s="82"/>
      <c r="AN4" s="80" t="str">
        <f>"Week "&amp;(AN6-($C$4-WEEKDAY($C$4,1)+2))/7+1</f>
        <v>Week 47</v>
      </c>
      <c r="AO4" s="81"/>
      <c r="AP4" s="81"/>
      <c r="AQ4" s="81"/>
      <c r="AR4" s="81"/>
      <c r="AS4" s="81"/>
      <c r="AT4" s="82"/>
      <c r="AU4" s="80" t="str">
        <f>"Week "&amp;(AU6-($C$4-WEEKDAY($C$4,1)+2))/7+1</f>
        <v>Week 48</v>
      </c>
      <c r="AV4" s="81"/>
      <c r="AW4" s="81"/>
      <c r="AX4" s="81"/>
      <c r="AY4" s="81"/>
      <c r="AZ4" s="81"/>
      <c r="BA4" s="82"/>
      <c r="BB4" s="80" t="str">
        <f>"Week "&amp;(BB6-($C$4-WEEKDAY($C$4,1)+2))/7+1</f>
        <v>Week 49</v>
      </c>
      <c r="BC4" s="81"/>
      <c r="BD4" s="81"/>
      <c r="BE4" s="81"/>
      <c r="BF4" s="81"/>
      <c r="BG4" s="81"/>
      <c r="BH4" s="82"/>
      <c r="BI4" s="80" t="str">
        <f>"Week "&amp;(BI6-($C$4-WEEKDAY($C$4,1)+2))/7+1</f>
        <v>Week 50</v>
      </c>
      <c r="BJ4" s="81"/>
      <c r="BK4" s="81"/>
      <c r="BL4" s="81"/>
      <c r="BM4" s="81"/>
      <c r="BN4" s="81"/>
      <c r="BO4" s="82"/>
    </row>
    <row r="5" spans="1:67" ht="17.25" customHeight="1" x14ac:dyDescent="0.2">
      <c r="A5" s="49"/>
      <c r="B5" s="53" t="s">
        <v>12</v>
      </c>
      <c r="C5" s="79" t="s">
        <v>102</v>
      </c>
      <c r="D5" s="79"/>
      <c r="E5" s="79"/>
      <c r="F5" s="79"/>
      <c r="G5" s="52"/>
      <c r="H5" s="52"/>
      <c r="I5" s="52"/>
      <c r="J5" s="52"/>
      <c r="K5" s="13"/>
      <c r="L5" s="84">
        <f>L6</f>
        <v>44487</v>
      </c>
      <c r="M5" s="85"/>
      <c r="N5" s="85"/>
      <c r="O5" s="85"/>
      <c r="P5" s="85"/>
      <c r="Q5" s="85"/>
      <c r="R5" s="86"/>
      <c r="S5" s="84">
        <f>S6</f>
        <v>44494</v>
      </c>
      <c r="T5" s="85"/>
      <c r="U5" s="85"/>
      <c r="V5" s="85"/>
      <c r="W5" s="85"/>
      <c r="X5" s="85"/>
      <c r="Y5" s="86"/>
      <c r="Z5" s="84">
        <f>Z6</f>
        <v>44501</v>
      </c>
      <c r="AA5" s="85"/>
      <c r="AB5" s="85"/>
      <c r="AC5" s="85"/>
      <c r="AD5" s="85"/>
      <c r="AE5" s="85"/>
      <c r="AF5" s="86"/>
      <c r="AG5" s="84">
        <f>AG6</f>
        <v>44508</v>
      </c>
      <c r="AH5" s="85"/>
      <c r="AI5" s="85"/>
      <c r="AJ5" s="85"/>
      <c r="AK5" s="85"/>
      <c r="AL5" s="85"/>
      <c r="AM5" s="86"/>
      <c r="AN5" s="84">
        <f>AN6</f>
        <v>44515</v>
      </c>
      <c r="AO5" s="85"/>
      <c r="AP5" s="85"/>
      <c r="AQ5" s="85"/>
      <c r="AR5" s="85"/>
      <c r="AS5" s="85"/>
      <c r="AT5" s="86"/>
      <c r="AU5" s="84">
        <f>AU6</f>
        <v>44522</v>
      </c>
      <c r="AV5" s="85"/>
      <c r="AW5" s="85"/>
      <c r="AX5" s="85"/>
      <c r="AY5" s="85"/>
      <c r="AZ5" s="85"/>
      <c r="BA5" s="86"/>
      <c r="BB5" s="84">
        <f>BB6</f>
        <v>44529</v>
      </c>
      <c r="BC5" s="85"/>
      <c r="BD5" s="85"/>
      <c r="BE5" s="85"/>
      <c r="BF5" s="85"/>
      <c r="BG5" s="85"/>
      <c r="BH5" s="86"/>
      <c r="BI5" s="84">
        <f>BI6</f>
        <v>44536</v>
      </c>
      <c r="BJ5" s="85"/>
      <c r="BK5" s="85"/>
      <c r="BL5" s="85"/>
      <c r="BM5" s="85"/>
      <c r="BN5" s="85"/>
      <c r="BO5" s="86"/>
    </row>
    <row r="6" spans="1:67" ht="12.75" x14ac:dyDescent="0.2">
      <c r="A6" s="12"/>
      <c r="B6" s="13"/>
      <c r="C6" s="13"/>
      <c r="D6" s="14"/>
      <c r="E6" s="14"/>
      <c r="F6" s="13"/>
      <c r="G6" s="13"/>
      <c r="H6" s="13"/>
      <c r="I6" s="13"/>
      <c r="J6" s="13"/>
      <c r="K6" s="13"/>
      <c r="L6" s="37">
        <f>C4-WEEKDAY(C4,1)+2+7*(I4-1)</f>
        <v>44487</v>
      </c>
      <c r="M6" s="28">
        <f t="shared" ref="M6:AR6" si="0">L6+1</f>
        <v>44488</v>
      </c>
      <c r="N6" s="28">
        <f t="shared" si="0"/>
        <v>44489</v>
      </c>
      <c r="O6" s="28">
        <f t="shared" si="0"/>
        <v>44490</v>
      </c>
      <c r="P6" s="28">
        <f t="shared" si="0"/>
        <v>44491</v>
      </c>
      <c r="Q6" s="28">
        <f t="shared" si="0"/>
        <v>44492</v>
      </c>
      <c r="R6" s="38">
        <f t="shared" si="0"/>
        <v>44493</v>
      </c>
      <c r="S6" s="37">
        <f t="shared" si="0"/>
        <v>44494</v>
      </c>
      <c r="T6" s="28">
        <f t="shared" si="0"/>
        <v>44495</v>
      </c>
      <c r="U6" s="28">
        <f t="shared" si="0"/>
        <v>44496</v>
      </c>
      <c r="V6" s="28">
        <f t="shared" si="0"/>
        <v>44497</v>
      </c>
      <c r="W6" s="28">
        <f t="shared" si="0"/>
        <v>44498</v>
      </c>
      <c r="X6" s="28">
        <f t="shared" si="0"/>
        <v>44499</v>
      </c>
      <c r="Y6" s="38">
        <f t="shared" si="0"/>
        <v>44500</v>
      </c>
      <c r="Z6" s="37">
        <f t="shared" si="0"/>
        <v>44501</v>
      </c>
      <c r="AA6" s="28">
        <f t="shared" si="0"/>
        <v>44502</v>
      </c>
      <c r="AB6" s="28">
        <f t="shared" si="0"/>
        <v>44503</v>
      </c>
      <c r="AC6" s="28">
        <f t="shared" si="0"/>
        <v>44504</v>
      </c>
      <c r="AD6" s="28">
        <f t="shared" si="0"/>
        <v>44505</v>
      </c>
      <c r="AE6" s="28">
        <f t="shared" si="0"/>
        <v>44506</v>
      </c>
      <c r="AF6" s="38">
        <f t="shared" si="0"/>
        <v>44507</v>
      </c>
      <c r="AG6" s="37">
        <f t="shared" si="0"/>
        <v>44508</v>
      </c>
      <c r="AH6" s="28">
        <f t="shared" si="0"/>
        <v>44509</v>
      </c>
      <c r="AI6" s="28">
        <f t="shared" si="0"/>
        <v>44510</v>
      </c>
      <c r="AJ6" s="28">
        <f t="shared" si="0"/>
        <v>44511</v>
      </c>
      <c r="AK6" s="28">
        <f t="shared" si="0"/>
        <v>44512</v>
      </c>
      <c r="AL6" s="28">
        <f t="shared" si="0"/>
        <v>44513</v>
      </c>
      <c r="AM6" s="38">
        <f t="shared" si="0"/>
        <v>44514</v>
      </c>
      <c r="AN6" s="37">
        <f t="shared" si="0"/>
        <v>44515</v>
      </c>
      <c r="AO6" s="28">
        <f t="shared" si="0"/>
        <v>44516</v>
      </c>
      <c r="AP6" s="28">
        <f t="shared" si="0"/>
        <v>44517</v>
      </c>
      <c r="AQ6" s="28">
        <f t="shared" si="0"/>
        <v>44518</v>
      </c>
      <c r="AR6" s="28">
        <f t="shared" si="0"/>
        <v>44519</v>
      </c>
      <c r="AS6" s="28">
        <f t="shared" ref="AS6:BO6" si="1">AR6+1</f>
        <v>44520</v>
      </c>
      <c r="AT6" s="38">
        <f t="shared" si="1"/>
        <v>44521</v>
      </c>
      <c r="AU6" s="37">
        <f t="shared" si="1"/>
        <v>44522</v>
      </c>
      <c r="AV6" s="28">
        <f t="shared" si="1"/>
        <v>44523</v>
      </c>
      <c r="AW6" s="28">
        <f t="shared" si="1"/>
        <v>44524</v>
      </c>
      <c r="AX6" s="28">
        <f t="shared" si="1"/>
        <v>44525</v>
      </c>
      <c r="AY6" s="28">
        <f t="shared" si="1"/>
        <v>44526</v>
      </c>
      <c r="AZ6" s="28">
        <f t="shared" si="1"/>
        <v>44527</v>
      </c>
      <c r="BA6" s="38">
        <f t="shared" si="1"/>
        <v>44528</v>
      </c>
      <c r="BB6" s="37">
        <f t="shared" si="1"/>
        <v>44529</v>
      </c>
      <c r="BC6" s="28">
        <f t="shared" si="1"/>
        <v>44530</v>
      </c>
      <c r="BD6" s="28">
        <f t="shared" si="1"/>
        <v>44531</v>
      </c>
      <c r="BE6" s="28">
        <f t="shared" si="1"/>
        <v>44532</v>
      </c>
      <c r="BF6" s="28">
        <f t="shared" si="1"/>
        <v>44533</v>
      </c>
      <c r="BG6" s="28">
        <f t="shared" si="1"/>
        <v>44534</v>
      </c>
      <c r="BH6" s="38">
        <f t="shared" si="1"/>
        <v>44535</v>
      </c>
      <c r="BI6" s="37">
        <f t="shared" si="1"/>
        <v>44536</v>
      </c>
      <c r="BJ6" s="28">
        <f t="shared" si="1"/>
        <v>44537</v>
      </c>
      <c r="BK6" s="28">
        <f t="shared" si="1"/>
        <v>44538</v>
      </c>
      <c r="BL6" s="28">
        <f t="shared" si="1"/>
        <v>44539</v>
      </c>
      <c r="BM6" s="28">
        <f t="shared" si="1"/>
        <v>44540</v>
      </c>
      <c r="BN6" s="28">
        <f t="shared" si="1"/>
        <v>44541</v>
      </c>
      <c r="BO6" s="38">
        <f t="shared" si="1"/>
        <v>44542</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50"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127</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123</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124</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125</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126</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136</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135</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131</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132</v>
      </c>
      <c r="D108" s="70"/>
      <c r="E108" s="66" t="s">
        <v>133</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128</v>
      </c>
      <c r="D109" s="70"/>
      <c r="E109" s="66" t="s">
        <v>67</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129</v>
      </c>
      <c r="D110" s="70"/>
      <c r="E110" s="66" t="s">
        <v>67</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149</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137</v>
      </c>
      <c r="D112" s="70"/>
      <c r="E112" s="66" t="s">
        <v>67</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138</v>
      </c>
      <c r="D113" s="70"/>
      <c r="E113" s="66" t="s">
        <v>67</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143</v>
      </c>
      <c r="D114" s="70"/>
      <c r="E114" s="66" t="s">
        <v>67</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144</v>
      </c>
      <c r="D115" s="70"/>
      <c r="E115" s="66" t="s">
        <v>67</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145</v>
      </c>
      <c r="D116" s="70"/>
      <c r="E116" s="66" t="s">
        <v>67</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147</v>
      </c>
      <c r="D117" s="70"/>
      <c r="E117" s="66" t="s">
        <v>67</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148</v>
      </c>
      <c r="D118" s="70"/>
      <c r="E118" s="66" t="s">
        <v>67</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146</v>
      </c>
      <c r="D119" s="70"/>
      <c r="E119" s="66" t="s">
        <v>67</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150</v>
      </c>
      <c r="D120" s="70"/>
      <c r="E120" s="66" t="s">
        <v>67</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139</v>
      </c>
      <c r="D121" s="70"/>
      <c r="E121" s="66" t="s">
        <v>67</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142</v>
      </c>
      <c r="D122" s="70"/>
      <c r="E122" s="66" t="s">
        <v>68</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164</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151</v>
      </c>
      <c r="D124" s="70"/>
      <c r="E124" s="66" t="s">
        <v>67</v>
      </c>
      <c r="F124" s="42">
        <v>44443</v>
      </c>
      <c r="G124" s="43">
        <v>44446</v>
      </c>
      <c r="H124" s="73"/>
      <c r="I124" s="26">
        <v>1</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152</v>
      </c>
      <c r="D125" s="70"/>
      <c r="E125" s="66" t="s">
        <v>65</v>
      </c>
      <c r="F125" s="42">
        <v>44443</v>
      </c>
      <c r="G125" s="43">
        <v>44444</v>
      </c>
      <c r="H125" s="73"/>
      <c r="I125" s="26">
        <v>1</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153</v>
      </c>
      <c r="D126" s="70"/>
      <c r="E126" s="66" t="s">
        <v>69</v>
      </c>
      <c r="F126" s="42">
        <v>44443</v>
      </c>
      <c r="G126" s="43">
        <v>44461</v>
      </c>
      <c r="H126" s="73"/>
      <c r="I126" s="26">
        <v>1</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154</v>
      </c>
      <c r="D127" s="70"/>
      <c r="E127" s="66" t="s">
        <v>71</v>
      </c>
      <c r="F127" s="42">
        <v>44447</v>
      </c>
      <c r="G127" s="43">
        <v>44461</v>
      </c>
      <c r="H127" s="73"/>
      <c r="I127" s="26">
        <v>1</v>
      </c>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163</v>
      </c>
      <c r="D128" s="70"/>
      <c r="E128" s="66" t="s">
        <v>67</v>
      </c>
      <c r="F128" s="42">
        <v>44475</v>
      </c>
      <c r="G128" s="43">
        <v>44487</v>
      </c>
      <c r="H128" s="73"/>
      <c r="I128" s="26">
        <v>1</v>
      </c>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166</v>
      </c>
      <c r="D129" s="70"/>
      <c r="E129" s="66" t="s">
        <v>67</v>
      </c>
      <c r="F129" s="42">
        <v>44479</v>
      </c>
      <c r="G129" s="43">
        <v>44487</v>
      </c>
      <c r="H129" s="73"/>
      <c r="I129" s="26">
        <v>1</v>
      </c>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12.7</v>
      </c>
      <c r="B130" s="65" t="s">
        <v>165</v>
      </c>
      <c r="D130" s="70"/>
      <c r="E130" s="66" t="s">
        <v>67</v>
      </c>
      <c r="F130" s="42">
        <v>44476</v>
      </c>
      <c r="G130" s="43">
        <v>44488</v>
      </c>
      <c r="H130" s="73"/>
      <c r="I130" s="26">
        <v>1</v>
      </c>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12.8</v>
      </c>
      <c r="B131" s="65" t="s">
        <v>168</v>
      </c>
      <c r="D131" s="70"/>
      <c r="E131" s="66" t="s">
        <v>68</v>
      </c>
      <c r="F131" s="42">
        <v>44489</v>
      </c>
      <c r="G131" s="43">
        <v>44492</v>
      </c>
      <c r="H131" s="73"/>
      <c r="I131" s="26">
        <v>0</v>
      </c>
      <c r="J131" s="75"/>
      <c r="K131" s="7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t="str">
        <f t="shared" si="9"/>
        <v>12.9</v>
      </c>
      <c r="B132" s="65" t="s">
        <v>167</v>
      </c>
      <c r="D132" s="70"/>
      <c r="E132" s="66" t="s">
        <v>67</v>
      </c>
      <c r="F132" s="42">
        <v>44489</v>
      </c>
      <c r="G132" s="43">
        <v>44492</v>
      </c>
      <c r="H132" s="73"/>
      <c r="I132" s="26">
        <v>0</v>
      </c>
      <c r="J132" s="75"/>
      <c r="K132" s="7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t="str">
        <f t="shared" si="9"/>
        <v>12.10</v>
      </c>
      <c r="B133" s="65" t="s">
        <v>169</v>
      </c>
      <c r="D133" s="70"/>
      <c r="E133" s="66" t="s">
        <v>71</v>
      </c>
      <c r="F133" s="42">
        <v>44492</v>
      </c>
      <c r="G133" s="43">
        <v>44493</v>
      </c>
      <c r="H133" s="73"/>
      <c r="I133" s="26">
        <v>0</v>
      </c>
      <c r="J133" s="75"/>
      <c r="K133" s="7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t="str">
        <f t="shared" si="9"/>
        <v>12.11</v>
      </c>
      <c r="B134" s="65" t="s">
        <v>155</v>
      </c>
      <c r="D134" s="70"/>
      <c r="E134" s="66" t="s">
        <v>69</v>
      </c>
      <c r="F134" s="42">
        <v>44494</v>
      </c>
      <c r="G134" s="43">
        <v>44499</v>
      </c>
      <c r="H134" s="73"/>
      <c r="I134" s="26">
        <v>0</v>
      </c>
      <c r="J134" s="75"/>
      <c r="K134" s="7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12.12</v>
      </c>
      <c r="B135" s="65" t="s">
        <v>156</v>
      </c>
      <c r="D135" s="70"/>
      <c r="E135" s="66" t="s">
        <v>69</v>
      </c>
      <c r="F135" s="42">
        <v>44494</v>
      </c>
      <c r="G135" s="43">
        <v>44499</v>
      </c>
      <c r="H135" s="73"/>
      <c r="I135" s="26">
        <v>0</v>
      </c>
      <c r="J135" s="75"/>
      <c r="K135" s="7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12.13</v>
      </c>
      <c r="B136" s="65" t="s">
        <v>157</v>
      </c>
      <c r="D136" s="70"/>
      <c r="E136" s="66" t="s">
        <v>69</v>
      </c>
      <c r="F136" s="42">
        <v>44494</v>
      </c>
      <c r="G136" s="43">
        <v>44499</v>
      </c>
      <c r="H136" s="73"/>
      <c r="I136" s="26">
        <v>0</v>
      </c>
      <c r="J136" s="75"/>
      <c r="K136" s="7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t="str">
        <f t="shared" si="9"/>
        <v>12.14</v>
      </c>
      <c r="B137" s="65" t="s">
        <v>158</v>
      </c>
      <c r="D137" s="70"/>
      <c r="E137" s="66" t="s">
        <v>69</v>
      </c>
      <c r="F137" s="42">
        <v>44494</v>
      </c>
      <c r="G137" s="43">
        <v>44499</v>
      </c>
      <c r="H137" s="73"/>
      <c r="I137" s="26">
        <v>0</v>
      </c>
      <c r="J137" s="75"/>
      <c r="K137" s="7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t="str">
        <f t="shared" si="9"/>
        <v>12.15</v>
      </c>
      <c r="B138" s="65" t="s">
        <v>130</v>
      </c>
      <c r="D138" s="70"/>
      <c r="E138" s="66" t="s">
        <v>70</v>
      </c>
      <c r="F138" s="42">
        <v>44494</v>
      </c>
      <c r="G138" s="43">
        <v>44501</v>
      </c>
      <c r="H138" s="73"/>
      <c r="I138" s="26">
        <v>0</v>
      </c>
      <c r="J138" s="75"/>
      <c r="K138" s="7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t="str">
        <f t="shared" si="9"/>
        <v>12.16</v>
      </c>
      <c r="B139" s="65" t="s">
        <v>141</v>
      </c>
      <c r="D139" s="70"/>
      <c r="E139" s="66" t="s">
        <v>67</v>
      </c>
      <c r="F139" s="42">
        <v>44494</v>
      </c>
      <c r="G139" s="43">
        <v>44501</v>
      </c>
      <c r="H139" s="73"/>
      <c r="I139" s="26">
        <v>0.3</v>
      </c>
      <c r="J139" s="75"/>
      <c r="K139" s="7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t="str">
        <f t="shared" si="9"/>
        <v>12.17</v>
      </c>
      <c r="B140" s="65" t="s">
        <v>159</v>
      </c>
      <c r="D140" s="70"/>
      <c r="E140" s="66" t="s">
        <v>67</v>
      </c>
      <c r="F140" s="42">
        <v>44494</v>
      </c>
      <c r="G140" s="43">
        <v>44501</v>
      </c>
      <c r="H140" s="73"/>
      <c r="I140" s="26">
        <v>0</v>
      </c>
      <c r="J140" s="75"/>
      <c r="K140" s="7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t="str">
        <f t="shared" si="9"/>
        <v>12.18</v>
      </c>
      <c r="B141" s="65" t="s">
        <v>160</v>
      </c>
      <c r="D141" s="70"/>
      <c r="E141" s="66" t="s">
        <v>67</v>
      </c>
      <c r="F141" s="42">
        <v>44494</v>
      </c>
      <c r="G141" s="43">
        <v>44510</v>
      </c>
      <c r="H141" s="73"/>
      <c r="I141" s="26">
        <v>0</v>
      </c>
      <c r="J141" s="75"/>
      <c r="K141" s="7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t="str">
        <f t="shared" si="9"/>
        <v>12.19</v>
      </c>
      <c r="B142" s="65" t="s">
        <v>161</v>
      </c>
      <c r="D142" s="70"/>
      <c r="E142" s="70" t="s">
        <v>67</v>
      </c>
      <c r="F142" s="71">
        <v>44494</v>
      </c>
      <c r="G142" s="72">
        <v>44510</v>
      </c>
      <c r="H142" s="73"/>
      <c r="I142" s="74">
        <v>0</v>
      </c>
      <c r="J142" s="75"/>
      <c r="K142" s="7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t="str">
        <f t="shared" si="9"/>
        <v>12.20</v>
      </c>
      <c r="B143" s="65" t="s">
        <v>140</v>
      </c>
      <c r="D143" s="70"/>
      <c r="E143" s="70" t="s">
        <v>70</v>
      </c>
      <c r="F143" s="71">
        <v>44494</v>
      </c>
      <c r="G143" s="72">
        <v>44510</v>
      </c>
      <c r="H143" s="73"/>
      <c r="I143" s="74">
        <v>0</v>
      </c>
      <c r="J143" s="75"/>
      <c r="K143" s="7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t="str">
        <f t="shared" si="9"/>
        <v>12.21</v>
      </c>
      <c r="B144" s="65" t="s">
        <v>162</v>
      </c>
      <c r="D144" s="70"/>
      <c r="E144" s="70" t="s">
        <v>71</v>
      </c>
      <c r="F144" s="71">
        <v>44494</v>
      </c>
      <c r="G144" s="72">
        <v>44520</v>
      </c>
      <c r="H144" s="73"/>
      <c r="I144" s="74">
        <v>0</v>
      </c>
      <c r="J144" s="75"/>
      <c r="K144" s="7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18" customFormat="1" ht="14.1" customHeight="1" x14ac:dyDescent="0.2">
      <c r="A145" s="16" t="str">
        <f>IF(ISERROR(VALUE(SUBSTITUTE(prevWBS,".",""))),"1",IF(ISERROR(FIND("`",SUBSTITUTE(prevWBS,".","`",1))),TEXT(VALUE(prevWBS)+1,"#"),TEXT(VALUE(LEFT(prevWBS,FIND("`",SUBSTITUTE(prevWBS,".","`",1))-1))+1,"#")))</f>
        <v>13</v>
      </c>
      <c r="B145" s="17" t="s">
        <v>122</v>
      </c>
      <c r="D145" s="19"/>
      <c r="E145" s="19"/>
      <c r="F145" s="44"/>
      <c r="G145" s="44" t="str">
        <f t="shared" ref="G145" si="24">IF(ISBLANK(F145)," - ",IF(H145=0,F145,F145+H145-1))</f>
        <v xml:space="preserve"> - </v>
      </c>
      <c r="H145" s="20"/>
      <c r="I145" s="21"/>
      <c r="J145" s="22" t="str">
        <f t="shared" ref="J145" si="25">IF(OR(G145=0,F145=0)," - ",NETWORKDAYS(F145,G145))</f>
        <v xml:space="preserve"> - </v>
      </c>
      <c r="K145" s="41"/>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c r="AX145" s="48"/>
      <c r="AY145" s="48"/>
      <c r="AZ145" s="48"/>
      <c r="BA145" s="48"/>
      <c r="BB145" s="48"/>
      <c r="BC145" s="48"/>
      <c r="BD145" s="48"/>
      <c r="BE145" s="48"/>
      <c r="BF145" s="48"/>
      <c r="BG145" s="48"/>
      <c r="BH145" s="48"/>
      <c r="BI145" s="48"/>
      <c r="BJ145" s="48"/>
      <c r="BK145" s="48"/>
      <c r="BL145" s="48"/>
      <c r="BM145" s="48"/>
      <c r="BN145" s="48"/>
      <c r="BO145" s="48"/>
    </row>
    <row r="146" spans="1:67" s="24" customFormat="1" ht="14.1" customHeight="1" x14ac:dyDescent="0.2">
      <c r="A146" s="23" t="str">
        <f t="shared" si="9"/>
        <v>13.1</v>
      </c>
      <c r="B146" s="65" t="s">
        <v>105</v>
      </c>
      <c r="D146" s="70"/>
      <c r="E146" s="66" t="s">
        <v>69</v>
      </c>
      <c r="F146" s="42">
        <v>44379</v>
      </c>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t="str">
        <f t="shared" si="9"/>
        <v>13.2</v>
      </c>
      <c r="B147" s="65" t="s">
        <v>107</v>
      </c>
      <c r="D147" s="70"/>
      <c r="E147" s="66" t="s">
        <v>70</v>
      </c>
      <c r="F147" s="42">
        <v>44379</v>
      </c>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t="str">
        <f t="shared" si="9"/>
        <v>13.3</v>
      </c>
      <c r="B148" s="65" t="s">
        <v>108</v>
      </c>
      <c r="D148" s="70"/>
      <c r="E148" s="66" t="s">
        <v>67</v>
      </c>
      <c r="F148" s="42">
        <v>44379</v>
      </c>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t="str">
        <f t="shared" si="9"/>
        <v>13.4</v>
      </c>
      <c r="B149" s="65" t="s">
        <v>109</v>
      </c>
      <c r="D149" s="70"/>
      <c r="E149" s="66" t="s">
        <v>67</v>
      </c>
      <c r="F149" s="42">
        <v>44379</v>
      </c>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t="str">
        <f t="shared" si="9"/>
        <v>13.5</v>
      </c>
      <c r="B150" s="77" t="s">
        <v>110</v>
      </c>
      <c r="D150" s="66"/>
      <c r="E150" s="66" t="s">
        <v>67</v>
      </c>
      <c r="F150" s="42">
        <v>44531</v>
      </c>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66"/>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66"/>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66"/>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70"/>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70"/>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70"/>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70"/>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70"/>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66"/>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66"/>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66"/>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66"/>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70"/>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70"/>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70"/>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70"/>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70"/>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66"/>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66"/>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66"/>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66"/>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row r="172" spans="1:67" s="24" customFormat="1" ht="14.1" customHeight="1" x14ac:dyDescent="0.2">
      <c r="A172" s="23"/>
      <c r="B172" s="65"/>
      <c r="D172" s="70"/>
      <c r="E172" s="66"/>
      <c r="F172" s="42"/>
      <c r="G172" s="43"/>
      <c r="H172" s="25"/>
      <c r="I172" s="26"/>
      <c r="J172" s="27"/>
      <c r="K172" s="40"/>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row>
    <row r="173" spans="1:67" s="24" customFormat="1" ht="14.1" customHeight="1" x14ac:dyDescent="0.2">
      <c r="A173" s="23"/>
      <c r="B173" s="65"/>
      <c r="D173" s="70"/>
      <c r="E173" s="66"/>
      <c r="F173" s="42"/>
      <c r="G173" s="43"/>
      <c r="H173" s="25"/>
      <c r="I173" s="26"/>
      <c r="J173" s="27"/>
      <c r="K173" s="40"/>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row>
    <row r="174" spans="1:67" s="24" customFormat="1" ht="14.1" customHeight="1" x14ac:dyDescent="0.2">
      <c r="A174" s="23"/>
      <c r="B174" s="65"/>
      <c r="D174" s="70"/>
      <c r="E174" s="66"/>
      <c r="F174" s="42"/>
      <c r="G174" s="43"/>
      <c r="H174" s="25"/>
      <c r="I174" s="26"/>
      <c r="J174" s="27"/>
      <c r="K174" s="40"/>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c r="AX174" s="46"/>
      <c r="AY174" s="46"/>
      <c r="AZ174" s="46"/>
      <c r="BA174" s="46"/>
      <c r="BB174" s="46"/>
      <c r="BC174" s="46"/>
      <c r="BD174" s="46"/>
      <c r="BE174" s="46"/>
      <c r="BF174" s="46"/>
      <c r="BG174" s="46"/>
      <c r="BH174" s="46"/>
      <c r="BI174" s="46"/>
      <c r="BJ174" s="46"/>
      <c r="BK174" s="46"/>
      <c r="BL174" s="46"/>
      <c r="BM174" s="46"/>
      <c r="BN174" s="46"/>
      <c r="BO174" s="46"/>
    </row>
    <row r="175" spans="1:67" s="24" customFormat="1" ht="14.1" customHeight="1" x14ac:dyDescent="0.2">
      <c r="A175" s="23"/>
      <c r="B175" s="65"/>
      <c r="D175" s="70"/>
      <c r="E175" s="66"/>
      <c r="F175" s="42"/>
      <c r="G175" s="43"/>
      <c r="H175" s="25"/>
      <c r="I175" s="26"/>
      <c r="J175" s="27"/>
      <c r="K175" s="40"/>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c r="AX175" s="46"/>
      <c r="AY175" s="46"/>
      <c r="AZ175" s="46"/>
      <c r="BA175" s="46"/>
      <c r="BB175" s="46"/>
      <c r="BC175" s="46"/>
      <c r="BD175" s="46"/>
      <c r="BE175" s="46"/>
      <c r="BF175" s="46"/>
      <c r="BG175" s="46"/>
      <c r="BH175" s="46"/>
      <c r="BI175" s="46"/>
      <c r="BJ175" s="46"/>
      <c r="BK175" s="46"/>
      <c r="BL175" s="46"/>
      <c r="BM175" s="46"/>
      <c r="BN175" s="46"/>
      <c r="BO175" s="46"/>
    </row>
    <row r="176" spans="1:67" s="24" customFormat="1" ht="14.1" customHeight="1" x14ac:dyDescent="0.2">
      <c r="A176" s="23"/>
      <c r="B176" s="65"/>
      <c r="D176" s="70"/>
      <c r="E176" s="66"/>
      <c r="F176" s="42"/>
      <c r="G176" s="43"/>
      <c r="H176" s="25"/>
      <c r="I176" s="26"/>
      <c r="J176" s="27"/>
      <c r="K176" s="40"/>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c r="AX176" s="46"/>
      <c r="AY176" s="46"/>
      <c r="AZ176" s="46"/>
      <c r="BA176" s="46"/>
      <c r="BB176" s="46"/>
      <c r="BC176" s="46"/>
      <c r="BD176" s="46"/>
      <c r="BE176" s="46"/>
      <c r="BF176" s="46"/>
      <c r="BG176" s="46"/>
      <c r="BH176" s="46"/>
      <c r="BI176" s="46"/>
      <c r="BJ176" s="46"/>
      <c r="BK176" s="46"/>
      <c r="BL176" s="46"/>
      <c r="BM176" s="46"/>
      <c r="BN176" s="46"/>
      <c r="BO176" s="46"/>
    </row>
    <row r="177" spans="1:67" s="24" customFormat="1" ht="14.1" customHeight="1" x14ac:dyDescent="0.2">
      <c r="A177" s="23"/>
      <c r="B177" s="65"/>
      <c r="D177" s="66"/>
      <c r="E177" s="66"/>
      <c r="F177" s="42"/>
      <c r="G177" s="43"/>
      <c r="H177" s="25"/>
      <c r="I177" s="26"/>
      <c r="J177" s="27"/>
      <c r="K177" s="40"/>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46"/>
      <c r="BN177" s="46"/>
      <c r="BO177" s="46"/>
    </row>
    <row r="178" spans="1:67" s="24" customFormat="1" ht="14.1" customHeight="1" x14ac:dyDescent="0.2">
      <c r="A178" s="23"/>
      <c r="B178" s="65"/>
      <c r="D178" s="66"/>
      <c r="E178" s="66"/>
      <c r="F178" s="42"/>
      <c r="G178" s="43"/>
      <c r="H178" s="25"/>
      <c r="I178" s="26"/>
      <c r="J178" s="27"/>
      <c r="K178" s="40"/>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c r="AX178" s="46"/>
      <c r="AY178" s="46"/>
      <c r="AZ178" s="46"/>
      <c r="BA178" s="46"/>
      <c r="BB178" s="46"/>
      <c r="BC178" s="46"/>
      <c r="BD178" s="46"/>
      <c r="BE178" s="46"/>
      <c r="BF178" s="46"/>
      <c r="BG178" s="46"/>
      <c r="BH178" s="46"/>
      <c r="BI178" s="46"/>
      <c r="BJ178" s="46"/>
      <c r="BK178" s="46"/>
      <c r="BL178" s="46"/>
      <c r="BM178" s="46"/>
      <c r="BN178" s="46"/>
      <c r="BO178" s="46"/>
    </row>
    <row r="179" spans="1:67" s="24" customFormat="1" ht="14.1" customHeight="1" x14ac:dyDescent="0.2">
      <c r="A179" s="23"/>
      <c r="B179" s="65"/>
      <c r="D179" s="66"/>
      <c r="E179" s="66"/>
      <c r="F179" s="42"/>
      <c r="G179" s="43"/>
      <c r="H179" s="25"/>
      <c r="I179" s="26"/>
      <c r="J179" s="27"/>
      <c r="K179" s="40"/>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c r="AZ179" s="46"/>
      <c r="BA179" s="46"/>
      <c r="BB179" s="46"/>
      <c r="BC179" s="46"/>
      <c r="BD179" s="46"/>
      <c r="BE179" s="46"/>
      <c r="BF179" s="46"/>
      <c r="BG179" s="46"/>
      <c r="BH179" s="46"/>
      <c r="BI179" s="46"/>
      <c r="BJ179" s="46"/>
      <c r="BK179" s="46"/>
      <c r="BL179" s="46"/>
      <c r="BM179" s="46"/>
      <c r="BN179" s="46"/>
      <c r="BO179" s="46"/>
    </row>
    <row r="180" spans="1:67" s="24" customFormat="1" ht="14.1" customHeight="1" x14ac:dyDescent="0.2">
      <c r="A180" s="23"/>
      <c r="B180" s="65"/>
      <c r="D180" s="66"/>
      <c r="E180" s="66"/>
      <c r="F180" s="42"/>
      <c r="G180" s="43"/>
      <c r="H180" s="25"/>
      <c r="I180" s="26"/>
      <c r="J180" s="27"/>
      <c r="K180" s="40"/>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c r="AZ180" s="46"/>
      <c r="BA180" s="46"/>
      <c r="BB180" s="46"/>
      <c r="BC180" s="46"/>
      <c r="BD180" s="46"/>
      <c r="BE180" s="46"/>
      <c r="BF180" s="46"/>
      <c r="BG180" s="46"/>
      <c r="BH180" s="46"/>
      <c r="BI180" s="46"/>
      <c r="BJ180" s="46"/>
      <c r="BK180" s="46"/>
      <c r="BL180" s="46"/>
      <c r="BM180" s="46"/>
      <c r="BN180" s="46"/>
      <c r="BO180" s="46"/>
    </row>
    <row r="181" spans="1:67" s="24" customFormat="1" ht="14.1" customHeight="1" x14ac:dyDescent="0.2">
      <c r="A181" s="23"/>
      <c r="B181" s="65"/>
      <c r="D181" s="70"/>
      <c r="E181" s="66"/>
      <c r="F181" s="42"/>
      <c r="G181" s="43"/>
      <c r="H181" s="25"/>
      <c r="I181" s="26"/>
      <c r="J181" s="27"/>
      <c r="K181" s="40"/>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c r="AX181" s="46"/>
      <c r="AY181" s="46"/>
      <c r="AZ181" s="46"/>
      <c r="BA181" s="46"/>
      <c r="BB181" s="46"/>
      <c r="BC181" s="46"/>
      <c r="BD181" s="46"/>
      <c r="BE181" s="46"/>
      <c r="BF181" s="46"/>
      <c r="BG181" s="46"/>
      <c r="BH181" s="46"/>
      <c r="BI181" s="46"/>
      <c r="BJ181" s="46"/>
      <c r="BK181" s="46"/>
      <c r="BL181" s="46"/>
      <c r="BM181" s="46"/>
      <c r="BN181" s="46"/>
      <c r="BO181" s="46"/>
    </row>
    <row r="182" spans="1:67" s="24" customFormat="1" ht="14.1" customHeight="1" x14ac:dyDescent="0.2">
      <c r="A182" s="23"/>
      <c r="B182" s="65"/>
      <c r="D182" s="70"/>
      <c r="E182" s="66"/>
      <c r="F182" s="42"/>
      <c r="G182" s="43"/>
      <c r="H182" s="25"/>
      <c r="I182" s="26"/>
      <c r="J182" s="27"/>
      <c r="K182" s="40"/>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c r="BA182" s="46"/>
      <c r="BB182" s="46"/>
      <c r="BC182" s="46"/>
      <c r="BD182" s="46"/>
      <c r="BE182" s="46"/>
      <c r="BF182" s="46"/>
      <c r="BG182" s="46"/>
      <c r="BH182" s="46"/>
      <c r="BI182" s="46"/>
      <c r="BJ182" s="46"/>
      <c r="BK182" s="46"/>
      <c r="BL182" s="46"/>
      <c r="BM182" s="46"/>
      <c r="BN182" s="46"/>
      <c r="BO182" s="46"/>
    </row>
    <row r="183" spans="1:67" s="24" customFormat="1" ht="14.1" customHeight="1" x14ac:dyDescent="0.2">
      <c r="A183" s="23"/>
      <c r="B183" s="65"/>
      <c r="D183" s="70"/>
      <c r="E183" s="66"/>
      <c r="F183" s="42"/>
      <c r="G183" s="43"/>
      <c r="H183" s="25"/>
      <c r="I183" s="26"/>
      <c r="J183" s="27"/>
      <c r="K183" s="40"/>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c r="AX183" s="46"/>
      <c r="AY183" s="46"/>
      <c r="AZ183" s="46"/>
      <c r="BA183" s="46"/>
      <c r="BB183" s="46"/>
      <c r="BC183" s="46"/>
      <c r="BD183" s="46"/>
      <c r="BE183" s="46"/>
      <c r="BF183" s="46"/>
      <c r="BG183" s="46"/>
      <c r="BH183" s="46"/>
      <c r="BI183" s="46"/>
      <c r="BJ183" s="46"/>
      <c r="BK183" s="46"/>
      <c r="BL183" s="46"/>
      <c r="BM183" s="46"/>
      <c r="BN183" s="46"/>
      <c r="BO183" s="46"/>
    </row>
    <row r="184" spans="1:67" s="24" customFormat="1" ht="14.1" customHeight="1" x14ac:dyDescent="0.2">
      <c r="A184" s="23"/>
      <c r="B184" s="65"/>
      <c r="D184" s="70"/>
      <c r="E184" s="66"/>
      <c r="F184" s="42"/>
      <c r="G184" s="43"/>
      <c r="H184" s="25"/>
      <c r="I184" s="26"/>
      <c r="J184" s="27"/>
      <c r="K184" s="40"/>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c r="AX184" s="46"/>
      <c r="AY184" s="46"/>
      <c r="AZ184" s="46"/>
      <c r="BA184" s="46"/>
      <c r="BB184" s="46"/>
      <c r="BC184" s="46"/>
      <c r="BD184" s="46"/>
      <c r="BE184" s="46"/>
      <c r="BF184" s="46"/>
      <c r="BG184" s="46"/>
      <c r="BH184" s="46"/>
      <c r="BI184" s="46"/>
      <c r="BJ184" s="46"/>
      <c r="BK184" s="46"/>
      <c r="BL184" s="46"/>
      <c r="BM184" s="46"/>
      <c r="BN184" s="46"/>
      <c r="BO184" s="46"/>
    </row>
    <row r="185" spans="1:67" s="24" customFormat="1" ht="14.1" customHeight="1" x14ac:dyDescent="0.2">
      <c r="A185" s="23"/>
      <c r="B185" s="65"/>
      <c r="D185" s="70"/>
      <c r="E185" s="66"/>
      <c r="F185" s="42"/>
      <c r="G185" s="43"/>
      <c r="H185" s="25"/>
      <c r="I185" s="26"/>
      <c r="J185" s="27"/>
      <c r="K185" s="40"/>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c r="AX185" s="46"/>
      <c r="AY185" s="46"/>
      <c r="AZ185" s="46"/>
      <c r="BA185" s="46"/>
      <c r="BB185" s="46"/>
      <c r="BC185" s="46"/>
      <c r="BD185" s="46"/>
      <c r="BE185" s="46"/>
      <c r="BF185" s="46"/>
      <c r="BG185" s="46"/>
      <c r="BH185" s="46"/>
      <c r="BI185" s="46"/>
      <c r="BJ185" s="46"/>
      <c r="BK185" s="46"/>
      <c r="BL185" s="46"/>
      <c r="BM185" s="46"/>
      <c r="BN185" s="46"/>
      <c r="BO185"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146:I149 I98:I103 I105:I110 I112:I122 I124:I144">
    <cfRule type="dataBar" priority="24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3" priority="290">
      <formula>L$6=TODAY()</formula>
    </cfRule>
  </conditionalFormatting>
  <conditionalFormatting sqref="L8:BO67 M68:BN73 R71:BO73 M79:BN84 BO82:BO84 L85:BO86 L95:BO96 M98:BN103 M105:BN110 M112:BN122 M124:BN144 L150:BO152 M153:BN158 BO156:BO158 L159:BO161 M162:BN167 BO165:BO167 L168:BO170 M171:BN176 BO174:BO176 L177:BO179 M180:BN185 BO183:BO185 BO148:BO149 M146:BN149 L145:BO145 L123:BO123">
    <cfRule type="expression" dxfId="132" priority="293">
      <formula>AND($F8&lt;=L$6,ROUNDDOWN(($G8-$F8+1)*$I8,0)+$F8-1&gt;=L$6)</formula>
    </cfRule>
    <cfRule type="expression" dxfId="131" priority="294">
      <formula>AND(NOT(ISBLANK($F8)),$F8&lt;=L$6,$G8&gt;=L$6)</formula>
    </cfRule>
  </conditionalFormatting>
  <conditionalFormatting sqref="L6:BO62 L95:BO96 L146:BO149 L98:BO103 L105:BO110 L112:BO122 L124:BO144">
    <cfRule type="expression" dxfId="130" priority="253">
      <formula>L$6=TODAY()</formula>
    </cfRule>
  </conditionalFormatting>
  <conditionalFormatting sqref="L63:BO73">
    <cfRule type="expression" dxfId="129" priority="243">
      <formula>L$6=TODAY()</formula>
    </cfRule>
  </conditionalFormatting>
  <conditionalFormatting sqref="E1:E73 E186:E1048576 E95:E96 E146:E149 E98:E103 E105:E110 E112:E122 E124:E144">
    <cfRule type="cellIs" dxfId="128" priority="234" operator="equal">
      <formula>"LINUX"</formula>
    </cfRule>
    <cfRule type="cellIs" dxfId="127" priority="236" operator="equal">
      <formula>"PHP"</formula>
    </cfRule>
    <cfRule type="cellIs" dxfId="126" priority="237" operator="equal">
      <formula>"CSS"</formula>
    </cfRule>
    <cfRule type="cellIs" dxfId="125" priority="238" operator="equal">
      <formula>"HTML"</formula>
    </cfRule>
    <cfRule type="cellIs" dxfId="124" priority="239" operator="equal">
      <formula>"R"</formula>
    </cfRule>
    <cfRule type="cellIs" dxfId="123" priority="240" operator="equal">
      <formula>"SQL"</formula>
    </cfRule>
    <cfRule type="cellIs" dxfId="122" priority="241" operator="equal">
      <formula>"JS"</formula>
    </cfRule>
  </conditionalFormatting>
  <conditionalFormatting sqref="E12">
    <cfRule type="cellIs" dxfId="121" priority="235" operator="equal">
      <formula>"LINUX"</formula>
    </cfRule>
  </conditionalFormatting>
  <conditionalFormatting sqref="L68:BO73">
    <cfRule type="expression" dxfId="120" priority="299">
      <formula>AND(#REF!&lt;=L$6,ROUNDDOWN((#REF!-#REF!+1)*#REF!,0)+#REF!-1&gt;=L$6)</formula>
    </cfRule>
    <cfRule type="expression" dxfId="119" priority="300">
      <formula>AND(NOT(ISBLANK(#REF!)),#REF!&lt;=L$6,#REF!&gt;=L$6)</formula>
    </cfRule>
  </conditionalFormatting>
  <conditionalFormatting sqref="I74:I84">
    <cfRule type="dataBar" priority="229">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18" priority="230">
      <formula>AND($F74&lt;=L$6,ROUNDDOWN(($G74-$F74+1)*$I74,0)+$F74-1&gt;=L$6)</formula>
    </cfRule>
    <cfRule type="expression" dxfId="117" priority="231">
      <formula>AND(NOT(ISBLANK($F74)),$F74&lt;=L$6,$G74&gt;=L$6)</formula>
    </cfRule>
  </conditionalFormatting>
  <conditionalFormatting sqref="L74:BO84">
    <cfRule type="expression" dxfId="116" priority="228">
      <formula>L$6=TODAY()</formula>
    </cfRule>
  </conditionalFormatting>
  <conditionalFormatting sqref="E74:E84">
    <cfRule type="cellIs" dxfId="115" priority="221" operator="equal">
      <formula>"LINUX"</formula>
    </cfRule>
    <cfRule type="cellIs" dxfId="114" priority="222" operator="equal">
      <formula>"PHP"</formula>
    </cfRule>
    <cfRule type="cellIs" dxfId="113" priority="223" operator="equal">
      <formula>"CSS"</formula>
    </cfRule>
    <cfRule type="cellIs" dxfId="112" priority="224" operator="equal">
      <formula>"HTML"</formula>
    </cfRule>
    <cfRule type="cellIs" dxfId="111" priority="225" operator="equal">
      <formula>"R"</formula>
    </cfRule>
    <cfRule type="cellIs" dxfId="110" priority="226" operator="equal">
      <formula>"SQL"</formula>
    </cfRule>
    <cfRule type="cellIs" dxfId="109" priority="227" operator="equal">
      <formula>"JS"</formula>
    </cfRule>
  </conditionalFormatting>
  <conditionalFormatting sqref="L79:BO84">
    <cfRule type="expression" dxfId="108" priority="232">
      <formula>AND(#REF!&lt;=L$6,ROUNDDOWN((#REF!-#REF!+1)*#REF!,0)+#REF!-1&gt;=L$6)</formula>
    </cfRule>
    <cfRule type="expression" dxfId="107" priority="233">
      <formula>AND(NOT(ISBLANK(#REF!)),#REF!&lt;=L$6,#REF!&gt;=L$6)</formula>
    </cfRule>
  </conditionalFormatting>
  <conditionalFormatting sqref="I150:I158">
    <cfRule type="dataBar" priority="138">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50:BO158">
    <cfRule type="expression" dxfId="106" priority="137">
      <formula>L$6=TODAY()</formula>
    </cfRule>
  </conditionalFormatting>
  <conditionalFormatting sqref="E150:E158">
    <cfRule type="cellIs" dxfId="105" priority="130" operator="equal">
      <formula>"LINUX"</formula>
    </cfRule>
    <cfRule type="cellIs" dxfId="104" priority="131" operator="equal">
      <formula>"PHP"</formula>
    </cfRule>
    <cfRule type="cellIs" dxfId="103" priority="132" operator="equal">
      <formula>"CSS"</formula>
    </cfRule>
    <cfRule type="cellIs" dxfId="102" priority="133" operator="equal">
      <formula>"HTML"</formula>
    </cfRule>
    <cfRule type="cellIs" dxfId="101" priority="134" operator="equal">
      <formula>"R"</formula>
    </cfRule>
    <cfRule type="cellIs" dxfId="100" priority="135" operator="equal">
      <formula>"SQL"</formula>
    </cfRule>
    <cfRule type="cellIs" dxfId="99" priority="136" operator="equal">
      <formula>"JS"</formula>
    </cfRule>
  </conditionalFormatting>
  <conditionalFormatting sqref="L153:BO158 L146:BO149 L98:BO103 L105:BO110 L112:BO122 L124:BO144">
    <cfRule type="expression" dxfId="98" priority="141">
      <formula>AND(#REF!&lt;=L$6,ROUNDDOWN((#REF!-#REF!+1)*#REF!,0)+#REF!-1&gt;=L$6)</formula>
    </cfRule>
    <cfRule type="expression" dxfId="97" priority="142">
      <formula>AND(NOT(ISBLANK(#REF!)),#REF!&lt;=L$6,#REF!&gt;=L$6)</formula>
    </cfRule>
  </conditionalFormatting>
  <conditionalFormatting sqref="I159:I167">
    <cfRule type="dataBar" priority="125">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59:BO167">
    <cfRule type="expression" dxfId="96" priority="124">
      <formula>L$6=TODAY()</formula>
    </cfRule>
  </conditionalFormatting>
  <conditionalFormatting sqref="E159:E167">
    <cfRule type="cellIs" dxfId="95" priority="117" operator="equal">
      <formula>"LINUX"</formula>
    </cfRule>
    <cfRule type="cellIs" dxfId="94" priority="118" operator="equal">
      <formula>"PHP"</formula>
    </cfRule>
    <cfRule type="cellIs" dxfId="93" priority="119" operator="equal">
      <formula>"CSS"</formula>
    </cfRule>
    <cfRule type="cellIs" dxfId="92" priority="120" operator="equal">
      <formula>"HTML"</formula>
    </cfRule>
    <cfRule type="cellIs" dxfId="91" priority="121" operator="equal">
      <formula>"R"</formula>
    </cfRule>
    <cfRule type="cellIs" dxfId="90" priority="122" operator="equal">
      <formula>"SQL"</formula>
    </cfRule>
    <cfRule type="cellIs" dxfId="89" priority="123" operator="equal">
      <formula>"JS"</formula>
    </cfRule>
  </conditionalFormatting>
  <conditionalFormatting sqref="L162:BO167">
    <cfRule type="expression" dxfId="88" priority="128">
      <formula>AND(#REF!&lt;=L$6,ROUNDDOWN((#REF!-#REF!+1)*#REF!,0)+#REF!-1&gt;=L$6)</formula>
    </cfRule>
    <cfRule type="expression" dxfId="87" priority="129">
      <formula>AND(NOT(ISBLANK(#REF!)),#REF!&lt;=L$6,#REF!&gt;=L$6)</formula>
    </cfRule>
  </conditionalFormatting>
  <conditionalFormatting sqref="I168:I176">
    <cfRule type="dataBar" priority="112">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68:BO176">
    <cfRule type="expression" dxfId="86" priority="111">
      <formula>L$6=TODAY()</formula>
    </cfRule>
  </conditionalFormatting>
  <conditionalFormatting sqref="E168:E176">
    <cfRule type="cellIs" dxfId="85" priority="104" operator="equal">
      <formula>"LINUX"</formula>
    </cfRule>
    <cfRule type="cellIs" dxfId="84" priority="105" operator="equal">
      <formula>"PHP"</formula>
    </cfRule>
    <cfRule type="cellIs" dxfId="83" priority="106" operator="equal">
      <formula>"CSS"</formula>
    </cfRule>
    <cfRule type="cellIs" dxfId="82" priority="107" operator="equal">
      <formula>"HTML"</formula>
    </cfRule>
    <cfRule type="cellIs" dxfId="81" priority="108" operator="equal">
      <formula>"R"</formula>
    </cfRule>
    <cfRule type="cellIs" dxfId="80" priority="109" operator="equal">
      <formula>"SQL"</formula>
    </cfRule>
    <cfRule type="cellIs" dxfId="79" priority="110" operator="equal">
      <formula>"JS"</formula>
    </cfRule>
  </conditionalFormatting>
  <conditionalFormatting sqref="L171:BO176">
    <cfRule type="expression" dxfId="78" priority="115">
      <formula>AND(#REF!&lt;=L$6,ROUNDDOWN((#REF!-#REF!+1)*#REF!,0)+#REF!-1&gt;=L$6)</formula>
    </cfRule>
    <cfRule type="expression" dxfId="77" priority="116">
      <formula>AND(NOT(ISBLANK(#REF!)),#REF!&lt;=L$6,#REF!&gt;=L$6)</formula>
    </cfRule>
  </conditionalFormatting>
  <conditionalFormatting sqref="I177:I185">
    <cfRule type="dataBar" priority="99">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77:BO185">
    <cfRule type="expression" dxfId="76" priority="98">
      <formula>L$6=TODAY()</formula>
    </cfRule>
  </conditionalFormatting>
  <conditionalFormatting sqref="E177:E185">
    <cfRule type="cellIs" dxfId="75" priority="91" operator="equal">
      <formula>"LINUX"</formula>
    </cfRule>
    <cfRule type="cellIs" dxfId="74" priority="92" operator="equal">
      <formula>"PHP"</formula>
    </cfRule>
    <cfRule type="cellIs" dxfId="73" priority="93" operator="equal">
      <formula>"CSS"</formula>
    </cfRule>
    <cfRule type="cellIs" dxfId="72" priority="94" operator="equal">
      <formula>"HTML"</formula>
    </cfRule>
    <cfRule type="cellIs" dxfId="71" priority="95" operator="equal">
      <formula>"R"</formula>
    </cfRule>
    <cfRule type="cellIs" dxfId="70" priority="96" operator="equal">
      <formula>"SQL"</formula>
    </cfRule>
    <cfRule type="cellIs" dxfId="69" priority="97" operator="equal">
      <formula>"JS"</formula>
    </cfRule>
  </conditionalFormatting>
  <conditionalFormatting sqref="L180:BO185">
    <cfRule type="expression" dxfId="68" priority="102">
      <formula>AND(#REF!&lt;=L$6,ROUNDDOWN((#REF!-#REF!+1)*#REF!,0)+#REF!-1&gt;=L$6)</formula>
    </cfRule>
    <cfRule type="expression" dxfId="67" priority="103">
      <formula>AND(NOT(ISBLANK(#REF!)),#REF!&lt;=L$6,#REF!&gt;=L$6)</formula>
    </cfRule>
  </conditionalFormatting>
  <conditionalFormatting sqref="I85:I86">
    <cfRule type="dataBar" priority="86">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6" priority="85">
      <formula>L$6=TODAY()</formula>
    </cfRule>
  </conditionalFormatting>
  <conditionalFormatting sqref="E85:E86">
    <cfRule type="cellIs" dxfId="65" priority="78" operator="equal">
      <formula>"LINUX"</formula>
    </cfRule>
    <cfRule type="cellIs" dxfId="64" priority="79" operator="equal">
      <formula>"PHP"</formula>
    </cfRule>
    <cfRule type="cellIs" dxfId="63" priority="80" operator="equal">
      <formula>"CSS"</formula>
    </cfRule>
    <cfRule type="cellIs" dxfId="62" priority="81" operator="equal">
      <formula>"HTML"</formula>
    </cfRule>
    <cfRule type="cellIs" dxfId="61" priority="82" operator="equal">
      <formula>"R"</formula>
    </cfRule>
    <cfRule type="cellIs" dxfId="60" priority="83" operator="equal">
      <formula>"SQL"</formula>
    </cfRule>
    <cfRule type="cellIs" dxfId="59" priority="84" operator="equal">
      <formula>"JS"</formula>
    </cfRule>
  </conditionalFormatting>
  <conditionalFormatting sqref="L87:BO94">
    <cfRule type="expression" dxfId="58" priority="76">
      <formula>AND($F87&lt;=L$6,ROUNDDOWN(($G87-$F87+1)*$I87,0)+$F87-1&gt;=L$6)</formula>
    </cfRule>
    <cfRule type="expression" dxfId="57" priority="77">
      <formula>AND(NOT(ISBLANK($F87)),$F87&lt;=L$6,$G87&gt;=L$6)</formula>
    </cfRule>
  </conditionalFormatting>
  <conditionalFormatting sqref="I87:I94">
    <cfRule type="dataBar" priority="75">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6" priority="74">
      <formula>L$6=TODAY()</formula>
    </cfRule>
  </conditionalFormatting>
  <conditionalFormatting sqref="E87:E94">
    <cfRule type="cellIs" dxfId="55" priority="67" operator="equal">
      <formula>"LINUX"</formula>
    </cfRule>
    <cfRule type="cellIs" dxfId="54" priority="68" operator="equal">
      <formula>"PHP"</formula>
    </cfRule>
    <cfRule type="cellIs" dxfId="53" priority="69" operator="equal">
      <formula>"CSS"</formula>
    </cfRule>
    <cfRule type="cellIs" dxfId="52" priority="70" operator="equal">
      <formula>"HTML"</formula>
    </cfRule>
    <cfRule type="cellIs" dxfId="51" priority="71" operator="equal">
      <formula>"R"</formula>
    </cfRule>
    <cfRule type="cellIs" dxfId="50" priority="72" operator="equal">
      <formula>"SQL"</formula>
    </cfRule>
    <cfRule type="cellIs" dxfId="49" priority="73" operator="equal">
      <formula>"JS"</formula>
    </cfRule>
  </conditionalFormatting>
  <conditionalFormatting sqref="L97:BO97">
    <cfRule type="expression" dxfId="48" priority="65">
      <formula>AND($F97&lt;=L$6,ROUNDDOWN(($G97-$F97+1)*$I97,0)+$F97-1&gt;=L$6)</formula>
    </cfRule>
    <cfRule type="expression" dxfId="47" priority="66">
      <formula>AND(NOT(ISBLANK($F97)),$F97&lt;=L$6,$G97&gt;=L$6)</formula>
    </cfRule>
  </conditionalFormatting>
  <conditionalFormatting sqref="I97">
    <cfRule type="dataBar" priority="64">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6" priority="63">
      <formula>L$6=TODAY()</formula>
    </cfRule>
  </conditionalFormatting>
  <conditionalFormatting sqref="E97">
    <cfRule type="cellIs" dxfId="45" priority="56" operator="equal">
      <formula>"LINUX"</formula>
    </cfRule>
    <cfRule type="cellIs" dxfId="44" priority="57" operator="equal">
      <formula>"PHP"</formula>
    </cfRule>
    <cfRule type="cellIs" dxfId="43" priority="58" operator="equal">
      <formula>"CSS"</formula>
    </cfRule>
    <cfRule type="cellIs" dxfId="42" priority="59" operator="equal">
      <formula>"HTML"</formula>
    </cfRule>
    <cfRule type="cellIs" dxfId="41" priority="60" operator="equal">
      <formula>"R"</formula>
    </cfRule>
    <cfRule type="cellIs" dxfId="40" priority="61" operator="equal">
      <formula>"SQL"</formula>
    </cfRule>
    <cfRule type="cellIs" dxfId="39" priority="62" operator="equal">
      <formula>"JS"</formula>
    </cfRule>
  </conditionalFormatting>
  <conditionalFormatting sqref="I145">
    <cfRule type="dataBar" priority="53">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45:BO145">
    <cfRule type="expression" dxfId="38" priority="52">
      <formula>L$6=TODAY()</formula>
    </cfRule>
  </conditionalFormatting>
  <conditionalFormatting sqref="E145">
    <cfRule type="cellIs" dxfId="37" priority="45" operator="equal">
      <formula>"LINUX"</formula>
    </cfRule>
    <cfRule type="cellIs" dxfId="36" priority="46" operator="equal">
      <formula>"PHP"</formula>
    </cfRule>
    <cfRule type="cellIs" dxfId="35" priority="47" operator="equal">
      <formula>"CSS"</formula>
    </cfRule>
    <cfRule type="cellIs" dxfId="34" priority="48" operator="equal">
      <formula>"HTML"</formula>
    </cfRule>
    <cfRule type="cellIs" dxfId="33" priority="49" operator="equal">
      <formula>"R"</formula>
    </cfRule>
    <cfRule type="cellIs" dxfId="32" priority="50" operator="equal">
      <formula>"SQL"</formula>
    </cfRule>
    <cfRule type="cellIs" dxfId="31" priority="51" operator="equal">
      <formula>"JS"</formula>
    </cfRule>
  </conditionalFormatting>
  <conditionalFormatting sqref="L104:BO104">
    <cfRule type="expression" dxfId="30" priority="32">
      <formula>AND($F104&lt;=L$6,ROUNDDOWN(($G104-$F104+1)*$I104,0)+$F104-1&gt;=L$6)</formula>
    </cfRule>
    <cfRule type="expression" dxfId="29" priority="33">
      <formula>AND(NOT(ISBLANK($F104)),$F104&lt;=L$6,$G104&gt;=L$6)</formula>
    </cfRule>
  </conditionalFormatting>
  <conditionalFormatting sqref="I104">
    <cfRule type="dataBar" priority="31">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28" priority="30">
      <formula>L$6=TODAY()</formula>
    </cfRule>
  </conditionalFormatting>
  <conditionalFormatting sqref="E104">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L111:BO111">
    <cfRule type="expression" dxfId="20" priority="21">
      <formula>AND($F111&lt;=L$6,ROUNDDOWN(($G111-$F111+1)*$I111,0)+$F111-1&gt;=L$6)</formula>
    </cfRule>
    <cfRule type="expression" dxfId="19" priority="22">
      <formula>AND(NOT(ISBLANK($F111)),$F111&lt;=L$6,$G111&gt;=L$6)</formula>
    </cfRule>
  </conditionalFormatting>
  <conditionalFormatting sqref="I111">
    <cfRule type="dataBar" priority="20">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18" priority="19">
      <formula>L$6=TODAY()</formula>
    </cfRule>
  </conditionalFormatting>
  <conditionalFormatting sqref="E111">
    <cfRule type="cellIs" dxfId="17" priority="12" operator="equal">
      <formula>"LINUX"</formula>
    </cfRule>
    <cfRule type="cellIs" dxfId="16" priority="13" operator="equal">
      <formula>"PHP"</formula>
    </cfRule>
    <cfRule type="cellIs" dxfId="15" priority="14" operator="equal">
      <formula>"CSS"</formula>
    </cfRule>
    <cfRule type="cellIs" dxfId="14" priority="15" operator="equal">
      <formula>"HTML"</formula>
    </cfRule>
    <cfRule type="cellIs" dxfId="13" priority="16" operator="equal">
      <formula>"R"</formula>
    </cfRule>
    <cfRule type="cellIs" dxfId="12" priority="17" operator="equal">
      <formula>"SQL"</formula>
    </cfRule>
    <cfRule type="cellIs" dxfId="11" priority="18" operator="equal">
      <formula>"JS"</formula>
    </cfRule>
  </conditionalFormatting>
  <conditionalFormatting sqref="I123">
    <cfRule type="dataBar" priority="9">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10" priority="8">
      <formula>L$6=TODAY()</formula>
    </cfRule>
  </conditionalFormatting>
  <conditionalFormatting sqref="E123">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I146:I149 I98:I103 I105:I110 I112:I122 I124:I144</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I150:I158</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I159:I167</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I168:I176</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I177:I185</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I145</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2021-10-21T01:19:30Z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