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3A4F4A32-D71B-44F9-B93B-BA44DD451A7C}" xr6:coauthVersionLast="47" xr6:coauthVersionMax="47" xr10:uidLastSave="{00000000-0000-0000-0000-000000000000}"/>
  <bookViews>
    <workbookView xWindow="-12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6" i="9" l="1"/>
  <c r="A167" i="9" s="1"/>
  <c r="G164" i="9"/>
  <c r="J164"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l="1"/>
  <c r="A162" i="9" s="1"/>
  <c r="A163" i="9" s="1"/>
  <c r="A164" i="9" s="1"/>
  <c r="A165" i="9" s="1"/>
  <c r="A168" i="9" s="1"/>
  <c r="A16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<sst xmlns="http://schemas.openxmlformats.org/spreadsheetml/2006/main" count="325" uniqueCount="189">
  <si>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</si>
  <si>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</si>
  <si>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</si>
  <si>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</si>
  <si>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</si>
  <si>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</si>
  <si>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</si>
  <si>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</si>
  <si>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</si>
  <si>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</si>
  <si>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</si>
  <si>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</si>
  <si>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</si>
  <si>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</si>
  <si>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</si>
  <si>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</si>
  <si>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</si>
  <si>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</si>
  <si>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</si>
  <si>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</si>
  <si>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</si>
  <si>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</si>
  <si>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</si>
  <si>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</si>
  <si>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</si>
  <si>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</si>
  <si>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</si>
  <si>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</si>
  <si>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</si>
  <si>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</si>
  <si>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</si>
  <si>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</si>
  <si>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</si>
  <si>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</si>
  <si>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</si>
  <si>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</si>
  <si>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</si>
  <si>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</si>
  <si>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</si>
  <si>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</si>
  <si>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</si>
  <si>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</si>
  <si>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</si>
  <si>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</si>
  <si>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</si>
  <si>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</si>
  <si>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</si>
  <si>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</si>
  <si>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</si>
  <si>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</si>
  <si>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</si>
  <si>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</si>
  <si>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</si>
  <si>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</si>
  <si>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</si>
  <si>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</si>
  <si>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</si>
  <si>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</si>
  <si>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</si>
  <si>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</si>
  <si>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</si>
  <si>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</si>
  <si>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</si>
  <si>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</si>
  <si>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</si>
  <si>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</si>
  <si>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</si>
  <si>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</si>
  <si>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</si>
  <si>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</si>
  <si>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</si>
  <si>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</si>
  <si>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</si>
  <si>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</si>
  <si>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</si>
  <si>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</si>
  <si>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</si>
  <si>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</si>
  <si>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</si>
  <si>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</si>
  <si>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</si>
  <si>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</si>
  <si>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</si>
  <si>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</si>
  <si>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</si>
  <si>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</si>
  <si>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</si>
  <si>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</si>
  <si>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</si>
  <si>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</si>
  <si>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</si>
  <si>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</si>
  <si>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</si>
  <si>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</si>
  <si>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</si>
  <si>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</si>
  <si>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</si>
  <si>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</si>
  <si>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</si>
  <si>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</si>
  <si>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</si>
  <si>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</si>
  <si>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</si>
  <si>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</si>
  <si>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</si>
  <si>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</si>
  <si>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</si>
  <si>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</si>
  <si>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</si>
  <si>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</si>
  <si>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</si>
  <si>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</si>
  <si>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</si>
  <si>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</si>
  <si>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</si>
  <si>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</si>
  <si>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</si>
  <si>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</si>
  <si>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</si>
  <si>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</si>
  <si>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</si>
  <si>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</si>
  <si>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</si>
  <si>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</si>
  <si>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</si>
  <si>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</si>
  <si>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</si>
  <si>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</si>
  <si>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</si>
  <si>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</si>
  <si>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</si>
  <si>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</si>
  <si>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</si>
  <si>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</si>
  <si>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</si>
  <si>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</si>
  <si>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</si>
  <si>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</si>
  <si>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</si>
  <si>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</si>
  <si>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</si>
  <si>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</si>
  <si>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</si>
  <si>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</si>
  <si>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</si>
  <si>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</si>
  <si>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</si>
  <si>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</si>
  <si>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</si>
  <si>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</si>
  <si>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</si>
  <si>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</si>
  <si>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</si>
  <si>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</si>
  <si>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</si>
  <si>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</si>
  <si>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</si>
  <si>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</si>
  <si>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</si>
  <si>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</si>
  <si>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</si>
  <si>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</si>
  <si>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</si>
  <si>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</si>
  <si>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</si>
  <si>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</si>
  <si>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Modularization &amp; Web Release (v0.20)</t>
  </si>
  <si>
    <t>Add Initial External Forecast Import (SPF, WSJ, CBO)</t>
  </si>
  <si>
    <t>Setup Individual/Baseline Rate Forecast SQL Tables</t>
  </si>
  <si>
    <t>Setup Raw Data SQL Tables</t>
  </si>
  <si>
    <t>Release Rate Composites on Website</t>
  </si>
  <si>
    <t>Update EF CSS Styling</t>
  </si>
  <si>
    <t>Setup Beta Subdomain Web Backend</t>
  </si>
  <si>
    <t>Release Rate Vintage Comparison</t>
  </si>
  <si>
    <t>Develop Rate Composite Model - Optimal Model Stacking (MRF)</t>
  </si>
  <si>
    <t>Add Additional External Forecasts</t>
  </si>
  <si>
    <t>Update EF Home Page</t>
  </si>
  <si>
    <t>Update Nowcasts Model</t>
  </si>
  <si>
    <t>Release Individual/Baseline Rate Forecasts on Website</t>
  </si>
  <si>
    <t>Release GDP/Nowcast Forecasts on Website</t>
  </si>
  <si>
    <t>Release Sentiment Index on Website</t>
  </si>
  <si>
    <t>Final Styling Fixes</t>
  </si>
  <si>
    <t>CloudFlare Migration</t>
  </si>
  <si>
    <t>Public Release</t>
  </si>
  <si>
    <t>TBD</t>
  </si>
  <si>
    <t>Python</t>
  </si>
  <si>
    <t>Add Python PDF Parsing Support</t>
  </si>
  <si>
    <t>TBD (1.00)</t>
  </si>
  <si>
    <t>Begin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</si>
</sst>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164" fontId="28"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58"/>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150</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06"/>
  <sheetViews>
    <sheetView showGridLines="0" tabSelected="1" zoomScaleNormal="100" workbookViewId="0">
      <pane ySplit="7" topLeftCell="A8" activePane="bottomLeft" state="frozen"/>
      <selection pane="bottomLeft" activeCell="F174" sqref="F174"/>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75"/>
      <c r="M1" s="75"/>
      <c r="N1" s="75"/>
      <c r="O1" s="75"/>
      <c r="P1" s="75"/>
      <c r="Q1" s="75"/>
      <c r="R1" s="75"/>
      <c r="S1" s="75"/>
      <c r="T1" s="75"/>
      <c r="U1" s="75"/>
      <c r="V1" s="75"/>
      <c r="W1" s="75"/>
      <c r="X1" s="75"/>
      <c r="Y1" s="75"/>
      <c r="Z1" s="75"/>
      <c r="AA1" s="75"/>
      <c r="AB1" s="75"/>
      <c r="AC1" s="75"/>
      <c r="AD1" s="75"/>
      <c r="AE1" s="75"/>
      <c r="AF1" s="75"/>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7">
        <v>44192</v>
      </c>
      <c r="D4" s="77"/>
      <c r="E4" s="77"/>
      <c r="F4" s="77"/>
      <c r="G4" s="5"/>
      <c r="H4" s="14" t="s">
        <v>8</v>
      </c>
      <c r="I4" s="15">
        <v>58</v>
      </c>
      <c r="J4" s="5"/>
      <c r="L4" s="69" t="str">
        <f>"Week "&amp;(L6-($C$4-WEEKDAY($C$4,1)+2))/7+1</f>
        <v>Week 58</v>
      </c>
      <c r="M4" s="70"/>
      <c r="N4" s="70"/>
      <c r="O4" s="70"/>
      <c r="P4" s="70"/>
      <c r="Q4" s="70"/>
      <c r="R4" s="71"/>
      <c r="S4" s="69" t="str">
        <f>"Week "&amp;(S6-($C$4-WEEKDAY($C$4,1)+2))/7+1</f>
        <v>Week 59</v>
      </c>
      <c r="T4" s="70"/>
      <c r="U4" s="70"/>
      <c r="V4" s="70"/>
      <c r="W4" s="70"/>
      <c r="X4" s="70"/>
      <c r="Y4" s="71"/>
      <c r="Z4" s="69" t="str">
        <f>"Week "&amp;(Z6-($C$4-WEEKDAY($C$4,1)+2))/7+1</f>
        <v>Week 60</v>
      </c>
      <c r="AA4" s="70"/>
      <c r="AB4" s="70"/>
      <c r="AC4" s="70"/>
      <c r="AD4" s="70"/>
      <c r="AE4" s="70"/>
      <c r="AF4" s="71"/>
      <c r="AG4" s="69" t="str">
        <f>"Week "&amp;(AG6-($C$4-WEEKDAY($C$4,1)+2))/7+1</f>
        <v>Week 61</v>
      </c>
      <c r="AH4" s="70"/>
      <c r="AI4" s="70"/>
      <c r="AJ4" s="70"/>
      <c r="AK4" s="70"/>
      <c r="AL4" s="70"/>
      <c r="AM4" s="71"/>
      <c r="AN4" s="69" t="str">
        <f>"Week "&amp;(AN6-($C$4-WEEKDAY($C$4,1)+2))/7+1</f>
        <v>Week 62</v>
      </c>
      <c r="AO4" s="70"/>
      <c r="AP4" s="70"/>
      <c r="AQ4" s="70"/>
      <c r="AR4" s="70"/>
      <c r="AS4" s="70"/>
      <c r="AT4" s="71"/>
      <c r="AU4" s="69" t="str">
        <f>"Week "&amp;(AU6-($C$4-WEEKDAY($C$4,1)+2))/7+1</f>
        <v>Week 63</v>
      </c>
      <c r="AV4" s="70"/>
      <c r="AW4" s="70"/>
      <c r="AX4" s="70"/>
      <c r="AY4" s="70"/>
      <c r="AZ4" s="70"/>
      <c r="BA4" s="71"/>
      <c r="BB4" s="69" t="str">
        <f>"Week "&amp;(BB6-($C$4-WEEKDAY($C$4,1)+2))/7+1</f>
        <v>Week 64</v>
      </c>
      <c r="BC4" s="70"/>
      <c r="BD4" s="70"/>
      <c r="BE4" s="70"/>
      <c r="BF4" s="70"/>
      <c r="BG4" s="70"/>
      <c r="BH4" s="71"/>
      <c r="BI4" s="69" t="str">
        <f>"Week "&amp;(BI6-($C$4-WEEKDAY($C$4,1)+2))/7+1</f>
        <v>Week 65</v>
      </c>
      <c r="BJ4" s="70"/>
      <c r="BK4" s="70"/>
      <c r="BL4" s="70"/>
      <c r="BM4" s="70"/>
      <c r="BN4" s="70"/>
      <c r="BO4" s="71"/>
    </row>
    <row r="5" spans="1:67" ht="17.25" customHeight="1" x14ac:dyDescent="0.2">
      <c r="B5" s="14" t="s">
        <v>10</v>
      </c>
      <c r="C5" s="76" t="s">
        <v>98</v>
      </c>
      <c r="D5" s="76"/>
      <c r="E5" s="76"/>
      <c r="F5" s="76"/>
      <c r="L5" s="72">
        <f>L6</f>
        <v>44592</v>
      </c>
      <c r="M5" s="73"/>
      <c r="N5" s="73"/>
      <c r="O5" s="73"/>
      <c r="P5" s="73"/>
      <c r="Q5" s="73"/>
      <c r="R5" s="74"/>
      <c r="S5" s="72">
        <f>S6</f>
        <v>44599</v>
      </c>
      <c r="T5" s="73"/>
      <c r="U5" s="73"/>
      <c r="V5" s="73"/>
      <c r="W5" s="73"/>
      <c r="X5" s="73"/>
      <c r="Y5" s="74"/>
      <c r="Z5" s="72">
        <f>Z6</f>
        <v>44606</v>
      </c>
      <c r="AA5" s="73"/>
      <c r="AB5" s="73"/>
      <c r="AC5" s="73"/>
      <c r="AD5" s="73"/>
      <c r="AE5" s="73"/>
      <c r="AF5" s="74"/>
      <c r="AG5" s="72">
        <f>AG6</f>
        <v>44613</v>
      </c>
      <c r="AH5" s="73"/>
      <c r="AI5" s="73"/>
      <c r="AJ5" s="73"/>
      <c r="AK5" s="73"/>
      <c r="AL5" s="73"/>
      <c r="AM5" s="74"/>
      <c r="AN5" s="72">
        <f>AN6</f>
        <v>44620</v>
      </c>
      <c r="AO5" s="73"/>
      <c r="AP5" s="73"/>
      <c r="AQ5" s="73"/>
      <c r="AR5" s="73"/>
      <c r="AS5" s="73"/>
      <c r="AT5" s="74"/>
      <c r="AU5" s="72">
        <f>AU6</f>
        <v>44627</v>
      </c>
      <c r="AV5" s="73"/>
      <c r="AW5" s="73"/>
      <c r="AX5" s="73"/>
      <c r="AY5" s="73"/>
      <c r="AZ5" s="73"/>
      <c r="BA5" s="74"/>
      <c r="BB5" s="72">
        <f>BB6</f>
        <v>44634</v>
      </c>
      <c r="BC5" s="73"/>
      <c r="BD5" s="73"/>
      <c r="BE5" s="73"/>
      <c r="BF5" s="73"/>
      <c r="BG5" s="73"/>
      <c r="BH5" s="74"/>
      <c r="BI5" s="72">
        <f>BI6</f>
        <v>44641</v>
      </c>
      <c r="BJ5" s="73"/>
      <c r="BK5" s="73"/>
      <c r="BL5" s="73"/>
      <c r="BM5" s="73"/>
      <c r="BN5" s="73"/>
      <c r="BO5" s="74"/>
    </row>
    <row r="6" spans="1:67" ht="12.75" x14ac:dyDescent="0.2">
      <c r="L6" s="17">
        <f>C4-WEEKDAY(C4,1)+2+7*(I4-1)</f>
        <v>44592</v>
      </c>
      <c r="M6" s="18">
        <f t="shared" ref="M6:AR6" si="0">L6+1</f>
        <v>44593</v>
      </c>
      <c r="N6" s="18">
        <f t="shared" si="0"/>
        <v>44594</v>
      </c>
      <c r="O6" s="18">
        <f t="shared" si="0"/>
        <v>44595</v>
      </c>
      <c r="P6" s="18">
        <f t="shared" si="0"/>
        <v>44596</v>
      </c>
      <c r="Q6" s="18">
        <f t="shared" si="0"/>
        <v>44597</v>
      </c>
      <c r="R6" s="19">
        <f t="shared" si="0"/>
        <v>44598</v>
      </c>
      <c r="S6" s="17">
        <f t="shared" si="0"/>
        <v>44599</v>
      </c>
      <c r="T6" s="18">
        <f t="shared" si="0"/>
        <v>44600</v>
      </c>
      <c r="U6" s="18">
        <f t="shared" si="0"/>
        <v>44601</v>
      </c>
      <c r="V6" s="18">
        <f t="shared" si="0"/>
        <v>44602</v>
      </c>
      <c r="W6" s="18">
        <f t="shared" si="0"/>
        <v>44603</v>
      </c>
      <c r="X6" s="18">
        <f t="shared" si="0"/>
        <v>44604</v>
      </c>
      <c r="Y6" s="19">
        <f t="shared" si="0"/>
        <v>44605</v>
      </c>
      <c r="Z6" s="17">
        <f t="shared" si="0"/>
        <v>44606</v>
      </c>
      <c r="AA6" s="18">
        <f t="shared" si="0"/>
        <v>44607</v>
      </c>
      <c r="AB6" s="18">
        <f t="shared" si="0"/>
        <v>44608</v>
      </c>
      <c r="AC6" s="18">
        <f t="shared" si="0"/>
        <v>44609</v>
      </c>
      <c r="AD6" s="18">
        <f t="shared" si="0"/>
        <v>44610</v>
      </c>
      <c r="AE6" s="18">
        <f t="shared" si="0"/>
        <v>44611</v>
      </c>
      <c r="AF6" s="19">
        <f t="shared" si="0"/>
        <v>44612</v>
      </c>
      <c r="AG6" s="17">
        <f t="shared" si="0"/>
        <v>44613</v>
      </c>
      <c r="AH6" s="18">
        <f t="shared" si="0"/>
        <v>44614</v>
      </c>
      <c r="AI6" s="18">
        <f t="shared" si="0"/>
        <v>44615</v>
      </c>
      <c r="AJ6" s="18">
        <f t="shared" si="0"/>
        <v>44616</v>
      </c>
      <c r="AK6" s="18">
        <f t="shared" si="0"/>
        <v>44617</v>
      </c>
      <c r="AL6" s="18">
        <f t="shared" si="0"/>
        <v>44618</v>
      </c>
      <c r="AM6" s="19">
        <f t="shared" si="0"/>
        <v>44619</v>
      </c>
      <c r="AN6" s="17">
        <f t="shared" si="0"/>
        <v>44620</v>
      </c>
      <c r="AO6" s="18">
        <f t="shared" si="0"/>
        <v>44621</v>
      </c>
      <c r="AP6" s="18">
        <f t="shared" si="0"/>
        <v>44622</v>
      </c>
      <c r="AQ6" s="18">
        <f t="shared" si="0"/>
        <v>44623</v>
      </c>
      <c r="AR6" s="18">
        <f t="shared" si="0"/>
        <v>44624</v>
      </c>
      <c r="AS6" s="18">
        <f t="shared" ref="AS6:BO6" si="1">AR6+1</f>
        <v>44625</v>
      </c>
      <c r="AT6" s="19">
        <f t="shared" si="1"/>
        <v>44626</v>
      </c>
      <c r="AU6" s="17">
        <f t="shared" si="1"/>
        <v>44627</v>
      </c>
      <c r="AV6" s="18">
        <f t="shared" si="1"/>
        <v>44628</v>
      </c>
      <c r="AW6" s="18">
        <f t="shared" si="1"/>
        <v>44629</v>
      </c>
      <c r="AX6" s="18">
        <f t="shared" si="1"/>
        <v>44630</v>
      </c>
      <c r="AY6" s="18">
        <f t="shared" si="1"/>
        <v>44631</v>
      </c>
      <c r="AZ6" s="18">
        <f t="shared" si="1"/>
        <v>44632</v>
      </c>
      <c r="BA6" s="19">
        <f t="shared" si="1"/>
        <v>44633</v>
      </c>
      <c r="BB6" s="17">
        <f t="shared" si="1"/>
        <v>44634</v>
      </c>
      <c r="BC6" s="18">
        <f t="shared" si="1"/>
        <v>44635</v>
      </c>
      <c r="BD6" s="18">
        <f t="shared" si="1"/>
        <v>44636</v>
      </c>
      <c r="BE6" s="18">
        <f t="shared" si="1"/>
        <v>44637</v>
      </c>
      <c r="BF6" s="18">
        <f t="shared" si="1"/>
        <v>44638</v>
      </c>
      <c r="BG6" s="18">
        <f t="shared" si="1"/>
        <v>44639</v>
      </c>
      <c r="BH6" s="19">
        <f t="shared" si="1"/>
        <v>44640</v>
      </c>
      <c r="BI6" s="17">
        <f t="shared" si="1"/>
        <v>44641</v>
      </c>
      <c r="BJ6" s="18">
        <f t="shared" si="1"/>
        <v>44642</v>
      </c>
      <c r="BK6" s="18">
        <f t="shared" si="1"/>
        <v>44643</v>
      </c>
      <c r="BL6" s="18">
        <f t="shared" si="1"/>
        <v>44644</v>
      </c>
      <c r="BM6" s="18">
        <f t="shared" si="1"/>
        <v>44645</v>
      </c>
      <c r="BN6" s="18">
        <f t="shared" si="1"/>
        <v>44646</v>
      </c>
      <c r="BO6" s="19">
        <f t="shared" si="1"/>
        <v>44647</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hidden="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hidden="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hidden="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hidden="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hidden="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hidden="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hidden="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hidden="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hidden="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hidden="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hidden="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hidden="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hidden="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hidden="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hidden="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hidden="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hidden="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hidden="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hidden="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hidden="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hidden="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hidden="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hidden="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hidden="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hidden="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hidden="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hidden="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hidden="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hidden="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hidden="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hidden="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hidden="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hidden="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hidden="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hidden="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hidden="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hidden="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hidden="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hidden="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hidden="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hidden="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hidden="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hidden="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hidden="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hidden="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hidden="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hidden="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hidden="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hidden="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hidden="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hidden="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hidden="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hidden="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hidden="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hidden="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hidden="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hidden="1" customHeight="1" x14ac:dyDescent="0.2">
      <c r="A64" s="41" t="str">
        <f t="shared" ref="A64:A169"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hidden="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hidden="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hidden="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hidden="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hidden="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hidden="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hidden="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hidden="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hidden="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hidden="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hidden="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hidden="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hidden="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hidden="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hidden="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hidden="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hidden="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hidden="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hidden="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hidden="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hidden="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hidden="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hidden="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hidden="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hidden="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hidden="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hidden="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hidden="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hidden="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hidden="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hidden="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hidden="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hidden="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hidden="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hidden="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hidden="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hidden="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hidden="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hidden="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hidden="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hidden="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hidden="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hidden="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hidden="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hidden="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hidden="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hidden="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hidden="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hidden="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hidden="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hidden="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hidden="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hidden="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hidden="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hidden="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hidden="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hidden="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hidden="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hidden="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hidden="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hidden="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hidden="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hidden="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hidden="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hidden="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hidden="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hidden="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hidden="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hidden="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hidden="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hidden="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hidden="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hidden="1" customHeight="1" x14ac:dyDescent="0.2">
      <c r="A137" s="60" t="str">
        <f>IF(ISERROR(VALUE(SUBSTITUTE(prevWBS,".",""))),"1",IF(ISERROR(FIND("`",SUBSTITUTE(prevWBS,".","`",1))),TEXT(VALUE(prevWBS)+1,"#"),TEXT(VALUE(LEFT(prevWBS,FIND("`",SUBSTITUTE(prevWBS,".","`",1))-1))+1,"#")))</f>
        <v>14</v>
      </c>
      <c r="B137" s="61" t="s">
        <v>165</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hidden="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hidden="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hidden="1" customHeight="1" x14ac:dyDescent="0.2">
      <c r="A140" s="41" t="str">
        <f t="shared" si="9"/>
        <v>14.3</v>
      </c>
      <c r="B140" s="42" t="s">
        <v>157</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hidden="1" customHeight="1" x14ac:dyDescent="0.2">
      <c r="A141" s="41" t="str">
        <f t="shared" si="9"/>
        <v>14.4</v>
      </c>
      <c r="B141" s="42" t="s">
        <v>158</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hidden="1" customHeight="1" x14ac:dyDescent="0.2">
      <c r="A142" s="41" t="str">
        <f t="shared" si="9"/>
        <v>14.5</v>
      </c>
      <c r="B142" s="42" t="s">
        <v>160</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hidden="1" customHeight="1" x14ac:dyDescent="0.2">
      <c r="A143" s="41" t="str">
        <f t="shared" si="9"/>
        <v>14.6</v>
      </c>
      <c r="B143" s="42" t="s">
        <v>162</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hidden="1" customHeight="1" x14ac:dyDescent="0.2">
      <c r="A144" s="41" t="str">
        <f t="shared" si="9"/>
        <v>14.7</v>
      </c>
      <c r="B144" s="42" t="s">
        <v>159</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hidden="1" customHeight="1" x14ac:dyDescent="0.2">
      <c r="A145" s="41" t="str">
        <f t="shared" si="9"/>
        <v>14.8</v>
      </c>
      <c r="B145" s="42" t="s">
        <v>161</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hidden="1" customHeight="1" x14ac:dyDescent="0.2">
      <c r="A146" s="41" t="str">
        <f t="shared" si="9"/>
        <v>14.9</v>
      </c>
      <c r="B146" s="42" t="s">
        <v>163</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166</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164</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167</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169</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168</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172</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171</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178</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175</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186</v>
      </c>
      <c r="D156" s="53"/>
      <c r="E156" s="44" t="s">
        <v>185</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176</v>
      </c>
      <c r="D157" s="53"/>
      <c r="E157" s="44" t="s">
        <v>67</v>
      </c>
      <c r="F157" s="45">
        <v>44578</v>
      </c>
      <c r="G157" s="46">
        <v>44601</v>
      </c>
      <c r="H157" s="56"/>
      <c r="I157" s="48">
        <v>0.9</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182</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177</v>
      </c>
      <c r="D159" s="53"/>
      <c r="E159" s="44" t="s">
        <v>64</v>
      </c>
      <c r="F159" s="45">
        <v>44594</v>
      </c>
      <c r="G159" s="46">
        <v>44601</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179</v>
      </c>
      <c r="D160" s="53"/>
      <c r="E160" s="44" t="s">
        <v>66</v>
      </c>
      <c r="F160" s="45">
        <v>44598</v>
      </c>
      <c r="G160" s="46">
        <v>44601</v>
      </c>
      <c r="H160" s="56"/>
      <c r="I160" s="48">
        <v>0</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180</v>
      </c>
      <c r="D161" s="53"/>
      <c r="E161" s="53" t="s">
        <v>64</v>
      </c>
      <c r="F161" s="54">
        <v>44601</v>
      </c>
      <c r="G161" s="55">
        <v>44602</v>
      </c>
      <c r="H161" s="56"/>
      <c r="I161" s="57">
        <v>0</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181</v>
      </c>
      <c r="D162" s="53"/>
      <c r="E162" s="53" t="s">
        <v>68</v>
      </c>
      <c r="F162" s="54">
        <v>44601</v>
      </c>
      <c r="G162" s="55">
        <v>44604</v>
      </c>
      <c r="H162" s="56"/>
      <c r="I162" s="57">
        <v>0</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183</v>
      </c>
      <c r="D163" s="53"/>
      <c r="E163" s="53" t="s">
        <v>67</v>
      </c>
      <c r="F163" s="54">
        <v>44605</v>
      </c>
      <c r="G163" s="55">
        <v>44605</v>
      </c>
      <c r="H163" s="56"/>
      <c r="I163" s="57">
        <v>0</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0" customFormat="1" ht="14.1" customHeight="1" x14ac:dyDescent="0.2">
      <c r="A164" s="60" t="str">
        <f>IF(ISERROR(VALUE(SUBSTITUTE(prevWBS,".",""))),"1",IF(ISERROR(FIND("`",SUBSTITUTE(prevWBS,".","`",1))),TEXT(VALUE(prevWBS)+1,"#"),TEXT(VALUE(LEFT(prevWBS,FIND("`",SUBSTITUTE(prevWBS,".","`",1))-1))+1,"#")))</f>
        <v>16</v>
      </c>
      <c r="B164" s="61" t="s">
        <v>187</v>
      </c>
      <c r="D164" s="62"/>
      <c r="E164" s="62"/>
      <c r="F164" s="63"/>
      <c r="G164" s="63" t="str">
        <f t="shared" ref="G164" si="30">IF(ISBLANK(F164)," - ",IF(H164=0,F164,F164+H164-1))</f>
        <v xml:space="preserve"> - </v>
      </c>
      <c r="H164" s="64"/>
      <c r="I164" s="65"/>
      <c r="J164" s="66" t="str">
        <f t="shared" ref="J164" si="31">IF(OR(G164=0,F164=0)," - ",NETWORKDAYS(F164,G164))</f>
        <v xml:space="preserve"> - </v>
      </c>
      <c r="K164" s="67"/>
      <c r="L164" s="68"/>
      <c r="M164" s="68"/>
      <c r="N164" s="68"/>
      <c r="O164" s="68"/>
      <c r="P164" s="68"/>
      <c r="Q164" s="68"/>
      <c r="R164" s="68"/>
      <c r="S164" s="68"/>
      <c r="T164" s="68"/>
      <c r="U164" s="68"/>
      <c r="V164" s="68"/>
      <c r="W164" s="68"/>
      <c r="X164" s="68"/>
      <c r="Y164" s="68"/>
      <c r="Z164" s="68"/>
      <c r="AA164" s="68"/>
      <c r="AB164" s="68"/>
      <c r="AC164" s="68"/>
      <c r="AD164" s="68"/>
      <c r="AE164" s="68"/>
      <c r="AF164" s="68"/>
      <c r="AG164" s="68"/>
      <c r="AH164" s="68"/>
      <c r="AI164" s="68"/>
      <c r="AJ164" s="68"/>
      <c r="AK164" s="68"/>
      <c r="AL164" s="68"/>
      <c r="AM164" s="68"/>
      <c r="AN164" s="68"/>
      <c r="AO164" s="68"/>
      <c r="AP164" s="68"/>
      <c r="AQ164" s="68"/>
      <c r="AR164" s="68"/>
      <c r="AS164" s="68"/>
      <c r="AT164" s="68"/>
      <c r="AU164" s="68"/>
      <c r="AV164" s="68"/>
      <c r="AW164" s="68"/>
      <c r="AX164" s="68"/>
      <c r="AY164" s="68"/>
      <c r="AZ164" s="68"/>
      <c r="BA164" s="68"/>
      <c r="BB164" s="68"/>
      <c r="BC164" s="68"/>
      <c r="BD164" s="68"/>
      <c r="BE164" s="68"/>
      <c r="BF164" s="68"/>
      <c r="BG164" s="68"/>
      <c r="BH164" s="68"/>
      <c r="BI164" s="68"/>
      <c r="BJ164" s="68"/>
      <c r="BK164" s="68"/>
      <c r="BL164" s="68"/>
      <c r="BM164" s="68"/>
      <c r="BN164" s="68"/>
      <c r="BO164" s="68"/>
    </row>
    <row r="165" spans="1:67" s="43" customFormat="1" ht="14.1" customHeight="1" x14ac:dyDescent="0.2">
      <c r="A165" s="41" t="str">
        <f t="shared" si="9"/>
        <v>16.1</v>
      </c>
      <c r="B165" s="42" t="s">
        <v>174</v>
      </c>
      <c r="D165" s="53"/>
      <c r="E165" s="44" t="s">
        <v>64</v>
      </c>
      <c r="F165" s="45" t="s">
        <v>184</v>
      </c>
      <c r="G165" s="46"/>
      <c r="H165" s="56"/>
      <c r="I165" s="48">
        <v>0</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16.2</v>
      </c>
      <c r="B166" s="42" t="s">
        <v>188</v>
      </c>
      <c r="D166" s="53"/>
      <c r="E166" s="44"/>
      <c r="F166" s="45"/>
      <c r="G166" s="46"/>
      <c r="H166" s="56"/>
      <c r="I166" s="48"/>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16.3</v>
      </c>
      <c r="B167" s="42" t="s">
        <v>173</v>
      </c>
      <c r="D167" s="53"/>
      <c r="E167" s="44" t="s">
        <v>66</v>
      </c>
      <c r="F167" s="45" t="s">
        <v>184</v>
      </c>
      <c r="G167" s="46"/>
      <c r="H167" s="56"/>
      <c r="I167" s="48">
        <v>0</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16.4</v>
      </c>
      <c r="B168" s="42" t="s">
        <v>170</v>
      </c>
      <c r="D168" s="53"/>
      <c r="E168" s="44" t="s">
        <v>66</v>
      </c>
      <c r="F168" s="45" t="s">
        <v>184</v>
      </c>
      <c r="G168" s="46"/>
      <c r="H168" s="56"/>
      <c r="I168" s="48">
        <v>0</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16.5</v>
      </c>
      <c r="B169" s="42" t="s">
        <v>156</v>
      </c>
      <c r="D169" s="53"/>
      <c r="E169" s="44" t="s">
        <v>64</v>
      </c>
      <c r="F169" s="45" t="s">
        <v>184</v>
      </c>
      <c r="G169" s="46"/>
      <c r="H169" s="56"/>
      <c r="I169" s="48">
        <v>0</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c r="B170" s="42"/>
      <c r="D170" s="53"/>
      <c r="E170" s="44"/>
      <c r="F170" s="45"/>
      <c r="G170" s="46"/>
      <c r="H170" s="56"/>
      <c r="I170" s="48"/>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c r="B171" s="42"/>
      <c r="D171" s="53"/>
      <c r="E171" s="44"/>
      <c r="F171" s="45"/>
      <c r="G171" s="46"/>
      <c r="H171" s="56"/>
      <c r="I171" s="48"/>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3" customFormat="1" ht="14.1" customHeight="1" x14ac:dyDescent="0.2">
      <c r="A172" s="41"/>
      <c r="B172" s="42"/>
      <c r="D172" s="53"/>
      <c r="E172" s="44"/>
      <c r="F172" s="45"/>
      <c r="G172" s="46"/>
      <c r="H172" s="56"/>
      <c r="I172" s="48"/>
      <c r="J172" s="58"/>
      <c r="K172" s="59"/>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row>
    <row r="173" spans="1:67" s="43" customFormat="1" ht="14.1" customHeight="1" x14ac:dyDescent="0.2">
      <c r="A173" s="41"/>
      <c r="B173" s="42"/>
      <c r="D173" s="44"/>
      <c r="E173" s="44"/>
      <c r="F173" s="45"/>
      <c r="G173" s="46"/>
      <c r="H173" s="47"/>
      <c r="I173" s="48"/>
      <c r="J173" s="49"/>
      <c r="K173" s="50"/>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c r="B174" s="42"/>
      <c r="D174" s="44"/>
      <c r="E174" s="44"/>
      <c r="F174" s="45"/>
      <c r="G174" s="46"/>
      <c r="H174" s="47"/>
      <c r="I174" s="48"/>
      <c r="J174" s="49"/>
      <c r="K174" s="50"/>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c r="B175" s="42"/>
      <c r="D175" s="53"/>
      <c r="E175" s="44"/>
      <c r="F175" s="45"/>
      <c r="G175" s="46"/>
      <c r="H175" s="47"/>
      <c r="I175" s="48"/>
      <c r="J175" s="49"/>
      <c r="K175" s="50"/>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c r="B176" s="42"/>
      <c r="D176" s="53"/>
      <c r="E176" s="44"/>
      <c r="F176" s="45"/>
      <c r="G176" s="46"/>
      <c r="H176" s="47"/>
      <c r="I176" s="48"/>
      <c r="J176" s="49"/>
      <c r="K176" s="50"/>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c r="B177" s="42"/>
      <c r="D177" s="53"/>
      <c r="E177" s="44"/>
      <c r="F177" s="45"/>
      <c r="G177" s="46"/>
      <c r="H177" s="47"/>
      <c r="I177" s="48"/>
      <c r="J177" s="49"/>
      <c r="K177" s="50"/>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c r="B178" s="42"/>
      <c r="D178" s="53"/>
      <c r="E178" s="44"/>
      <c r="F178" s="45"/>
      <c r="G178" s="46"/>
      <c r="H178" s="47"/>
      <c r="I178" s="48"/>
      <c r="J178" s="49"/>
      <c r="K178" s="50"/>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c r="B179" s="42"/>
      <c r="D179" s="53"/>
      <c r="E179" s="44"/>
      <c r="F179" s="45"/>
      <c r="G179" s="46"/>
      <c r="H179" s="47"/>
      <c r="I179" s="48"/>
      <c r="J179" s="49"/>
      <c r="K179" s="50"/>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3" customFormat="1" ht="14.1" customHeight="1" x14ac:dyDescent="0.2">
      <c r="A180" s="41"/>
      <c r="B180" s="42"/>
      <c r="D180" s="44"/>
      <c r="E180" s="44"/>
      <c r="F180" s="45"/>
      <c r="G180" s="46"/>
      <c r="H180" s="47"/>
      <c r="I180" s="48"/>
      <c r="J180" s="49"/>
      <c r="K180" s="50"/>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row>
    <row r="181" spans="1:67" s="43" customFormat="1" ht="14.1" customHeight="1" x14ac:dyDescent="0.2">
      <c r="A181" s="41"/>
      <c r="B181" s="42"/>
      <c r="D181" s="44"/>
      <c r="E181" s="44"/>
      <c r="F181" s="45"/>
      <c r="G181" s="46"/>
      <c r="H181" s="47"/>
      <c r="I181" s="48"/>
      <c r="J181" s="49"/>
      <c r="K181" s="50"/>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c r="B182" s="42"/>
      <c r="D182" s="44"/>
      <c r="E182" s="44"/>
      <c r="F182" s="45"/>
      <c r="G182" s="46"/>
      <c r="H182" s="47"/>
      <c r="I182" s="48"/>
      <c r="J182" s="49"/>
      <c r="K182" s="50"/>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c r="B183" s="42"/>
      <c r="D183" s="44"/>
      <c r="E183" s="44"/>
      <c r="F183" s="45"/>
      <c r="G183" s="46"/>
      <c r="H183" s="47"/>
      <c r="I183" s="48"/>
      <c r="J183" s="49"/>
      <c r="K183" s="50"/>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c r="B184" s="42"/>
      <c r="D184" s="53"/>
      <c r="E184" s="44"/>
      <c r="F184" s="45"/>
      <c r="G184" s="46"/>
      <c r="H184" s="47"/>
      <c r="I184" s="48"/>
      <c r="J184" s="49"/>
      <c r="K184" s="50"/>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c r="B185" s="42"/>
      <c r="D185" s="53"/>
      <c r="E185" s="44"/>
      <c r="F185" s="45"/>
      <c r="G185" s="46"/>
      <c r="H185" s="47"/>
      <c r="I185" s="48"/>
      <c r="J185" s="49"/>
      <c r="K185" s="50"/>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3" customFormat="1" ht="14.1" customHeight="1" x14ac:dyDescent="0.2">
      <c r="A186" s="41"/>
      <c r="B186" s="42"/>
      <c r="D186" s="53"/>
      <c r="E186" s="44"/>
      <c r="F186" s="45"/>
      <c r="G186" s="46"/>
      <c r="H186" s="47"/>
      <c r="I186" s="48"/>
      <c r="J186" s="49"/>
      <c r="K186" s="50"/>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row>
    <row r="187" spans="1:67" s="43" customFormat="1" ht="14.1" customHeight="1" x14ac:dyDescent="0.2">
      <c r="A187" s="41"/>
      <c r="B187" s="42"/>
      <c r="D187" s="53"/>
      <c r="E187" s="44"/>
      <c r="F187" s="45"/>
      <c r="G187" s="46"/>
      <c r="H187" s="47"/>
      <c r="I187" s="48"/>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c r="B188" s="42"/>
      <c r="D188" s="53"/>
      <c r="E188" s="44"/>
      <c r="F188" s="45"/>
      <c r="G188" s="46"/>
      <c r="H188" s="47"/>
      <c r="I188" s="48"/>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c r="B189" s="42"/>
      <c r="D189" s="44"/>
      <c r="E189" s="44"/>
      <c r="F189" s="45"/>
      <c r="G189" s="46"/>
      <c r="H189" s="47"/>
      <c r="I189" s="48"/>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c r="B190" s="42"/>
      <c r="D190" s="44"/>
      <c r="E190" s="44"/>
      <c r="F190" s="45"/>
      <c r="G190" s="46"/>
      <c r="H190" s="47"/>
      <c r="I190" s="48"/>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c r="B191" s="42"/>
      <c r="D191" s="44"/>
      <c r="E191" s="44"/>
      <c r="F191" s="45"/>
      <c r="G191" s="46"/>
      <c r="H191" s="47"/>
      <c r="I191" s="48"/>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c r="B192" s="42"/>
      <c r="D192" s="44"/>
      <c r="E192" s="44"/>
      <c r="F192" s="45"/>
      <c r="G192" s="46"/>
      <c r="H192" s="47"/>
      <c r="I192" s="48"/>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53"/>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53"/>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53"/>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53"/>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53"/>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44"/>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44"/>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44"/>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44"/>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53"/>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53"/>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53"/>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53"/>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53"/>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E1:E1048576">
    <cfRule type="cellIs" dxfId="11" priority="13" operator="equal">
      <formula>"Bash"</formula>
    </cfRule>
    <cfRule type="cellIs" dxfId="10" priority="14" operator="equal">
      <formula>"LINUX"</formula>
    </cfRule>
    <cfRule type="cellIs" dxfId="9" priority="15" operator="equal">
      <formula>"PHP"</formula>
    </cfRule>
    <cfRule type="cellIs" dxfId="8" priority="16" operator="equal">
      <formula>"CSS"</formula>
    </cfRule>
    <cfRule type="cellIs" dxfId="7" priority="17" operator="equal">
      <formula>"HTML"</formula>
    </cfRule>
    <cfRule type="cellIs" dxfId="6" priority="18" operator="equal">
      <formula>"R"</formula>
    </cfRule>
    <cfRule type="cellIs" dxfId="5" priority="19" operator="equal">
      <formula>"SQL"</formula>
    </cfRule>
    <cfRule type="cellIs" dxfId="4" priority="20" operator="equal">
      <formula>"JS"</formula>
    </cfRule>
    <cfRule type="cellIs" dxfId="3" priority="21" operator="equal">
      <formula>"Python"</formula>
    </cfRule>
  </conditionalFormatting>
  <conditionalFormatting sqref="I1:I1048576">
    <cfRule type="dataBar" priority="10">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048576">
    <cfRule type="expression" dxfId="2" priority="1">
      <formula>L$6=TODAY()</formula>
    </cfRule>
    <cfRule type="expression" dxfId="1" priority="11">
      <formula>AND($F1&lt;=L$6,ROUNDDOWN(($G1-$F1+1)*$I1,0)+$F1-1&gt;=L$6)</formula>
    </cfRule>
    <cfRule type="expression" dxfId="0" priority="12">
      <formula>AND(NOT(ISBLANK($F1)),$F1&lt;=L$6,$G1&gt;=L$6)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2022-02-09T20:41:14Z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