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2F1AD921-6CE3-45D0-B739-2539E63CE208}"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1" i="9" l="1"/>
  <c r="A162" i="9" s="1"/>
  <c r="G166" i="9"/>
  <c r="J166"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3" i="9" l="1"/>
  <c r="A164" i="9" s="1"/>
  <c r="A165" i="9" s="1"/>
  <c r="A166" i="9" s="1"/>
  <c r="A167" i="9" s="1"/>
  <c r="A168" i="9" l="1"/>
  <c r="A169" i="9" s="1"/>
  <c r="A170" i="9" s="1"/>
  <c r="A17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<sst xmlns="http://schemas.openxmlformats.org/spreadsheetml/2006/main" count="327" uniqueCount="191">
  <si>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</si>
  <si>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</si>
  <si>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</si>
  <si>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</si>
  <si>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</si>
  <si>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</si>
  <si>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</si>
  <si>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</si>
  <si>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</si>
  <si>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</si>
  <si>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</si>
  <si>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</si>
  <si>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</si>
  <si>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</si>
  <si>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</si>
  <si>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</si>
  <si>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</si>
  <si>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</si>
  <si>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</si>
  <si>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</si>
  <si>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</si>
  <si>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</si>
  <si>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</si>
  <si>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</si>
  <si>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</si>
  <si>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</si>
  <si>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</si>
  <si>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</si>
  <si>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</si>
  <si>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</si>
  <si>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</si>
  <si>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</si>
  <si>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</si>
  <si>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</si>
  <si>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</si>
  <si>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</si>
  <si>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</si>
  <si>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</si>
  <si>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</si>
  <si>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</si>
  <si>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</si>
  <si>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</si>
  <si>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</si>
  <si>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</si>
  <si>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</si>
  <si>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</si>
  <si>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</si>
  <si>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</si>
  <si>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</si>
  <si>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</si>
  <si>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</si>
  <si>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</si>
  <si>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</si>
  <si>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</si>
  <si>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</si>
  <si>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</si>
  <si>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</si>
  <si>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</si>
  <si>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</si>
  <si>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</si>
  <si>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</si>
  <si>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</si>
  <si>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</si>
  <si>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</si>
  <si>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</si>
  <si>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</si>
  <si>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</si>
  <si>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</si>
  <si>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</si>
  <si>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</si>
  <si>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</si>
  <si>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</si>
  <si>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</si>
  <si>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</si>
  <si>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</si>
  <si>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</si>
  <si>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</si>
  <si>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</si>
  <si>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</si>
  <si>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</si>
  <si>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</si>
  <si>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</si>
  <si>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</si>
  <si>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</si>
  <si>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</si>
  <si>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</si>
  <si>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</si>
  <si>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</si>
  <si>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</si>
  <si>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</si>
  <si>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</si>
  <si>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</si>
  <si>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</si>
  <si>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</si>
  <si>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</si>
  <si>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</si>
  <si>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</si>
  <si>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</si>
  <si>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</si>
  <si>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</si>
  <si>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</si>
  <si>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</si>
  <si>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</si>
  <si>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</si>
  <si>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</si>
  <si>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</si>
  <si>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</si>
  <si>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</si>
  <si>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</si>
  <si>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</si>
  <si>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</si>
  <si>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</si>
  <si>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</si>
  <si>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</si>
  <si>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</si>
  <si>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</si>
  <si>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</si>
  <si>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</si>
  <si>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</si>
  <si>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</si>
  <si>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</si>
  <si>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</si>
  <si>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</si>
  <si>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</si>
  <si>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</si>
  <si>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</si>
  <si>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</si>
  <si>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</si>
  <si>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</si>
  <si>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</si>
  <si>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</si>
  <si>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</si>
  <si>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</si>
  <si>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</si>
  <si>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</si>
  <si>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</si>
  <si>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</si>
  <si>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</si>
  <si>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</si>
  <si>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</si>
  <si>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</si>
  <si>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</si>
  <si>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</si>
  <si>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</si>
  <si>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</si>
  <si>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</si>
  <si>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</si>
  <si>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</si>
  <si>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</si>
  <si>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</si>
  <si>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</si>
  <si>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</si>
  <si>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</si>
  <si>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</si>
  <si>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</si>
  <si>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</si>
  <si>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</si>
  <si>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</si>
  <si>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</si>
  <si>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</si>
  <si>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</si>
  <si>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</si>
  <si>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</si>
  <si>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</si>
  <si>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</si>
  <si>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</si>
  <si>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Modularization &amp; Web Release (v0.20)</t>
  </si>
  <si>
    <t>Add Initial External Forecast Import (SPF, WSJ, CBO)</t>
  </si>
  <si>
    <t>Setup Individual/Baseline Rate Forecast SQL Tables</t>
  </si>
  <si>
    <t>Setup Raw Data SQL Tables</t>
  </si>
  <si>
    <t>Release Rate Composites on Website</t>
  </si>
  <si>
    <t>Update EF CSS Styling</t>
  </si>
  <si>
    <t>Setup Beta Subdomain Web Backend</t>
  </si>
  <si>
    <t>Release Rate Vintage Comparison</t>
  </si>
  <si>
    <t>Develop Rate Composite Model - Optimal Model Stacking (MRF)</t>
  </si>
  <si>
    <t>Add Additional External Forecasts</t>
  </si>
  <si>
    <t>Update EF Home Page</t>
  </si>
  <si>
    <t>Update Nowcasts Model</t>
  </si>
  <si>
    <t>Release Individual/Baseline Rate Forecasts on Website</t>
  </si>
  <si>
    <t>Release GDP/Nowcast Forecasts on Website</t>
  </si>
  <si>
    <t>Release Sentiment Index on Website</t>
  </si>
  <si>
    <t>Final Styling Fixes</t>
  </si>
  <si>
    <t>CloudFlare Migration</t>
  </si>
  <si>
    <t>Public Release</t>
  </si>
  <si>
    <t>TBD</t>
  </si>
  <si>
    <t>Python</t>
  </si>
  <si>
    <t>Add Python PDF Parsing Support</t>
  </si>
  <si>
    <t>TBD (1.00)</t>
  </si>
  <si>
    <t>Begin Documentation</t>
  </si>
  <si>
    <t>Release Inflation Forecasts on Website</t>
  </si>
  <si>
    <t>Import External Macro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</si>
</sst>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9"/>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08"/>
  <sheetViews>
    <sheetView showGridLines="0" tabSelected="1" zoomScaleNormal="100" workbookViewId="0">
      <pane ySplit="7" topLeftCell="A8" activePane="bottomLeft" state="frozen"/>
      <selection pane="bottomLeft" activeCell="B160" sqref="B160"/>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59</v>
      </c>
      <c r="J4" s="5"/>
      <c r="L4" s="71" t="str">
        <f>"Week "&amp;(L6-($C$4-WEEKDAY($C$4,1)+2))/7+1</f>
        <v>Week 59</v>
      </c>
      <c r="M4" s="72"/>
      <c r="N4" s="72"/>
      <c r="O4" s="72"/>
      <c r="P4" s="72"/>
      <c r="Q4" s="72"/>
      <c r="R4" s="73"/>
      <c r="S4" s="71" t="str">
        <f>"Week "&amp;(S6-($C$4-WEEKDAY($C$4,1)+2))/7+1</f>
        <v>Week 60</v>
      </c>
      <c r="T4" s="72"/>
      <c r="U4" s="72"/>
      <c r="V4" s="72"/>
      <c r="W4" s="72"/>
      <c r="X4" s="72"/>
      <c r="Y4" s="73"/>
      <c r="Z4" s="71" t="str">
        <f>"Week "&amp;(Z6-($C$4-WEEKDAY($C$4,1)+2))/7+1</f>
        <v>Week 61</v>
      </c>
      <c r="AA4" s="72"/>
      <c r="AB4" s="72"/>
      <c r="AC4" s="72"/>
      <c r="AD4" s="72"/>
      <c r="AE4" s="72"/>
      <c r="AF4" s="73"/>
      <c r="AG4" s="71" t="str">
        <f>"Week "&amp;(AG6-($C$4-WEEKDAY($C$4,1)+2))/7+1</f>
        <v>Week 62</v>
      </c>
      <c r="AH4" s="72"/>
      <c r="AI4" s="72"/>
      <c r="AJ4" s="72"/>
      <c r="AK4" s="72"/>
      <c r="AL4" s="72"/>
      <c r="AM4" s="73"/>
      <c r="AN4" s="71" t="str">
        <f>"Week "&amp;(AN6-($C$4-WEEKDAY($C$4,1)+2))/7+1</f>
        <v>Week 63</v>
      </c>
      <c r="AO4" s="72"/>
      <c r="AP4" s="72"/>
      <c r="AQ4" s="72"/>
      <c r="AR4" s="72"/>
      <c r="AS4" s="72"/>
      <c r="AT4" s="73"/>
      <c r="AU4" s="71" t="str">
        <f>"Week "&amp;(AU6-($C$4-WEEKDAY($C$4,1)+2))/7+1</f>
        <v>Week 64</v>
      </c>
      <c r="AV4" s="72"/>
      <c r="AW4" s="72"/>
      <c r="AX4" s="72"/>
      <c r="AY4" s="72"/>
      <c r="AZ4" s="72"/>
      <c r="BA4" s="73"/>
      <c r="BB4" s="71" t="str">
        <f>"Week "&amp;(BB6-($C$4-WEEKDAY($C$4,1)+2))/7+1</f>
        <v>Week 65</v>
      </c>
      <c r="BC4" s="72"/>
      <c r="BD4" s="72"/>
      <c r="BE4" s="72"/>
      <c r="BF4" s="72"/>
      <c r="BG4" s="72"/>
      <c r="BH4" s="73"/>
      <c r="BI4" s="71" t="str">
        <f>"Week "&amp;(BI6-($C$4-WEEKDAY($C$4,1)+2))/7+1</f>
        <v>Week 66</v>
      </c>
      <c r="BJ4" s="72"/>
      <c r="BK4" s="72"/>
      <c r="BL4" s="72"/>
      <c r="BM4" s="72"/>
      <c r="BN4" s="72"/>
      <c r="BO4" s="73"/>
    </row>
    <row r="5" spans="1:67" ht="17.25" customHeight="1" x14ac:dyDescent="0.2">
      <c r="B5" s="14" t="s">
        <v>10</v>
      </c>
      <c r="C5" s="70" t="s">
        <v>98</v>
      </c>
      <c r="D5" s="70"/>
      <c r="E5" s="70"/>
      <c r="F5" s="70"/>
      <c r="L5" s="75">
        <f>L6</f>
        <v>44599</v>
      </c>
      <c r="M5" s="76"/>
      <c r="N5" s="76"/>
      <c r="O5" s="76"/>
      <c r="P5" s="76"/>
      <c r="Q5" s="76"/>
      <c r="R5" s="77"/>
      <c r="S5" s="75">
        <f>S6</f>
        <v>44606</v>
      </c>
      <c r="T5" s="76"/>
      <c r="U5" s="76"/>
      <c r="V5" s="76"/>
      <c r="W5" s="76"/>
      <c r="X5" s="76"/>
      <c r="Y5" s="77"/>
      <c r="Z5" s="75">
        <f>Z6</f>
        <v>44613</v>
      </c>
      <c r="AA5" s="76"/>
      <c r="AB5" s="76"/>
      <c r="AC5" s="76"/>
      <c r="AD5" s="76"/>
      <c r="AE5" s="76"/>
      <c r="AF5" s="77"/>
      <c r="AG5" s="75">
        <f>AG6</f>
        <v>44620</v>
      </c>
      <c r="AH5" s="76"/>
      <c r="AI5" s="76"/>
      <c r="AJ5" s="76"/>
      <c r="AK5" s="76"/>
      <c r="AL5" s="76"/>
      <c r="AM5" s="77"/>
      <c r="AN5" s="75">
        <f>AN6</f>
        <v>44627</v>
      </c>
      <c r="AO5" s="76"/>
      <c r="AP5" s="76"/>
      <c r="AQ5" s="76"/>
      <c r="AR5" s="76"/>
      <c r="AS5" s="76"/>
      <c r="AT5" s="77"/>
      <c r="AU5" s="75">
        <f>AU6</f>
        <v>44634</v>
      </c>
      <c r="AV5" s="76"/>
      <c r="AW5" s="76"/>
      <c r="AX5" s="76"/>
      <c r="AY5" s="76"/>
      <c r="AZ5" s="76"/>
      <c r="BA5" s="77"/>
      <c r="BB5" s="75">
        <f>BB6</f>
        <v>44641</v>
      </c>
      <c r="BC5" s="76"/>
      <c r="BD5" s="76"/>
      <c r="BE5" s="76"/>
      <c r="BF5" s="76"/>
      <c r="BG5" s="76"/>
      <c r="BH5" s="77"/>
      <c r="BI5" s="75">
        <f>BI6</f>
        <v>44648</v>
      </c>
      <c r="BJ5" s="76"/>
      <c r="BK5" s="76"/>
      <c r="BL5" s="76"/>
      <c r="BM5" s="76"/>
      <c r="BN5" s="76"/>
      <c r="BO5" s="77"/>
    </row>
    <row r="6" spans="1:67" ht="12.75" x14ac:dyDescent="0.2">
      <c r="L6" s="17">
        <f>C4-WEEKDAY(C4,1)+2+7*(I4-1)</f>
        <v>44599</v>
      </c>
      <c r="M6" s="18">
        <f t="shared" ref="M6:AR6" si="0">L6+1</f>
        <v>44600</v>
      </c>
      <c r="N6" s="18">
        <f t="shared" si="0"/>
        <v>44601</v>
      </c>
      <c r="O6" s="18">
        <f t="shared" si="0"/>
        <v>44602</v>
      </c>
      <c r="P6" s="18">
        <f t="shared" si="0"/>
        <v>44603</v>
      </c>
      <c r="Q6" s="18">
        <f t="shared" si="0"/>
        <v>44604</v>
      </c>
      <c r="R6" s="19">
        <f t="shared" si="0"/>
        <v>44605</v>
      </c>
      <c r="S6" s="17">
        <f t="shared" si="0"/>
        <v>44606</v>
      </c>
      <c r="T6" s="18">
        <f t="shared" si="0"/>
        <v>44607</v>
      </c>
      <c r="U6" s="18">
        <f t="shared" si="0"/>
        <v>44608</v>
      </c>
      <c r="V6" s="18">
        <f t="shared" si="0"/>
        <v>44609</v>
      </c>
      <c r="W6" s="18">
        <f t="shared" si="0"/>
        <v>44610</v>
      </c>
      <c r="X6" s="18">
        <f t="shared" si="0"/>
        <v>44611</v>
      </c>
      <c r="Y6" s="19">
        <f t="shared" si="0"/>
        <v>44612</v>
      </c>
      <c r="Z6" s="17">
        <f t="shared" si="0"/>
        <v>44613</v>
      </c>
      <c r="AA6" s="18">
        <f t="shared" si="0"/>
        <v>44614</v>
      </c>
      <c r="AB6" s="18">
        <f t="shared" si="0"/>
        <v>44615</v>
      </c>
      <c r="AC6" s="18">
        <f t="shared" si="0"/>
        <v>44616</v>
      </c>
      <c r="AD6" s="18">
        <f t="shared" si="0"/>
        <v>44617</v>
      </c>
      <c r="AE6" s="18">
        <f t="shared" si="0"/>
        <v>44618</v>
      </c>
      <c r="AF6" s="19">
        <f t="shared" si="0"/>
        <v>44619</v>
      </c>
      <c r="AG6" s="17">
        <f t="shared" si="0"/>
        <v>44620</v>
      </c>
      <c r="AH6" s="18">
        <f t="shared" si="0"/>
        <v>44621</v>
      </c>
      <c r="AI6" s="18">
        <f t="shared" si="0"/>
        <v>44622</v>
      </c>
      <c r="AJ6" s="18">
        <f t="shared" si="0"/>
        <v>44623</v>
      </c>
      <c r="AK6" s="18">
        <f t="shared" si="0"/>
        <v>44624</v>
      </c>
      <c r="AL6" s="18">
        <f t="shared" si="0"/>
        <v>44625</v>
      </c>
      <c r="AM6" s="19">
        <f t="shared" si="0"/>
        <v>44626</v>
      </c>
      <c r="AN6" s="17">
        <f t="shared" si="0"/>
        <v>44627</v>
      </c>
      <c r="AO6" s="18">
        <f t="shared" si="0"/>
        <v>44628</v>
      </c>
      <c r="AP6" s="18">
        <f t="shared" si="0"/>
        <v>44629</v>
      </c>
      <c r="AQ6" s="18">
        <f t="shared" si="0"/>
        <v>44630</v>
      </c>
      <c r="AR6" s="18">
        <f t="shared" si="0"/>
        <v>44631</v>
      </c>
      <c r="AS6" s="18">
        <f t="shared" ref="AS6:BO6" si="1">AR6+1</f>
        <v>44632</v>
      </c>
      <c r="AT6" s="19">
        <f t="shared" si="1"/>
        <v>44633</v>
      </c>
      <c r="AU6" s="17">
        <f t="shared" si="1"/>
        <v>44634</v>
      </c>
      <c r="AV6" s="18">
        <f t="shared" si="1"/>
        <v>44635</v>
      </c>
      <c r="AW6" s="18">
        <f t="shared" si="1"/>
        <v>44636</v>
      </c>
      <c r="AX6" s="18">
        <f t="shared" si="1"/>
        <v>44637</v>
      </c>
      <c r="AY6" s="18">
        <f t="shared" si="1"/>
        <v>44638</v>
      </c>
      <c r="AZ6" s="18">
        <f t="shared" si="1"/>
        <v>44639</v>
      </c>
      <c r="BA6" s="19">
        <f t="shared" si="1"/>
        <v>44640</v>
      </c>
      <c r="BB6" s="17">
        <f t="shared" si="1"/>
        <v>44641</v>
      </c>
      <c r="BC6" s="18">
        <f t="shared" si="1"/>
        <v>44642</v>
      </c>
      <c r="BD6" s="18">
        <f t="shared" si="1"/>
        <v>44643</v>
      </c>
      <c r="BE6" s="18">
        <f t="shared" si="1"/>
        <v>44644</v>
      </c>
      <c r="BF6" s="18">
        <f t="shared" si="1"/>
        <v>44645</v>
      </c>
      <c r="BG6" s="18">
        <f t="shared" si="1"/>
        <v>44646</v>
      </c>
      <c r="BH6" s="19">
        <f t="shared" si="1"/>
        <v>44647</v>
      </c>
      <c r="BI6" s="17">
        <f t="shared" si="1"/>
        <v>44648</v>
      </c>
      <c r="BJ6" s="18">
        <f t="shared" si="1"/>
        <v>44649</v>
      </c>
      <c r="BK6" s="18">
        <f t="shared" si="1"/>
        <v>44650</v>
      </c>
      <c r="BL6" s="18">
        <f t="shared" si="1"/>
        <v>44651</v>
      </c>
      <c r="BM6" s="18">
        <f t="shared" si="1"/>
        <v>44652</v>
      </c>
      <c r="BN6" s="18">
        <f t="shared" si="1"/>
        <v>44653</v>
      </c>
      <c r="BO6" s="19">
        <f t="shared" si="1"/>
        <v>44654</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7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166</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167</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169</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168</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172</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171</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178</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175</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186</v>
      </c>
      <c r="D156" s="53"/>
      <c r="E156" s="44" t="s">
        <v>185</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176</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182</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177</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179</v>
      </c>
      <c r="D160" s="53"/>
      <c r="E160" s="44" t="s">
        <v>66</v>
      </c>
      <c r="F160" s="45">
        <v>44605</v>
      </c>
      <c r="G160" s="46">
        <v>44606</v>
      </c>
      <c r="H160" s="56"/>
      <c r="I160" s="48">
        <v>0</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190</v>
      </c>
      <c r="D161" s="53"/>
      <c r="E161" s="53"/>
      <c r="F161" s="54"/>
      <c r="G161" s="55"/>
      <c r="H161" s="56"/>
      <c r="I161" s="57"/>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189</v>
      </c>
      <c r="D162" s="53"/>
      <c r="E162" s="53"/>
      <c r="F162" s="54"/>
      <c r="G162" s="55"/>
      <c r="H162" s="56"/>
      <c r="I162" s="57"/>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180</v>
      </c>
      <c r="D163" s="53"/>
      <c r="E163" s="53" t="s">
        <v>64</v>
      </c>
      <c r="F163" s="54">
        <v>44601</v>
      </c>
      <c r="G163" s="55">
        <v>44602</v>
      </c>
      <c r="H163" s="56"/>
      <c r="I163" s="57">
        <v>0</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181</v>
      </c>
      <c r="D164" s="53"/>
      <c r="E164" s="53" t="s">
        <v>68</v>
      </c>
      <c r="F164" s="54">
        <v>44601</v>
      </c>
      <c r="G164" s="55">
        <v>44604</v>
      </c>
      <c r="H164" s="56"/>
      <c r="I164" s="57">
        <v>0</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67</v>
      </c>
      <c r="F165" s="54">
        <v>44608</v>
      </c>
      <c r="G165" s="55">
        <v>44608</v>
      </c>
      <c r="H165" s="56"/>
      <c r="I165" s="57">
        <v>0</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0" customFormat="1" ht="14.1" customHeight="1" x14ac:dyDescent="0.2">
      <c r="A166" s="60" t="str">
        <f>IF(ISERROR(VALUE(SUBSTITUTE(prevWBS,".",""))),"1",IF(ISERROR(FIND("`",SUBSTITUTE(prevWBS,".","`",1))),TEXT(VALUE(prevWBS)+1,"#"),TEXT(VALUE(LEFT(prevWBS,FIND("`",SUBSTITUTE(prevWBS,".","`",1))-1))+1,"#")))</f>
        <v>16</v>
      </c>
      <c r="B166" s="61" t="s">
        <v>187</v>
      </c>
      <c r="D166" s="62"/>
      <c r="E166" s="62"/>
      <c r="F166" s="63"/>
      <c r="G166" s="63" t="str">
        <f t="shared" ref="G166" si="30">IF(ISBLANK(F166)," - ",IF(H166=0,F166,F166+H166-1))</f>
        <v xml:space="preserve"> - </v>
      </c>
      <c r="H166" s="64"/>
      <c r="I166" s="65"/>
      <c r="J166" s="66" t="str">
        <f t="shared" ref="J166" si="31">IF(OR(G166=0,F166=0)," - ",NETWORKDAYS(F166,G166))</f>
        <v xml:space="preserve"> - </v>
      </c>
      <c r="K166" s="67"/>
      <c r="L166" s="68"/>
      <c r="M166" s="68"/>
      <c r="N166" s="68"/>
      <c r="O166" s="68"/>
      <c r="P166" s="68"/>
      <c r="Q166" s="68"/>
      <c r="R166" s="68"/>
      <c r="S166" s="68"/>
      <c r="T166" s="68"/>
      <c r="U166" s="68"/>
      <c r="V166" s="68"/>
      <c r="W166" s="68"/>
      <c r="X166" s="68"/>
      <c r="Y166" s="68"/>
      <c r="Z166" s="68"/>
      <c r="AA166" s="68"/>
      <c r="AB166" s="68"/>
      <c r="AC166" s="68"/>
      <c r="AD166" s="68"/>
      <c r="AE166" s="68"/>
      <c r="AF166" s="68"/>
      <c r="AG166" s="68"/>
      <c r="AH166" s="68"/>
      <c r="AI166" s="68"/>
      <c r="AJ166" s="68"/>
      <c r="AK166" s="68"/>
      <c r="AL166" s="68"/>
      <c r="AM166" s="68"/>
      <c r="AN166" s="68"/>
      <c r="AO166" s="68"/>
      <c r="AP166" s="68"/>
      <c r="AQ166" s="68"/>
      <c r="AR166" s="68"/>
      <c r="AS166" s="68"/>
      <c r="AT166" s="68"/>
      <c r="AU166" s="68"/>
      <c r="AV166" s="68"/>
      <c r="AW166" s="68"/>
      <c r="AX166" s="68"/>
      <c r="AY166" s="68"/>
      <c r="AZ166" s="68"/>
      <c r="BA166" s="68"/>
      <c r="BB166" s="68"/>
      <c r="BC166" s="68"/>
      <c r="BD166" s="68"/>
      <c r="BE166" s="68"/>
      <c r="BF166" s="68"/>
      <c r="BG166" s="68"/>
      <c r="BH166" s="68"/>
      <c r="BI166" s="68"/>
      <c r="BJ166" s="68"/>
      <c r="BK166" s="68"/>
      <c r="BL166" s="68"/>
      <c r="BM166" s="68"/>
      <c r="BN166" s="68"/>
      <c r="BO166" s="68"/>
    </row>
    <row r="167" spans="1:67" s="43" customFormat="1" ht="14.1" customHeight="1" x14ac:dyDescent="0.2">
      <c r="A167" s="41" t="str">
        <f t="shared" si="9"/>
        <v>16.1</v>
      </c>
      <c r="B167" s="42" t="s">
        <v>174</v>
      </c>
      <c r="D167" s="53"/>
      <c r="E167" s="44" t="s">
        <v>64</v>
      </c>
      <c r="F167" s="45" t="s">
        <v>184</v>
      </c>
      <c r="G167" s="46"/>
      <c r="H167" s="56"/>
      <c r="I167" s="48">
        <v>0</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16.2</v>
      </c>
      <c r="B168" s="42" t="s">
        <v>188</v>
      </c>
      <c r="D168" s="53"/>
      <c r="E168" s="44"/>
      <c r="F168" s="45"/>
      <c r="G168" s="46"/>
      <c r="H168" s="56"/>
      <c r="I168" s="48"/>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16.3</v>
      </c>
      <c r="B169" s="42" t="s">
        <v>173</v>
      </c>
      <c r="D169" s="53"/>
      <c r="E169" s="44" t="s">
        <v>66</v>
      </c>
      <c r="F169" s="45" t="s">
        <v>184</v>
      </c>
      <c r="G169" s="46"/>
      <c r="H169" s="56"/>
      <c r="I169" s="48">
        <v>0</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16.4</v>
      </c>
      <c r="B170" s="42" t="s">
        <v>170</v>
      </c>
      <c r="D170" s="53"/>
      <c r="E170" s="44" t="s">
        <v>66</v>
      </c>
      <c r="F170" s="45" t="s">
        <v>184</v>
      </c>
      <c r="G170" s="46"/>
      <c r="H170" s="56"/>
      <c r="I170" s="48">
        <v>0</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16.5</v>
      </c>
      <c r="B171" s="42" t="s">
        <v>156</v>
      </c>
      <c r="D171" s="53"/>
      <c r="E171" s="44" t="s">
        <v>64</v>
      </c>
      <c r="F171" s="45" t="s">
        <v>184</v>
      </c>
      <c r="G171" s="46"/>
      <c r="H171" s="56"/>
      <c r="I171" s="48">
        <v>0</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3" customFormat="1" ht="14.1" customHeight="1" x14ac:dyDescent="0.2">
      <c r="A172" s="41"/>
      <c r="B172" s="42"/>
      <c r="D172" s="53"/>
      <c r="E172" s="44"/>
      <c r="F172" s="45"/>
      <c r="G172" s="46"/>
      <c r="H172" s="56"/>
      <c r="I172" s="48"/>
      <c r="J172" s="58"/>
      <c r="K172" s="59"/>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row>
    <row r="173" spans="1:67" s="43" customFormat="1" ht="14.1" customHeight="1" x14ac:dyDescent="0.2">
      <c r="A173" s="41"/>
      <c r="B173" s="42"/>
      <c r="D173" s="53"/>
      <c r="E173" s="44"/>
      <c r="F173" s="45"/>
      <c r="G173" s="46"/>
      <c r="H173" s="56"/>
      <c r="I173" s="48"/>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c r="B174" s="42"/>
      <c r="D174" s="53"/>
      <c r="E174" s="44"/>
      <c r="F174" s="45"/>
      <c r="G174" s="46"/>
      <c r="H174" s="56"/>
      <c r="I174" s="48"/>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44"/>
      <c r="E175" s="44"/>
      <c r="F175" s="45"/>
      <c r="G175" s="46"/>
      <c r="H175" s="47"/>
      <c r="I175" s="48"/>
      <c r="J175" s="49"/>
      <c r="K175" s="50"/>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44"/>
      <c r="E176" s="44"/>
      <c r="F176" s="45"/>
      <c r="G176" s="46"/>
      <c r="H176" s="47"/>
      <c r="I176" s="48"/>
      <c r="J176" s="49"/>
      <c r="K176" s="50"/>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47"/>
      <c r="I177" s="48"/>
      <c r="J177" s="49"/>
      <c r="K177" s="50"/>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53"/>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53"/>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53"/>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53"/>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44"/>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44"/>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44"/>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44"/>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53"/>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53"/>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44"/>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44"/>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44"/>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44"/>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44"/>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44"/>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44"/>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53"/>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048576">
    <cfRule type="cellIs" dxfId="11" priority="13" operator="equal">
      <formula>"Bash"</formula>
    </cfRule>
    <cfRule type="cellIs" dxfId="10" priority="14" operator="equal">
      <formula>"LINUX"</formula>
    </cfRule>
    <cfRule type="cellIs" dxfId="9" priority="15" operator="equal">
      <formula>"PHP"</formula>
    </cfRule>
    <cfRule type="cellIs" dxfId="8" priority="16" operator="equal">
      <formula>"CSS"</formula>
    </cfRule>
    <cfRule type="cellIs" dxfId="7" priority="17" operator="equal">
      <formula>"HTML"</formula>
    </cfRule>
    <cfRule type="cellIs" dxfId="6" priority="18" operator="equal">
      <formula>"R"</formula>
    </cfRule>
    <cfRule type="cellIs" dxfId="5" priority="19" operator="equal">
      <formula>"SQL"</formula>
    </cfRule>
    <cfRule type="cellIs" dxfId="4" priority="20" operator="equal">
      <formula>"JS"</formula>
    </cfRule>
    <cfRule type="cellIs" dxfId="3" priority="21" operator="equal">
      <formula>"Python"</formula>
    </cfRule>
  </conditionalFormatting>
  <conditionalFormatting sqref="I1:I1048576">
    <cfRule type="dataBar" priority="10">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048576">
    <cfRule type="expression" dxfId="2" priority="1">
      <formula>L$6=TODAY()</formula>
    </cfRule>
    <cfRule type="expression" dxfId="1" priority="11">
      <formula>AND($F1&lt;=L$6,ROUNDDOWN(($G1-$F1+1)*$I1,0)+$F1-1&gt;=L$6)</formula>
    </cfRule>
    <cfRule type="expression" dxfId="0" priority="12">
      <formula>AND(NOT(ISBLANK($F1)),$F1&lt;=L$6,$G1&gt;=L$6)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2022-02-14T17:55:07Z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