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4DDF095B-2C5A-4E59-B3BF-CE3454F7B3E7}"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6" i="9" l="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55" i="9"/>
  <c r="A156" i="9" s="1"/>
  <c r="A157" i="9" s="1"/>
  <c r="A158" i="9" s="1"/>
  <c r="A159" i="9" s="1"/>
  <c r="A160" i="9" s="1"/>
  <c r="A161" i="9" s="1"/>
  <c r="A162" i="9" s="1"/>
  <c r="A163" i="9" s="1"/>
  <c r="A143" i="9" l="1"/>
  <c r="A144" i="9" s="1"/>
  <c r="A145" i="9" s="1"/>
  <c r="A147" i="9" s="1"/>
  <c r="A148" i="9" s="1"/>
  <c r="A149" i="9" s="1"/>
  <c r="A1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<sst xmlns="http://schemas.openxmlformats.org/spreadsheetml/2006/main" count="310" uniqueCount="179">
  <si>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</si>
  <si>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</si>
  <si>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</si>
  <si>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</si>
  <si>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</si>
  <si>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</si>
  <si>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</si>
  <si>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</si>
  <si>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</si>
  <si>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</si>
  <si>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</si>
  <si>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</si>
  <si>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</si>
  <si>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</si>
  <si>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</si>
  <si>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</si>
  <si>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</si>
  <si>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</si>
  <si>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</si>
  <si>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</si>
  <si>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</si>
  <si>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</si>
  <si>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</si>
  <si>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</si>
  <si>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</si>
  <si>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</si>
  <si>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</si>
  <si>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</si>
  <si>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</si>
  <si>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</si>
  <si>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</si>
  <si>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</si>
  <si>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</si>
  <si>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</si>
  <si>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</si>
  <si>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</si>
  <si>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</si>
  <si>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</si>
  <si>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</si>
  <si>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</si>
  <si>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</si>
  <si>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</si>
  <si>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</si>
  <si>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</si>
  <si>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</si>
  <si>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</si>
  <si>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</si>
  <si>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</si>
  <si>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</si>
  <si>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</si>
  <si>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</si>
  <si>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</si>
  <si>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</si>
  <si>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</si>
  <si>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</si>
  <si>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</si>
  <si>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</si>
  <si>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</si>
  <si>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</si>
  <si>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</si>
  <si>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</si>
  <si>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</si>
  <si>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</si>
  <si>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</si>
  <si>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</si>
  <si>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</si>
  <si>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</si>
  <si>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</si>
  <si>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</si>
  <si>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</si>
  <si>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</si>
  <si>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</si>
  <si>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</si>
  <si>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</si>
  <si>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</si>
  <si>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</si>
  <si>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</si>
  <si>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</si>
  <si>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</si>
  <si>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</si>
  <si>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</si>
  <si>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</si>
  <si>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</si>
  <si>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</si>
  <si>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</si>
  <si>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</si>
  <si>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</si>
  <si>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</si>
  <si>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</si>
  <si>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</si>
  <si>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</si>
  <si>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</si>
  <si>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</si>
  <si>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</si>
  <si>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</si>
  <si>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</si>
  <si>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</si>
  <si>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</si>
  <si>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</si>
  <si>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</si>
  <si>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</si>
  <si>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</si>
  <si>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</si>
  <si>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</si>
  <si>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</si>
  <si>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</si>
  <si>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</si>
  <si>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</si>
  <si>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</si>
  <si>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</si>
  <si>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</si>
  <si>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</si>
  <si>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</si>
  <si>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</si>
  <si>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</si>
  <si>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</si>
  <si>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</si>
  <si>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</si>
  <si>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</si>
  <si>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</si>
  <si>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</si>
  <si>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</si>
  <si>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</si>
  <si>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</si>
  <si>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</si>
  <si>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</si>
  <si>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</si>
  <si>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</si>
  <si>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</si>
  <si>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</si>
  <si>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</si>
  <si>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</si>
  <si>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</si>
  <si>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</si>
  <si>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</si>
  <si>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</si>
  <si>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</si>
  <si>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</si>
  <si>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</si>
  <si>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</si>
  <si>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</si>
  <si>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</si>
  <si>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</si>
  <si>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</si>
  <si>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</si>
  <si>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</si>
  <si>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</si>
  <si>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</si>
  <si>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</si>
  <si>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</si>
  <si>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</si>
  <si>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</si>
  <si>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</si>
  <si>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</si>
  <si>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</si>
  <si>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</si>
  <si>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</si>
  <si>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</si>
  <si>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</si>
  <si>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Structural Model</t>
  </si>
  <si>
    <t>Combined CMEFI Forecast</t>
  </si>
  <si>
    <t>Release Updated Nowcasts On Site</t>
  </si>
  <si>
    <t>Release CMEFI Composite Models On Site</t>
  </si>
  <si>
    <t>Release CMEFI Structural Models On Site</t>
  </si>
  <si>
    <t>Overhaul Prep (v0.18)</t>
  </si>
  <si>
    <t>Finish DB Structure</t>
  </si>
  <si>
    <t>Add Historical Data Calculated Variables</t>
  </si>
  <si>
    <t>Rebuild Asset Contagion Index</t>
  </si>
  <si>
    <t>Rebuild Sentiment Index</t>
  </si>
  <si>
    <t>Model Overhaul - Modularization &amp; Web Release (v0.19)</t>
  </si>
  <si>
    <t>Split Rate Model</t>
  </si>
  <si>
    <t>Add AMERIBOR, SONIA, BSBY Rates</t>
  </si>
  <si>
    <t>Update TDNS Forecasts</t>
  </si>
  <si>
    <t>Develop Rate Composite Model - Optimal Model Stacking (RF/MRF)</t>
  </si>
  <si>
    <t>Release Rate Forecasts on Website</t>
  </si>
  <si>
    <t>Update FFR/SOFR Forecasts</t>
  </si>
  <si>
    <t>Add AMX Forecasts</t>
  </si>
  <si>
    <t>Add Raw Forecast Storage to TimescaleDB</t>
  </si>
  <si>
    <t>Add BSBY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</si>
</sst>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53"/>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7"/>
  <sheetViews>
    <sheetView showGridLines="0" tabSelected="1" zoomScaleNormal="100" workbookViewId="0">
      <pane ySplit="7" topLeftCell="A134" activePane="bottomLeft" state="frozen"/>
      <selection pane="bottomLeft" activeCell="I147" sqref="I147"/>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7"/>
      <c r="M1" s="77"/>
      <c r="N1" s="77"/>
      <c r="O1" s="77"/>
      <c r="P1" s="77"/>
      <c r="Q1" s="77"/>
      <c r="R1" s="77"/>
      <c r="S1" s="77"/>
      <c r="T1" s="77"/>
      <c r="U1" s="77"/>
      <c r="V1" s="77"/>
      <c r="W1" s="77"/>
      <c r="X1" s="77"/>
      <c r="Y1" s="77"/>
      <c r="Z1" s="77"/>
      <c r="AA1" s="77"/>
      <c r="AB1" s="77"/>
      <c r="AC1" s="77"/>
      <c r="AD1" s="77"/>
      <c r="AE1" s="77"/>
      <c r="AF1" s="77"/>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2">
        <v>44192</v>
      </c>
      <c r="D4" s="82"/>
      <c r="E4" s="82"/>
      <c r="F4" s="82"/>
      <c r="G4" s="50"/>
      <c r="H4" s="53" t="s">
        <v>10</v>
      </c>
      <c r="I4" s="67">
        <v>53</v>
      </c>
      <c r="J4" s="51"/>
      <c r="K4" s="13"/>
      <c r="L4" s="79" t="str">
        <f>"Week "&amp;(L6-($C$4-WEEKDAY($C$4,1)+2))/7+1</f>
        <v>Week 53</v>
      </c>
      <c r="M4" s="80"/>
      <c r="N4" s="80"/>
      <c r="O4" s="80"/>
      <c r="P4" s="80"/>
      <c r="Q4" s="80"/>
      <c r="R4" s="81"/>
      <c r="S4" s="79" t="str">
        <f>"Week "&amp;(S6-($C$4-WEEKDAY($C$4,1)+2))/7+1</f>
        <v>Week 54</v>
      </c>
      <c r="T4" s="80"/>
      <c r="U4" s="80"/>
      <c r="V4" s="80"/>
      <c r="W4" s="80"/>
      <c r="X4" s="80"/>
      <c r="Y4" s="81"/>
      <c r="Z4" s="79" t="str">
        <f>"Week "&amp;(Z6-($C$4-WEEKDAY($C$4,1)+2))/7+1</f>
        <v>Week 55</v>
      </c>
      <c r="AA4" s="80"/>
      <c r="AB4" s="80"/>
      <c r="AC4" s="80"/>
      <c r="AD4" s="80"/>
      <c r="AE4" s="80"/>
      <c r="AF4" s="81"/>
      <c r="AG4" s="79" t="str">
        <f>"Week "&amp;(AG6-($C$4-WEEKDAY($C$4,1)+2))/7+1</f>
        <v>Week 56</v>
      </c>
      <c r="AH4" s="80"/>
      <c r="AI4" s="80"/>
      <c r="AJ4" s="80"/>
      <c r="AK4" s="80"/>
      <c r="AL4" s="80"/>
      <c r="AM4" s="81"/>
      <c r="AN4" s="79" t="str">
        <f>"Week "&amp;(AN6-($C$4-WEEKDAY($C$4,1)+2))/7+1</f>
        <v>Week 57</v>
      </c>
      <c r="AO4" s="80"/>
      <c r="AP4" s="80"/>
      <c r="AQ4" s="80"/>
      <c r="AR4" s="80"/>
      <c r="AS4" s="80"/>
      <c r="AT4" s="81"/>
      <c r="AU4" s="79" t="str">
        <f>"Week "&amp;(AU6-($C$4-WEEKDAY($C$4,1)+2))/7+1</f>
        <v>Week 58</v>
      </c>
      <c r="AV4" s="80"/>
      <c r="AW4" s="80"/>
      <c r="AX4" s="80"/>
      <c r="AY4" s="80"/>
      <c r="AZ4" s="80"/>
      <c r="BA4" s="81"/>
      <c r="BB4" s="79" t="str">
        <f>"Week "&amp;(BB6-($C$4-WEEKDAY($C$4,1)+2))/7+1</f>
        <v>Week 59</v>
      </c>
      <c r="BC4" s="80"/>
      <c r="BD4" s="80"/>
      <c r="BE4" s="80"/>
      <c r="BF4" s="80"/>
      <c r="BG4" s="80"/>
      <c r="BH4" s="81"/>
      <c r="BI4" s="79" t="str">
        <f>"Week "&amp;(BI6-($C$4-WEEKDAY($C$4,1)+2))/7+1</f>
        <v>Week 60</v>
      </c>
      <c r="BJ4" s="80"/>
      <c r="BK4" s="80"/>
      <c r="BL4" s="80"/>
      <c r="BM4" s="80"/>
      <c r="BN4" s="80"/>
      <c r="BO4" s="81"/>
    </row>
    <row r="5" spans="1:67" ht="17.25" customHeight="1" x14ac:dyDescent="0.2">
      <c r="A5" s="49"/>
      <c r="B5" s="53" t="s">
        <v>12</v>
      </c>
      <c r="C5" s="78" t="s">
        <v>100</v>
      </c>
      <c r="D5" s="78"/>
      <c r="E5" s="78"/>
      <c r="F5" s="78"/>
      <c r="G5" s="52"/>
      <c r="H5" s="52"/>
      <c r="I5" s="52"/>
      <c r="J5" s="52"/>
      <c r="K5" s="13"/>
      <c r="L5" s="83">
        <f>L6</f>
        <v>44557</v>
      </c>
      <c r="M5" s="84"/>
      <c r="N5" s="84"/>
      <c r="O5" s="84"/>
      <c r="P5" s="84"/>
      <c r="Q5" s="84"/>
      <c r="R5" s="85"/>
      <c r="S5" s="83">
        <f>S6</f>
        <v>44564</v>
      </c>
      <c r="T5" s="84"/>
      <c r="U5" s="84"/>
      <c r="V5" s="84"/>
      <c r="W5" s="84"/>
      <c r="X5" s="84"/>
      <c r="Y5" s="85"/>
      <c r="Z5" s="83">
        <f>Z6</f>
        <v>44571</v>
      </c>
      <c r="AA5" s="84"/>
      <c r="AB5" s="84"/>
      <c r="AC5" s="84"/>
      <c r="AD5" s="84"/>
      <c r="AE5" s="84"/>
      <c r="AF5" s="85"/>
      <c r="AG5" s="83">
        <f>AG6</f>
        <v>44578</v>
      </c>
      <c r="AH5" s="84"/>
      <c r="AI5" s="84"/>
      <c r="AJ5" s="84"/>
      <c r="AK5" s="84"/>
      <c r="AL5" s="84"/>
      <c r="AM5" s="85"/>
      <c r="AN5" s="83">
        <f>AN6</f>
        <v>44585</v>
      </c>
      <c r="AO5" s="84"/>
      <c r="AP5" s="84"/>
      <c r="AQ5" s="84"/>
      <c r="AR5" s="84"/>
      <c r="AS5" s="84"/>
      <c r="AT5" s="85"/>
      <c r="AU5" s="83">
        <f>AU6</f>
        <v>44592</v>
      </c>
      <c r="AV5" s="84"/>
      <c r="AW5" s="84"/>
      <c r="AX5" s="84"/>
      <c r="AY5" s="84"/>
      <c r="AZ5" s="84"/>
      <c r="BA5" s="85"/>
      <c r="BB5" s="83">
        <f>BB6</f>
        <v>44599</v>
      </c>
      <c r="BC5" s="84"/>
      <c r="BD5" s="84"/>
      <c r="BE5" s="84"/>
      <c r="BF5" s="84"/>
      <c r="BG5" s="84"/>
      <c r="BH5" s="85"/>
      <c r="BI5" s="83">
        <f>BI6</f>
        <v>44606</v>
      </c>
      <c r="BJ5" s="84"/>
      <c r="BK5" s="84"/>
      <c r="BL5" s="84"/>
      <c r="BM5" s="84"/>
      <c r="BN5" s="84"/>
      <c r="BO5" s="85"/>
    </row>
    <row r="6" spans="1:67" ht="12.75" x14ac:dyDescent="0.2">
      <c r="A6" s="12"/>
      <c r="B6" s="13"/>
      <c r="C6" s="13"/>
      <c r="D6" s="14"/>
      <c r="E6" s="14"/>
      <c r="F6" s="13"/>
      <c r="G6" s="13"/>
      <c r="H6" s="13"/>
      <c r="I6" s="13"/>
      <c r="J6" s="13"/>
      <c r="K6" s="13"/>
      <c r="L6" s="37">
        <f>C4-WEEKDAY(C4,1)+2+7*(I4-1)</f>
        <v>44557</v>
      </c>
      <c r="M6" s="28">
        <f t="shared" ref="M6:AR6" si="0">L6+1</f>
        <v>44558</v>
      </c>
      <c r="N6" s="28">
        <f t="shared" si="0"/>
        <v>44559</v>
      </c>
      <c r="O6" s="28">
        <f t="shared" si="0"/>
        <v>44560</v>
      </c>
      <c r="P6" s="28">
        <f t="shared" si="0"/>
        <v>44561</v>
      </c>
      <c r="Q6" s="28">
        <f t="shared" si="0"/>
        <v>44562</v>
      </c>
      <c r="R6" s="38">
        <f t="shared" si="0"/>
        <v>44563</v>
      </c>
      <c r="S6" s="37">
        <f t="shared" si="0"/>
        <v>44564</v>
      </c>
      <c r="T6" s="28">
        <f t="shared" si="0"/>
        <v>44565</v>
      </c>
      <c r="U6" s="28">
        <f t="shared" si="0"/>
        <v>44566</v>
      </c>
      <c r="V6" s="28">
        <f t="shared" si="0"/>
        <v>44567</v>
      </c>
      <c r="W6" s="28">
        <f t="shared" si="0"/>
        <v>44568</v>
      </c>
      <c r="X6" s="28">
        <f t="shared" si="0"/>
        <v>44569</v>
      </c>
      <c r="Y6" s="38">
        <f t="shared" si="0"/>
        <v>44570</v>
      </c>
      <c r="Z6" s="37">
        <f t="shared" si="0"/>
        <v>44571</v>
      </c>
      <c r="AA6" s="28">
        <f t="shared" si="0"/>
        <v>44572</v>
      </c>
      <c r="AB6" s="28">
        <f t="shared" si="0"/>
        <v>44573</v>
      </c>
      <c r="AC6" s="28">
        <f t="shared" si="0"/>
        <v>44574</v>
      </c>
      <c r="AD6" s="28">
        <f t="shared" si="0"/>
        <v>44575</v>
      </c>
      <c r="AE6" s="28">
        <f t="shared" si="0"/>
        <v>44576</v>
      </c>
      <c r="AF6" s="38">
        <f t="shared" si="0"/>
        <v>44577</v>
      </c>
      <c r="AG6" s="37">
        <f t="shared" si="0"/>
        <v>44578</v>
      </c>
      <c r="AH6" s="28">
        <f t="shared" si="0"/>
        <v>44579</v>
      </c>
      <c r="AI6" s="28">
        <f t="shared" si="0"/>
        <v>44580</v>
      </c>
      <c r="AJ6" s="28">
        <f t="shared" si="0"/>
        <v>44581</v>
      </c>
      <c r="AK6" s="28">
        <f t="shared" si="0"/>
        <v>44582</v>
      </c>
      <c r="AL6" s="28">
        <f t="shared" si="0"/>
        <v>44583</v>
      </c>
      <c r="AM6" s="38">
        <f t="shared" si="0"/>
        <v>44584</v>
      </c>
      <c r="AN6" s="37">
        <f t="shared" si="0"/>
        <v>44585</v>
      </c>
      <c r="AO6" s="28">
        <f t="shared" si="0"/>
        <v>44586</v>
      </c>
      <c r="AP6" s="28">
        <f t="shared" si="0"/>
        <v>44587</v>
      </c>
      <c r="AQ6" s="28">
        <f t="shared" si="0"/>
        <v>44588</v>
      </c>
      <c r="AR6" s="28">
        <f t="shared" si="0"/>
        <v>44589</v>
      </c>
      <c r="AS6" s="28">
        <f t="shared" ref="AS6:BO6" si="1">AR6+1</f>
        <v>44590</v>
      </c>
      <c r="AT6" s="38">
        <f t="shared" si="1"/>
        <v>44591</v>
      </c>
      <c r="AU6" s="37">
        <f t="shared" si="1"/>
        <v>44592</v>
      </c>
      <c r="AV6" s="28">
        <f t="shared" si="1"/>
        <v>44593</v>
      </c>
      <c r="AW6" s="28">
        <f t="shared" si="1"/>
        <v>44594</v>
      </c>
      <c r="AX6" s="28">
        <f t="shared" si="1"/>
        <v>44595</v>
      </c>
      <c r="AY6" s="28">
        <f t="shared" si="1"/>
        <v>44596</v>
      </c>
      <c r="AZ6" s="28">
        <f t="shared" si="1"/>
        <v>44597</v>
      </c>
      <c r="BA6" s="38">
        <f t="shared" si="1"/>
        <v>44598</v>
      </c>
      <c r="BB6" s="37">
        <f t="shared" si="1"/>
        <v>44599</v>
      </c>
      <c r="BC6" s="28">
        <f t="shared" si="1"/>
        <v>44600</v>
      </c>
      <c r="BD6" s="28">
        <f t="shared" si="1"/>
        <v>44601</v>
      </c>
      <c r="BE6" s="28">
        <f t="shared" si="1"/>
        <v>44602</v>
      </c>
      <c r="BF6" s="28">
        <f t="shared" si="1"/>
        <v>44603</v>
      </c>
      <c r="BG6" s="28">
        <f t="shared" si="1"/>
        <v>44604</v>
      </c>
      <c r="BH6" s="38">
        <f t="shared" si="1"/>
        <v>44605</v>
      </c>
      <c r="BI6" s="37">
        <f t="shared" si="1"/>
        <v>44606</v>
      </c>
      <c r="BJ6" s="28">
        <f t="shared" si="1"/>
        <v>44607</v>
      </c>
      <c r="BK6" s="28">
        <f t="shared" si="1"/>
        <v>44608</v>
      </c>
      <c r="BL6" s="28">
        <f t="shared" si="1"/>
        <v>44609</v>
      </c>
      <c r="BM6" s="28">
        <f t="shared" si="1"/>
        <v>44610</v>
      </c>
      <c r="BN6" s="28">
        <f t="shared" si="1"/>
        <v>44611</v>
      </c>
      <c r="BO6" s="38">
        <f t="shared" si="1"/>
        <v>44612</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6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151</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152</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164</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149</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156</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157</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158</v>
      </c>
      <c r="D136" s="70"/>
      <c r="E136" s="66" t="s">
        <v>66</v>
      </c>
      <c r="F136" s="42">
        <v>44538</v>
      </c>
      <c r="G136" s="43">
        <v>44539</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18" customFormat="1" ht="14.1" customHeight="1" x14ac:dyDescent="0.2">
      <c r="A137" s="16" t="str">
        <f>IF(ISERROR(VALUE(SUBSTITUTE(prevWBS,".",""))),"1",IF(ISERROR(FIND("`",SUBSTITUTE(prevWBS,".","`",1))),TEXT(VALUE(prevWBS)+1,"#"),TEXT(VALUE(LEFT(prevWBS,FIND("`",SUBSTITUTE(prevWBS,".","`",1))-1))+1,"#")))</f>
        <v>14</v>
      </c>
      <c r="B137" s="17" t="s">
        <v>169</v>
      </c>
      <c r="D137" s="19"/>
      <c r="E137" s="19"/>
      <c r="F137" s="44"/>
      <c r="G137" s="44" t="str">
        <f t="shared" ref="G137" si="26">IF(ISBLANK(F137)," - ",IF(H137=0,F137,F137+H137-1))</f>
        <v xml:space="preserve"> - </v>
      </c>
      <c r="H137" s="20"/>
      <c r="I137" s="21"/>
      <c r="J137" s="22" t="str">
        <f t="shared" ref="J137" si="27">IF(OR(G137=0,F137=0)," - ",NETWORKDAYS(F137,G137))</f>
        <v xml:space="preserve"> - </v>
      </c>
      <c r="K137" s="41"/>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r="138" spans="1:67" s="24" customFormat="1" ht="14.1" customHeight="1" x14ac:dyDescent="0.2">
      <c r="A138" s="23" t="str">
        <f t="shared" si="9"/>
        <v>14.1</v>
      </c>
      <c r="B138" s="65" t="s">
        <v>165</v>
      </c>
      <c r="D138" s="70"/>
      <c r="E138" s="66" t="s">
        <v>67</v>
      </c>
      <c r="F138" s="42">
        <v>44552</v>
      </c>
      <c r="G138" s="43">
        <v>44552</v>
      </c>
      <c r="H138" s="73"/>
      <c r="I138" s="26">
        <v>1</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14.2</v>
      </c>
      <c r="B139" s="65" t="s">
        <v>166</v>
      </c>
      <c r="D139" s="70"/>
      <c r="E139" s="66" t="s">
        <v>66</v>
      </c>
      <c r="F139" s="42">
        <v>44552</v>
      </c>
      <c r="G139" s="43">
        <v>44555</v>
      </c>
      <c r="H139" s="73"/>
      <c r="I139" s="26">
        <v>1</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14.3</v>
      </c>
      <c r="B140" s="65" t="s">
        <v>170</v>
      </c>
      <c r="D140" s="70"/>
      <c r="E140" s="66" t="s">
        <v>66</v>
      </c>
      <c r="F140" s="42">
        <v>44555</v>
      </c>
      <c r="G140" s="43">
        <v>44556</v>
      </c>
      <c r="H140" s="73"/>
      <c r="I140" s="26">
        <v>1</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14.4</v>
      </c>
      <c r="B141" s="65" t="s">
        <v>171</v>
      </c>
      <c r="D141" s="70"/>
      <c r="E141" s="66" t="s">
        <v>66</v>
      </c>
      <c r="F141" s="42">
        <v>44555</v>
      </c>
      <c r="G141" s="43">
        <v>44557</v>
      </c>
      <c r="H141" s="73"/>
      <c r="I141" s="26">
        <v>1</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14.5</v>
      </c>
      <c r="B142" s="65" t="s">
        <v>175</v>
      </c>
      <c r="D142" s="70"/>
      <c r="E142" s="66" t="s">
        <v>66</v>
      </c>
      <c r="F142" s="42">
        <v>44557</v>
      </c>
      <c r="G142" s="43">
        <v>44558</v>
      </c>
      <c r="H142" s="73"/>
      <c r="I142" s="26">
        <v>1</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14.6</v>
      </c>
      <c r="B143" s="65" t="s">
        <v>177</v>
      </c>
      <c r="D143" s="70"/>
      <c r="E143" s="66" t="s">
        <v>67</v>
      </c>
      <c r="F143" s="42">
        <v>44557</v>
      </c>
      <c r="G143" s="43">
        <v>44558</v>
      </c>
      <c r="H143" s="73"/>
      <c r="I143" s="26">
        <v>1</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14.7</v>
      </c>
      <c r="B144" s="65" t="s">
        <v>172</v>
      </c>
      <c r="D144" s="70"/>
      <c r="E144" s="66" t="s">
        <v>66</v>
      </c>
      <c r="F144" s="42">
        <v>44556</v>
      </c>
      <c r="G144" s="43">
        <v>44558</v>
      </c>
      <c r="H144" s="73"/>
      <c r="I144" s="26">
        <v>1</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14.8</v>
      </c>
      <c r="B145" s="65" t="s">
        <v>176</v>
      </c>
      <c r="D145" s="70"/>
      <c r="E145" s="66" t="s">
        <v>66</v>
      </c>
      <c r="F145" s="42">
        <v>44558</v>
      </c>
      <c r="G145" s="43">
        <v>44559</v>
      </c>
      <c r="H145" s="73"/>
      <c r="I145" s="26">
        <v>1</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14.9</v>
      </c>
      <c r="B146" s="65" t="s">
        <v>178</v>
      </c>
      <c r="D146" s="70"/>
      <c r="E146" s="66" t="s">
        <v>66</v>
      </c>
      <c r="F146" s="42">
        <v>44559</v>
      </c>
      <c r="G146" s="43">
        <v>44559</v>
      </c>
      <c r="H146" s="73"/>
      <c r="I146" s="26">
        <v>0.2</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14.10</v>
      </c>
      <c r="B147" s="65" t="s">
        <v>173</v>
      </c>
      <c r="D147" s="70"/>
      <c r="E147" s="66" t="s">
        <v>66</v>
      </c>
      <c r="F147" s="42">
        <v>44559</v>
      </c>
      <c r="G147" s="43">
        <v>44560</v>
      </c>
      <c r="H147" s="73"/>
      <c r="I147" s="26">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t="str">
        <f t="shared" si="9"/>
        <v>14.11</v>
      </c>
      <c r="B148" s="65" t="s">
        <v>174</v>
      </c>
      <c r="D148" s="70"/>
      <c r="E148" s="66" t="s">
        <v>68</v>
      </c>
      <c r="F148" s="42">
        <v>44560</v>
      </c>
      <c r="G148" s="43">
        <v>44563</v>
      </c>
      <c r="H148" s="73"/>
      <c r="I148" s="26">
        <v>0</v>
      </c>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t="str">
        <f t="shared" si="9"/>
        <v>14.12</v>
      </c>
      <c r="B149" s="65" t="s">
        <v>167</v>
      </c>
      <c r="D149" s="70"/>
      <c r="E149" s="66" t="s">
        <v>66</v>
      </c>
      <c r="F149" s="42">
        <v>44561</v>
      </c>
      <c r="G149" s="43">
        <v>44564</v>
      </c>
      <c r="H149" s="73"/>
      <c r="I149" s="26">
        <v>0</v>
      </c>
      <c r="J149" s="75"/>
      <c r="K149" s="7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t="str">
        <f t="shared" si="9"/>
        <v>14.13</v>
      </c>
      <c r="B150" s="65" t="s">
        <v>168</v>
      </c>
      <c r="D150" s="70"/>
      <c r="E150" s="66" t="s">
        <v>66</v>
      </c>
      <c r="F150" s="42">
        <v>44561</v>
      </c>
      <c r="G150" s="43">
        <v>44564</v>
      </c>
      <c r="H150" s="73"/>
      <c r="I150" s="26">
        <v>0</v>
      </c>
      <c r="J150" s="75"/>
      <c r="K150" s="7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73"/>
      <c r="I151" s="26"/>
      <c r="J151" s="75"/>
      <c r="K151" s="7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73"/>
      <c r="I152" s="26"/>
      <c r="J152" s="75"/>
      <c r="K152" s="7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73"/>
      <c r="I153" s="26"/>
      <c r="J153" s="75"/>
      <c r="K153" s="7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73"/>
      <c r="I154" s="26"/>
      <c r="J154" s="75"/>
      <c r="K154" s="7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t="str">
        <f t="shared" si="9"/>
        <v>0.1</v>
      </c>
      <c r="B155" s="65" t="s">
        <v>150</v>
      </c>
      <c r="D155" s="70"/>
      <c r="E155" s="66" t="s">
        <v>151</v>
      </c>
      <c r="F155" s="42">
        <v>44557</v>
      </c>
      <c r="G155" s="43">
        <v>44561</v>
      </c>
      <c r="H155" s="73"/>
      <c r="I155" s="26">
        <v>0</v>
      </c>
      <c r="J155" s="75"/>
      <c r="K155" s="7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t="str">
        <f t="shared" si="9"/>
        <v>0.2</v>
      </c>
      <c r="B156" s="65" t="s">
        <v>161</v>
      </c>
      <c r="D156" s="70"/>
      <c r="E156" s="66" t="s">
        <v>68</v>
      </c>
      <c r="F156" s="42">
        <v>44561</v>
      </c>
      <c r="G156" s="43">
        <v>44561</v>
      </c>
      <c r="H156" s="73"/>
      <c r="I156" s="26">
        <v>0</v>
      </c>
      <c r="J156" s="75"/>
      <c r="K156" s="7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t="str">
        <f t="shared" si="9"/>
        <v>0.3</v>
      </c>
      <c r="B157" s="65" t="s">
        <v>162</v>
      </c>
      <c r="D157" s="70"/>
      <c r="E157" s="66" t="s">
        <v>68</v>
      </c>
      <c r="F157" s="42">
        <v>44551</v>
      </c>
      <c r="G157" s="43">
        <v>44561</v>
      </c>
      <c r="H157" s="73"/>
      <c r="I157" s="26">
        <v>0</v>
      </c>
      <c r="J157" s="75"/>
      <c r="K157" s="7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t="str">
        <f t="shared" si="9"/>
        <v>0.4</v>
      </c>
      <c r="B158" s="65" t="s">
        <v>163</v>
      </c>
      <c r="D158" s="70"/>
      <c r="E158" s="66" t="s">
        <v>68</v>
      </c>
      <c r="F158" s="42">
        <v>44551</v>
      </c>
      <c r="G158" s="43">
        <v>44556</v>
      </c>
      <c r="H158" s="73"/>
      <c r="I158" s="26">
        <v>0</v>
      </c>
      <c r="J158" s="75"/>
      <c r="K158" s="7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t="str">
        <f t="shared" si="9"/>
        <v>0.5</v>
      </c>
      <c r="B159" s="65" t="s">
        <v>159</v>
      </c>
      <c r="D159" s="70"/>
      <c r="E159" s="66" t="s">
        <v>66</v>
      </c>
      <c r="F159" s="42">
        <v>44551</v>
      </c>
      <c r="G159" s="43">
        <v>44556</v>
      </c>
      <c r="H159" s="73"/>
      <c r="I159" s="26">
        <v>0</v>
      </c>
      <c r="J159" s="75"/>
      <c r="K159" s="7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t="str">
        <f t="shared" si="9"/>
        <v>0.6</v>
      </c>
      <c r="B160" s="65" t="s">
        <v>160</v>
      </c>
      <c r="D160" s="70"/>
      <c r="E160" s="66" t="s">
        <v>66</v>
      </c>
      <c r="F160" s="42">
        <v>44551</v>
      </c>
      <c r="G160" s="43">
        <v>44556</v>
      </c>
      <c r="H160" s="73"/>
      <c r="I160" s="26">
        <v>0</v>
      </c>
      <c r="J160" s="75"/>
      <c r="K160" s="7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t="str">
        <f t="shared" si="9"/>
        <v>0.7</v>
      </c>
      <c r="B161" s="65" t="s">
        <v>153</v>
      </c>
      <c r="D161" s="70"/>
      <c r="E161" s="66" t="s">
        <v>66</v>
      </c>
      <c r="F161" s="42">
        <v>44551</v>
      </c>
      <c r="G161" s="43">
        <v>44556</v>
      </c>
      <c r="H161" s="73"/>
      <c r="I161" s="26">
        <v>0</v>
      </c>
      <c r="J161" s="75"/>
      <c r="K161" s="7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t="str">
        <f t="shared" si="9"/>
        <v>0.8</v>
      </c>
      <c r="B162" s="65" t="s">
        <v>154</v>
      </c>
      <c r="D162" s="70"/>
      <c r="E162" s="70" t="s">
        <v>66</v>
      </c>
      <c r="F162" s="71">
        <v>44551</v>
      </c>
      <c r="G162" s="72">
        <v>44556</v>
      </c>
      <c r="H162" s="73"/>
      <c r="I162" s="74">
        <v>0</v>
      </c>
      <c r="J162" s="75"/>
      <c r="K162" s="7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t="str">
        <f t="shared" si="9"/>
        <v>0.9</v>
      </c>
      <c r="B163" s="65" t="s">
        <v>155</v>
      </c>
      <c r="D163" s="66"/>
      <c r="E163" s="66" t="s">
        <v>66</v>
      </c>
      <c r="F163" s="42">
        <v>44551</v>
      </c>
      <c r="G163" s="43">
        <v>44556</v>
      </c>
      <c r="H163" s="25"/>
      <c r="I163" s="26">
        <v>0</v>
      </c>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66"/>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70"/>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66"/>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66"/>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66"/>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66"/>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70"/>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70"/>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70"/>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row r="188" spans="1:67" s="24" customFormat="1" ht="14.1" customHeight="1" x14ac:dyDescent="0.2">
      <c r="A188" s="23"/>
      <c r="B188" s="65"/>
      <c r="D188" s="70"/>
      <c r="E188" s="66"/>
      <c r="F188" s="42"/>
      <c r="G188" s="43"/>
      <c r="H188" s="25"/>
      <c r="I188" s="26"/>
      <c r="J188" s="27"/>
      <c r="K188" s="40"/>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row>
    <row r="189" spans="1:67" s="24" customFormat="1" ht="14.1" customHeight="1" x14ac:dyDescent="0.2">
      <c r="A189" s="23"/>
      <c r="B189" s="65"/>
      <c r="D189" s="66"/>
      <c r="E189" s="66"/>
      <c r="F189" s="42"/>
      <c r="G189" s="43"/>
      <c r="H189" s="25"/>
      <c r="I189" s="26"/>
      <c r="J189" s="27"/>
      <c r="K189" s="40"/>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row>
    <row r="190" spans="1:67" s="24" customFormat="1" ht="14.1" customHeight="1" x14ac:dyDescent="0.2">
      <c r="A190" s="23"/>
      <c r="B190" s="65"/>
      <c r="D190" s="66"/>
      <c r="E190" s="66"/>
      <c r="F190" s="42"/>
      <c r="G190" s="43"/>
      <c r="H190" s="25"/>
      <c r="I190" s="26"/>
      <c r="J190" s="27"/>
      <c r="K190" s="40"/>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6"/>
      <c r="BB190" s="46"/>
      <c r="BC190" s="46"/>
      <c r="BD190" s="46"/>
      <c r="BE190" s="46"/>
      <c r="BF190" s="46"/>
      <c r="BG190" s="46"/>
      <c r="BH190" s="46"/>
      <c r="BI190" s="46"/>
      <c r="BJ190" s="46"/>
      <c r="BK190" s="46"/>
      <c r="BL190" s="46"/>
      <c r="BM190" s="46"/>
      <c r="BN190" s="46"/>
      <c r="BO190" s="46"/>
    </row>
    <row r="191" spans="1:67" s="24" customFormat="1" ht="14.1" customHeight="1" x14ac:dyDescent="0.2">
      <c r="A191" s="23"/>
      <c r="B191" s="65"/>
      <c r="D191" s="66"/>
      <c r="E191" s="66"/>
      <c r="F191" s="42"/>
      <c r="G191" s="43"/>
      <c r="H191" s="25"/>
      <c r="I191" s="26"/>
      <c r="J191" s="27"/>
      <c r="K191" s="40"/>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row>
    <row r="192" spans="1:67" s="24" customFormat="1" ht="14.1" customHeight="1" x14ac:dyDescent="0.2">
      <c r="A192" s="23"/>
      <c r="B192" s="65"/>
      <c r="D192" s="66"/>
      <c r="E192" s="66"/>
      <c r="F192" s="42"/>
      <c r="G192" s="43"/>
      <c r="H192" s="25"/>
      <c r="I192" s="26"/>
      <c r="J192" s="27"/>
      <c r="K192" s="40"/>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c r="BA192" s="46"/>
      <c r="BB192" s="46"/>
      <c r="BC192" s="46"/>
      <c r="BD192" s="46"/>
      <c r="BE192" s="46"/>
      <c r="BF192" s="46"/>
      <c r="BG192" s="46"/>
      <c r="BH192" s="46"/>
      <c r="BI192" s="46"/>
      <c r="BJ192" s="46"/>
      <c r="BK192" s="46"/>
      <c r="BL192" s="46"/>
      <c r="BM192" s="46"/>
      <c r="BN192" s="46"/>
      <c r="BO192" s="46"/>
    </row>
    <row r="193" spans="1:67" s="24" customFormat="1" ht="14.1" customHeight="1" x14ac:dyDescent="0.2">
      <c r="A193" s="23"/>
      <c r="B193" s="65"/>
      <c r="D193" s="70"/>
      <c r="E193" s="66"/>
      <c r="F193" s="42"/>
      <c r="G193" s="43"/>
      <c r="H193" s="25"/>
      <c r="I193" s="26"/>
      <c r="J193" s="27"/>
      <c r="K193" s="40"/>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46"/>
      <c r="BF193" s="46"/>
      <c r="BG193" s="46"/>
      <c r="BH193" s="46"/>
      <c r="BI193" s="46"/>
      <c r="BJ193" s="46"/>
      <c r="BK193" s="46"/>
      <c r="BL193" s="46"/>
      <c r="BM193" s="46"/>
      <c r="BN193" s="46"/>
      <c r="BO193" s="46"/>
    </row>
    <row r="194" spans="1:67" s="24" customFormat="1" ht="14.1" customHeight="1" x14ac:dyDescent="0.2">
      <c r="A194" s="23"/>
      <c r="B194" s="65"/>
      <c r="D194" s="70"/>
      <c r="E194" s="66"/>
      <c r="F194" s="42"/>
      <c r="G194" s="43"/>
      <c r="H194" s="25"/>
      <c r="I194" s="26"/>
      <c r="J194" s="27"/>
      <c r="K194" s="40"/>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c r="BA194" s="46"/>
      <c r="BB194" s="46"/>
      <c r="BC194" s="46"/>
      <c r="BD194" s="46"/>
      <c r="BE194" s="46"/>
      <c r="BF194" s="46"/>
      <c r="BG194" s="46"/>
      <c r="BH194" s="46"/>
      <c r="BI194" s="46"/>
      <c r="BJ194" s="46"/>
      <c r="BK194" s="46"/>
      <c r="BL194" s="46"/>
      <c r="BM194" s="46"/>
      <c r="BN194" s="46"/>
      <c r="BO194" s="46"/>
    </row>
    <row r="195" spans="1:67" s="24" customFormat="1" ht="14.1" customHeight="1" x14ac:dyDescent="0.2">
      <c r="A195" s="23"/>
      <c r="B195" s="65"/>
      <c r="D195" s="70"/>
      <c r="E195" s="66"/>
      <c r="F195" s="42"/>
      <c r="G195" s="43"/>
      <c r="H195" s="25"/>
      <c r="I195" s="26"/>
      <c r="J195" s="27"/>
      <c r="K195" s="40"/>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c r="AX195" s="46"/>
      <c r="AY195" s="46"/>
      <c r="AZ195" s="46"/>
      <c r="BA195" s="46"/>
      <c r="BB195" s="46"/>
      <c r="BC195" s="46"/>
      <c r="BD195" s="46"/>
      <c r="BE195" s="46"/>
      <c r="BF195" s="46"/>
      <c r="BG195" s="46"/>
      <c r="BH195" s="46"/>
      <c r="BI195" s="46"/>
      <c r="BJ195" s="46"/>
      <c r="BK195" s="46"/>
      <c r="BL195" s="46"/>
      <c r="BM195" s="46"/>
      <c r="BN195" s="46"/>
      <c r="BO195" s="46"/>
    </row>
    <row r="196" spans="1:67" s="24" customFormat="1" ht="14.1" customHeight="1" x14ac:dyDescent="0.2">
      <c r="A196" s="23"/>
      <c r="B196" s="65"/>
      <c r="D196" s="70"/>
      <c r="E196" s="66"/>
      <c r="F196" s="42"/>
      <c r="G196" s="43"/>
      <c r="H196" s="25"/>
      <c r="I196" s="26"/>
      <c r="J196" s="27"/>
      <c r="K196" s="40"/>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c r="BA196" s="46"/>
      <c r="BB196" s="46"/>
      <c r="BC196" s="46"/>
      <c r="BD196" s="46"/>
      <c r="BE196" s="46"/>
      <c r="BF196" s="46"/>
      <c r="BG196" s="46"/>
      <c r="BH196" s="46"/>
      <c r="BI196" s="46"/>
      <c r="BJ196" s="46"/>
      <c r="BK196" s="46"/>
      <c r="BL196" s="46"/>
      <c r="BM196" s="46"/>
      <c r="BN196" s="46"/>
      <c r="BO196" s="46"/>
    </row>
    <row r="197" spans="1:67" s="24" customFormat="1" ht="14.1" customHeight="1" x14ac:dyDescent="0.2">
      <c r="A197" s="23"/>
      <c r="B197" s="65"/>
      <c r="D197" s="70"/>
      <c r="E197" s="66"/>
      <c r="F197" s="42"/>
      <c r="G197" s="43"/>
      <c r="H197" s="25"/>
      <c r="I197" s="26"/>
      <c r="J197" s="27"/>
      <c r="K197" s="40"/>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c r="AX197" s="46"/>
      <c r="AY197" s="46"/>
      <c r="AZ197" s="46"/>
      <c r="BA197" s="46"/>
      <c r="BB197" s="46"/>
      <c r="BC197" s="46"/>
      <c r="BD197" s="46"/>
      <c r="BE197" s="46"/>
      <c r="BF197" s="46"/>
      <c r="BG197" s="46"/>
      <c r="BH197" s="46"/>
      <c r="BI197" s="46"/>
      <c r="BJ197" s="46"/>
      <c r="BK197" s="46"/>
      <c r="BL197" s="46"/>
      <c r="BM197" s="46"/>
      <c r="BN197" s="46"/>
      <c r="BO197"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36 I138:I170">
    <cfRule type="dataBar" priority="2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7" priority="312">
      <formula>L$6=TODAY()</formula>
    </cfRule>
  </conditionalFormatting>
  <conditionalFormatting sqref="L8:BO67 M68:BN73 R71:BO73 M79:BN84 BO82:BO84 L85:BO86 L95:BO96 M98:BN103 M105:BN110 M112:BN122 L123:BO123 M124:BN131 M133:BN136 L163:BO164 M165:BN170 BO168:BO170 L171:BO173 M174:BN179 BO177:BO179 L180:BO182 M183:BN188 BO186:BO188 L189:BO191 M192:BN197 BO195:BO197 M138:BN162">
    <cfRule type="expression" dxfId="136" priority="315">
      <formula>AND($F8&lt;=L$6,ROUNDDOWN(($G8-$F8+1)*$I8,0)+$F8-1&gt;=L$6)</formula>
    </cfRule>
    <cfRule type="expression" dxfId="135" priority="316">
      <formula>AND(NOT(ISBLANK($F8)),$F8&lt;=L$6,$G8&gt;=L$6)</formula>
    </cfRule>
  </conditionalFormatting>
  <conditionalFormatting sqref="L6:BO62 L95:BO96 L98:BO103 L105:BO110 L112:BO122 L124:BO131 L133:BO136 L138:BO170">
    <cfRule type="expression" dxfId="134" priority="275">
      <formula>L$6=TODAY()</formula>
    </cfRule>
  </conditionalFormatting>
  <conditionalFormatting sqref="L63:BO73">
    <cfRule type="expression" dxfId="133" priority="265">
      <formula>L$6=TODAY()</formula>
    </cfRule>
  </conditionalFormatting>
  <conditionalFormatting sqref="E1:E73 E198:E1048576 E95:E96 E98:E103 E105:E110 E112:E122 E124:E131 E133:E136 E138:E170">
    <cfRule type="cellIs" dxfId="132" priority="256" operator="equal">
      <formula>"LINUX"</formula>
    </cfRule>
    <cfRule type="cellIs" dxfId="131" priority="258" operator="equal">
      <formula>"PHP"</formula>
    </cfRule>
    <cfRule type="cellIs" dxfId="130" priority="259" operator="equal">
      <formula>"CSS"</formula>
    </cfRule>
    <cfRule type="cellIs" dxfId="129" priority="260" operator="equal">
      <formula>"HTML"</formula>
    </cfRule>
    <cfRule type="cellIs" dxfId="128" priority="261" operator="equal">
      <formula>"R"</formula>
    </cfRule>
    <cfRule type="cellIs" dxfId="127" priority="262" operator="equal">
      <formula>"SQL"</formula>
    </cfRule>
    <cfRule type="cellIs" dxfId="126" priority="263" operator="equal">
      <formula>"JS"</formula>
    </cfRule>
  </conditionalFormatting>
  <conditionalFormatting sqref="E12">
    <cfRule type="cellIs" dxfId="125" priority="257" operator="equal">
      <formula>"LINUX"</formula>
    </cfRule>
  </conditionalFormatting>
  <conditionalFormatting sqref="L68:BO73">
    <cfRule type="expression" dxfId="124" priority="321">
      <formula>AND(#REF!&lt;=L$6,ROUNDDOWN((#REF!-#REF!+1)*#REF!,0)+#REF!-1&gt;=L$6)</formula>
    </cfRule>
    <cfRule type="expression" dxfId="123" priority="322">
      <formula>AND(NOT(ISBLANK(#REF!)),#REF!&lt;=L$6,#REF!&gt;=L$6)</formula>
    </cfRule>
  </conditionalFormatting>
  <conditionalFormatting sqref="I74:I84">
    <cfRule type="dataBar" priority="251">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2" priority="252">
      <formula>AND($F74&lt;=L$6,ROUNDDOWN(($G74-$F74+1)*$I74,0)+$F74-1&gt;=L$6)</formula>
    </cfRule>
    <cfRule type="expression" dxfId="121" priority="253">
      <formula>AND(NOT(ISBLANK($F74)),$F74&lt;=L$6,$G74&gt;=L$6)</formula>
    </cfRule>
  </conditionalFormatting>
  <conditionalFormatting sqref="L74:BO84">
    <cfRule type="expression" dxfId="120" priority="250">
      <formula>L$6=TODAY()</formula>
    </cfRule>
  </conditionalFormatting>
  <conditionalFormatting sqref="E74:E84">
    <cfRule type="cellIs" dxfId="119" priority="243" operator="equal">
      <formula>"LINUX"</formula>
    </cfRule>
    <cfRule type="cellIs" dxfId="118" priority="244" operator="equal">
      <formula>"PHP"</formula>
    </cfRule>
    <cfRule type="cellIs" dxfId="117" priority="245" operator="equal">
      <formula>"CSS"</formula>
    </cfRule>
    <cfRule type="cellIs" dxfId="116" priority="246" operator="equal">
      <formula>"HTML"</formula>
    </cfRule>
    <cfRule type="cellIs" dxfId="115" priority="247" operator="equal">
      <formula>"R"</formula>
    </cfRule>
    <cfRule type="cellIs" dxfId="114" priority="248" operator="equal">
      <formula>"SQL"</formula>
    </cfRule>
    <cfRule type="cellIs" dxfId="113" priority="249" operator="equal">
      <formula>"JS"</formula>
    </cfRule>
  </conditionalFormatting>
  <conditionalFormatting sqref="L79:BO84">
    <cfRule type="expression" dxfId="112" priority="254">
      <formula>AND(#REF!&lt;=L$6,ROUNDDOWN((#REF!-#REF!+1)*#REF!,0)+#REF!-1&gt;=L$6)</formula>
    </cfRule>
    <cfRule type="expression" dxfId="111" priority="255">
      <formula>AND(NOT(ISBLANK(#REF!)),#REF!&lt;=L$6,#REF!&gt;=L$6)</formula>
    </cfRule>
  </conditionalFormatting>
  <conditionalFormatting sqref="L165:BO170 L98:BO103 L105:BO110 L112:BO122 L124:BO131 L133:BO136 L138:BO162">
    <cfRule type="expression" dxfId="110" priority="163">
      <formula>AND(#REF!&lt;=L$6,ROUNDDOWN((#REF!-#REF!+1)*#REF!,0)+#REF!-1&gt;=L$6)</formula>
    </cfRule>
    <cfRule type="expression" dxfId="109" priority="164">
      <formula>AND(NOT(ISBLANK(#REF!)),#REF!&lt;=L$6,#REF!&gt;=L$6)</formula>
    </cfRule>
  </conditionalFormatting>
  <conditionalFormatting sqref="I171:I179">
    <cfRule type="dataBar" priority="147">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71:BO179">
    <cfRule type="expression" dxfId="108" priority="146">
      <formula>L$6=TODAY()</formula>
    </cfRule>
  </conditionalFormatting>
  <conditionalFormatting sqref="E171:E179">
    <cfRule type="cellIs" dxfId="107" priority="139" operator="equal">
      <formula>"LINUX"</formula>
    </cfRule>
    <cfRule type="cellIs" dxfId="106" priority="140" operator="equal">
      <formula>"PHP"</formula>
    </cfRule>
    <cfRule type="cellIs" dxfId="105" priority="141" operator="equal">
      <formula>"CSS"</formula>
    </cfRule>
    <cfRule type="cellIs" dxfId="104" priority="142" operator="equal">
      <formula>"HTML"</formula>
    </cfRule>
    <cfRule type="cellIs" dxfId="103" priority="143" operator="equal">
      <formula>"R"</formula>
    </cfRule>
    <cfRule type="cellIs" dxfId="102" priority="144" operator="equal">
      <formula>"SQL"</formula>
    </cfRule>
    <cfRule type="cellIs" dxfId="101" priority="145" operator="equal">
      <formula>"JS"</formula>
    </cfRule>
  </conditionalFormatting>
  <conditionalFormatting sqref="L174:BO179">
    <cfRule type="expression" dxfId="100" priority="150">
      <formula>AND(#REF!&lt;=L$6,ROUNDDOWN((#REF!-#REF!+1)*#REF!,0)+#REF!-1&gt;=L$6)</formula>
    </cfRule>
    <cfRule type="expression" dxfId="99" priority="151">
      <formula>AND(NOT(ISBLANK(#REF!)),#REF!&lt;=L$6,#REF!&gt;=L$6)</formula>
    </cfRule>
  </conditionalFormatting>
  <conditionalFormatting sqref="I180:I188">
    <cfRule type="dataBar" priority="134">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80:BO188">
    <cfRule type="expression" dxfId="98" priority="133">
      <formula>L$6=TODAY()</formula>
    </cfRule>
  </conditionalFormatting>
  <conditionalFormatting sqref="E180:E188">
    <cfRule type="cellIs" dxfId="97" priority="126" operator="equal">
      <formula>"LINUX"</formula>
    </cfRule>
    <cfRule type="cellIs" dxfId="96" priority="127" operator="equal">
      <formula>"PHP"</formula>
    </cfRule>
    <cfRule type="cellIs" dxfId="95" priority="128" operator="equal">
      <formula>"CSS"</formula>
    </cfRule>
    <cfRule type="cellIs" dxfId="94" priority="129" operator="equal">
      <formula>"HTML"</formula>
    </cfRule>
    <cfRule type="cellIs" dxfId="93" priority="130" operator="equal">
      <formula>"R"</formula>
    </cfRule>
    <cfRule type="cellIs" dxfId="92" priority="131" operator="equal">
      <formula>"SQL"</formula>
    </cfRule>
    <cfRule type="cellIs" dxfId="91" priority="132" operator="equal">
      <formula>"JS"</formula>
    </cfRule>
  </conditionalFormatting>
  <conditionalFormatting sqref="L183:BO188">
    <cfRule type="expression" dxfId="90" priority="137">
      <formula>AND(#REF!&lt;=L$6,ROUNDDOWN((#REF!-#REF!+1)*#REF!,0)+#REF!-1&gt;=L$6)</formula>
    </cfRule>
    <cfRule type="expression" dxfId="89" priority="138">
      <formula>AND(NOT(ISBLANK(#REF!)),#REF!&lt;=L$6,#REF!&gt;=L$6)</formula>
    </cfRule>
  </conditionalFormatting>
  <conditionalFormatting sqref="I189:I197">
    <cfRule type="dataBar" priority="121">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9:BO197">
    <cfRule type="expression" dxfId="88" priority="120">
      <formula>L$6=TODAY()</formula>
    </cfRule>
  </conditionalFormatting>
  <conditionalFormatting sqref="E189:E197">
    <cfRule type="cellIs" dxfId="87" priority="113" operator="equal">
      <formula>"LINUX"</formula>
    </cfRule>
    <cfRule type="cellIs" dxfId="86" priority="114" operator="equal">
      <formula>"PHP"</formula>
    </cfRule>
    <cfRule type="cellIs" dxfId="85" priority="115" operator="equal">
      <formula>"CSS"</formula>
    </cfRule>
    <cfRule type="cellIs" dxfId="84" priority="116" operator="equal">
      <formula>"HTML"</formula>
    </cfRule>
    <cfRule type="cellIs" dxfId="83" priority="117" operator="equal">
      <formula>"R"</formula>
    </cfRule>
    <cfRule type="cellIs" dxfId="82" priority="118" operator="equal">
      <formula>"SQL"</formula>
    </cfRule>
    <cfRule type="cellIs" dxfId="81" priority="119" operator="equal">
      <formula>"JS"</formula>
    </cfRule>
  </conditionalFormatting>
  <conditionalFormatting sqref="L192:BO197">
    <cfRule type="expression" dxfId="80" priority="124">
      <formula>AND(#REF!&lt;=L$6,ROUNDDOWN((#REF!-#REF!+1)*#REF!,0)+#REF!-1&gt;=L$6)</formula>
    </cfRule>
    <cfRule type="expression" dxfId="79" priority="125">
      <formula>AND(NOT(ISBLANK(#REF!)),#REF!&lt;=L$6,#REF!&gt;=L$6)</formula>
    </cfRule>
  </conditionalFormatting>
  <conditionalFormatting sqref="I85:I86">
    <cfRule type="dataBar" priority="108">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78" priority="107">
      <formula>L$6=TODAY()</formula>
    </cfRule>
  </conditionalFormatting>
  <conditionalFormatting sqref="E85:E86">
    <cfRule type="cellIs" dxfId="77" priority="100" operator="equal">
      <formula>"LINUX"</formula>
    </cfRule>
    <cfRule type="cellIs" dxfId="76" priority="101" operator="equal">
      <formula>"PHP"</formula>
    </cfRule>
    <cfRule type="cellIs" dxfId="75" priority="102" operator="equal">
      <formula>"CSS"</formula>
    </cfRule>
    <cfRule type="cellIs" dxfId="74" priority="103" operator="equal">
      <formula>"HTML"</formula>
    </cfRule>
    <cfRule type="cellIs" dxfId="73" priority="104" operator="equal">
      <formula>"R"</formula>
    </cfRule>
    <cfRule type="cellIs" dxfId="72" priority="105" operator="equal">
      <formula>"SQL"</formula>
    </cfRule>
    <cfRule type="cellIs" dxfId="71" priority="106" operator="equal">
      <formula>"JS"</formula>
    </cfRule>
  </conditionalFormatting>
  <conditionalFormatting sqref="L87:BO94">
    <cfRule type="expression" dxfId="70" priority="98">
      <formula>AND($F87&lt;=L$6,ROUNDDOWN(($G87-$F87+1)*$I87,0)+$F87-1&gt;=L$6)</formula>
    </cfRule>
    <cfRule type="expression" dxfId="69" priority="99">
      <formula>AND(NOT(ISBLANK($F87)),$F87&lt;=L$6,$G87&gt;=L$6)</formula>
    </cfRule>
  </conditionalFormatting>
  <conditionalFormatting sqref="I87:I94">
    <cfRule type="dataBar" priority="97">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68" priority="96">
      <formula>L$6=TODAY()</formula>
    </cfRule>
  </conditionalFormatting>
  <conditionalFormatting sqref="E87:E94">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97:BO97">
    <cfRule type="expression" dxfId="60" priority="87">
      <formula>AND($F97&lt;=L$6,ROUNDDOWN(($G97-$F97+1)*$I97,0)+$F97-1&gt;=L$6)</formula>
    </cfRule>
    <cfRule type="expression" dxfId="59" priority="88">
      <formula>AND(NOT(ISBLANK($F97)),$F97&lt;=L$6,$G97&gt;=L$6)</formula>
    </cfRule>
  </conditionalFormatting>
  <conditionalFormatting sqref="I97">
    <cfRule type="dataBar" priority="86">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58" priority="85">
      <formula>L$6=TODAY()</formula>
    </cfRule>
  </conditionalFormatting>
  <conditionalFormatting sqref="E97">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104:BO104">
    <cfRule type="expression" dxfId="50" priority="54">
      <formula>AND($F104&lt;=L$6,ROUNDDOWN(($G104-$F104+1)*$I104,0)+$F104-1&gt;=L$6)</formula>
    </cfRule>
    <cfRule type="expression" dxfId="49" priority="55">
      <formula>AND(NOT(ISBLANK($F104)),$F104&lt;=L$6,$G104&gt;=L$6)</formula>
    </cfRule>
  </conditionalFormatting>
  <conditionalFormatting sqref="I104">
    <cfRule type="dataBar" priority="53">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48" priority="52">
      <formula>L$6=TODAY()</formula>
    </cfRule>
  </conditionalFormatting>
  <conditionalFormatting sqref="E104">
    <cfRule type="cellIs" dxfId="47" priority="45" operator="equal">
      <formula>"LINUX"</formula>
    </cfRule>
    <cfRule type="cellIs" dxfId="46" priority="46" operator="equal">
      <formula>"PHP"</formula>
    </cfRule>
    <cfRule type="cellIs" dxfId="45" priority="47" operator="equal">
      <formula>"CSS"</formula>
    </cfRule>
    <cfRule type="cellIs" dxfId="44" priority="48" operator="equal">
      <formula>"HTML"</formula>
    </cfRule>
    <cfRule type="cellIs" dxfId="43" priority="49" operator="equal">
      <formula>"R"</formula>
    </cfRule>
    <cfRule type="cellIs" dxfId="42" priority="50" operator="equal">
      <formula>"SQL"</formula>
    </cfRule>
    <cfRule type="cellIs" dxfId="41" priority="51" operator="equal">
      <formula>"JS"</formula>
    </cfRule>
  </conditionalFormatting>
  <conditionalFormatting sqref="L111:BO111">
    <cfRule type="expression" dxfId="40" priority="43">
      <formula>AND($F111&lt;=L$6,ROUNDDOWN(($G111-$F111+1)*$I111,0)+$F111-1&gt;=L$6)</formula>
    </cfRule>
    <cfRule type="expression" dxfId="39" priority="44">
      <formula>AND(NOT(ISBLANK($F111)),$F111&lt;=L$6,$G111&gt;=L$6)</formula>
    </cfRule>
  </conditionalFormatting>
  <conditionalFormatting sqref="I111">
    <cfRule type="dataBar" priority="42">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38" priority="41">
      <formula>L$6=TODAY()</formula>
    </cfRule>
  </conditionalFormatting>
  <conditionalFormatting sqref="E11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32:BO132">
    <cfRule type="expression" dxfId="22" priority="21">
      <formula>AND($F132&lt;=L$6,ROUNDDOWN(($G132-$F132+1)*$I132,0)+$F132-1&gt;=L$6)</formula>
    </cfRule>
    <cfRule type="expression" dxfId="21" priority="22">
      <formula>AND(NOT(ISBLANK($F132)),$F132&lt;=L$6,$G132&gt;=L$6)</formula>
    </cfRule>
  </conditionalFormatting>
  <conditionalFormatting sqref="I132">
    <cfRule type="dataBar" priority="20">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0" priority="19">
      <formula>L$6=TODAY()</formula>
    </cfRule>
  </conditionalFormatting>
  <conditionalFormatting sqref="E132">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7:BO137">
    <cfRule type="expression" dxfId="12" priority="10">
      <formula>AND($F137&lt;=L$6,ROUNDDOWN(($G137-$F137+1)*$I137,0)+$F137-1&gt;=L$6)</formula>
    </cfRule>
    <cfRule type="expression" dxfId="11" priority="11">
      <formula>AND(NOT(ISBLANK($F137)),$F137&lt;=L$6,$G137&gt;=L$6)</formula>
    </cfRule>
  </conditionalFormatting>
  <conditionalFormatting sqref="I137">
    <cfRule type="dataBar" priority="9">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0" priority="8">
      <formula>L$6=TODAY()</formula>
    </cfRule>
  </conditionalFormatting>
  <conditionalFormatting sqref="E13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I138:I170</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I171:I179</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I180:I188</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I189:I197</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2021-12-30T04:04:58Z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