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laps" sheetId="1" r:id="rId4"/>
    <sheet state="visible" name="CFTRinh Anxa1-hi cluster" sheetId="2" r:id="rId5"/>
    <sheet state="visible" name="Forskolin Anxa1-hi cluster" sheetId="3" r:id="rId6"/>
    <sheet state="visible" name="Merged Ctrl Anxa1-hi cluster" sheetId="4" r:id="rId7"/>
    <sheet state="visible" name="Ayyaz Cluster 18 S3" sheetId="5" r:id="rId8"/>
    <sheet state="visible" name="Ayyaz SSC2c" sheetId="6" r:id="rId9"/>
    <sheet state="visible" name="Mustata Fetal" sheetId="7" r:id="rId10"/>
  </sheets>
  <definedNames/>
  <calcPr/>
</workbook>
</file>

<file path=xl/sharedStrings.xml><?xml version="1.0" encoding="utf-8"?>
<sst xmlns="http://schemas.openxmlformats.org/spreadsheetml/2006/main" count="731" uniqueCount="572">
  <si>
    <t>CFTRinh – Ayyaz 18</t>
  </si>
  <si>
    <t>CFTRinh – Ayyaz SSC2c</t>
  </si>
  <si>
    <t>CFTRinh – Mustata Fetal</t>
  </si>
  <si>
    <t>Forskolin – Ayyaz 18</t>
  </si>
  <si>
    <t>Forskolin – Ayyaz SSC2c</t>
  </si>
  <si>
    <t>Forskolin – Mustata Fetal</t>
  </si>
  <si>
    <t>Merged Ctrl – Ayyaz 18</t>
  </si>
  <si>
    <t>Merged Ctrl – Ayyaz SSC2c</t>
  </si>
  <si>
    <t>Merged Ctrl – Mustata Fetal</t>
  </si>
  <si>
    <t>col4a2</t>
  </si>
  <si>
    <t>basp1</t>
  </si>
  <si>
    <t>pmepa1</t>
  </si>
  <si>
    <t>ano1</t>
  </si>
  <si>
    <t>anxa3</t>
  </si>
  <si>
    <t>gprc5a</t>
  </si>
  <si>
    <t>f3</t>
  </si>
  <si>
    <t>anxa1</t>
  </si>
  <si>
    <t>col4a1</t>
  </si>
  <si>
    <t>cnn2</t>
  </si>
  <si>
    <t>mboat1</t>
  </si>
  <si>
    <t>serpinb6b</t>
  </si>
  <si>
    <t>serpinb5</t>
  </si>
  <si>
    <t>capn2</t>
  </si>
  <si>
    <t>plaur</t>
  </si>
  <si>
    <t>gsn</t>
  </si>
  <si>
    <t>cwh43</t>
  </si>
  <si>
    <t>pdzk1ip1</t>
  </si>
  <si>
    <t>ly6a</t>
  </si>
  <si>
    <t>rbms1</t>
  </si>
  <si>
    <t>tinagl1</t>
  </si>
  <si>
    <t>ahnak</t>
  </si>
  <si>
    <t>anxa8</t>
  </si>
  <si>
    <t>mal</t>
  </si>
  <si>
    <t>cryab</t>
  </si>
  <si>
    <t>rdh10</t>
  </si>
  <si>
    <t>cdkn2a</t>
  </si>
  <si>
    <t>flna</t>
  </si>
  <si>
    <t>epn3</t>
  </si>
  <si>
    <t>wnt7a</t>
  </si>
  <si>
    <t>plk2</t>
  </si>
  <si>
    <t>ier3</t>
  </si>
  <si>
    <t>lamc2</t>
  </si>
  <si>
    <t>myo1c</t>
  </si>
  <si>
    <t>npnt</t>
  </si>
  <si>
    <t>psca</t>
  </si>
  <si>
    <t>flnb</t>
  </si>
  <si>
    <t>cldn4</t>
  </si>
  <si>
    <t>tns4</t>
  </si>
  <si>
    <t>itgb4</t>
  </si>
  <si>
    <t>ccnd1</t>
  </si>
  <si>
    <t>lama3</t>
  </si>
  <si>
    <t>edn1</t>
  </si>
  <si>
    <t>serpinb9b</t>
  </si>
  <si>
    <t>s100a14</t>
  </si>
  <si>
    <t>phldb2</t>
  </si>
  <si>
    <t>tuba1a</t>
  </si>
  <si>
    <t>samd5</t>
  </si>
  <si>
    <t>ppp1r2</t>
  </si>
  <si>
    <t>krt23</t>
  </si>
  <si>
    <t>lamb3</t>
  </si>
  <si>
    <t>msln</t>
  </si>
  <si>
    <t>igfbp7</t>
  </si>
  <si>
    <t>itgb6</t>
  </si>
  <si>
    <t>tnfrsf23</t>
  </si>
  <si>
    <t>litaf</t>
  </si>
  <si>
    <t>gm12603</t>
  </si>
  <si>
    <t>cxcl16</t>
  </si>
  <si>
    <t>ildr1</t>
  </si>
  <si>
    <t>msn</t>
  </si>
  <si>
    <t>map6</t>
  </si>
  <si>
    <t>sorbs2</t>
  </si>
  <si>
    <t>anxa5</t>
  </si>
  <si>
    <t>bdnf</t>
  </si>
  <si>
    <t>endod1</t>
  </si>
  <si>
    <t>cgn</t>
  </si>
  <si>
    <t>glipr1</t>
  </si>
  <si>
    <t>ccng1</t>
  </si>
  <si>
    <t>gcnt1</t>
  </si>
  <si>
    <t>epha2</t>
  </si>
  <si>
    <t>s100a4</t>
  </si>
  <si>
    <t>emp1</t>
  </si>
  <si>
    <t>cav2</t>
  </si>
  <si>
    <t>fam129b</t>
  </si>
  <si>
    <t>lmo7</t>
  </si>
  <si>
    <t>lor</t>
  </si>
  <si>
    <t>lmna</t>
  </si>
  <si>
    <t>ddah1</t>
  </si>
  <si>
    <t>itpripl2</t>
  </si>
  <si>
    <t>tnfrsf12a</t>
  </si>
  <si>
    <t>gcnt3</t>
  </si>
  <si>
    <t>slc4a11</t>
  </si>
  <si>
    <t>timp2</t>
  </si>
  <si>
    <t>s100a7a</t>
  </si>
  <si>
    <t>gjb4</t>
  </si>
  <si>
    <t>actn1</t>
  </si>
  <si>
    <t>palld</t>
  </si>
  <si>
    <t>p2rx2</t>
  </si>
  <si>
    <t>sema3c</t>
  </si>
  <si>
    <t>sprr2a3</t>
  </si>
  <si>
    <t>dpysl3</t>
  </si>
  <si>
    <t>slco3a1</t>
  </si>
  <si>
    <t>ctsh</t>
  </si>
  <si>
    <t>capg</t>
  </si>
  <si>
    <t>capn5</t>
  </si>
  <si>
    <t>epha4</t>
  </si>
  <si>
    <t>ccnd2</t>
  </si>
  <si>
    <t>rtn4</t>
  </si>
  <si>
    <t>map4</t>
  </si>
  <si>
    <t>epop</t>
  </si>
  <si>
    <t>tjp1</t>
  </si>
  <si>
    <t>ajuba</t>
  </si>
  <si>
    <t>cyr61</t>
  </si>
  <si>
    <t>clu</t>
  </si>
  <si>
    <t>lpcat4</t>
  </si>
  <si>
    <t>lama5</t>
  </si>
  <si>
    <t>clic4</t>
  </si>
  <si>
    <t>krt7</t>
  </si>
  <si>
    <t>tgfbr2</t>
  </si>
  <si>
    <t>cep170b</t>
  </si>
  <si>
    <t>efemp1</t>
  </si>
  <si>
    <t>raph1</t>
  </si>
  <si>
    <t>anxa10</t>
  </si>
  <si>
    <t>pls3</t>
  </si>
  <si>
    <t>dsp</t>
  </si>
  <si>
    <t>emp2</t>
  </si>
  <si>
    <t>rras2</t>
  </si>
  <si>
    <t>ctsl</t>
  </si>
  <si>
    <t>lif</t>
  </si>
  <si>
    <t>klf6</t>
  </si>
  <si>
    <t>itgb1</t>
  </si>
  <si>
    <t>mprip</t>
  </si>
  <si>
    <t>hspa1b</t>
  </si>
  <si>
    <t>aa986860</t>
  </si>
  <si>
    <t>gjb3</t>
  </si>
  <si>
    <t>myadm</t>
  </si>
  <si>
    <t>tubb2b</t>
  </si>
  <si>
    <t>gadd45b</t>
  </si>
  <si>
    <t>myo5c</t>
  </si>
  <si>
    <t>bcl2l1</t>
  </si>
  <si>
    <t>tjp2</t>
  </si>
  <si>
    <t>rbpms</t>
  </si>
  <si>
    <t>ahnak2</t>
  </si>
  <si>
    <t>cd44</t>
  </si>
  <si>
    <t>cavin1</t>
  </si>
  <si>
    <t>phlda3</t>
  </si>
  <si>
    <t>fam107b</t>
  </si>
  <si>
    <t>areg</t>
  </si>
  <si>
    <t>wnt7b</t>
  </si>
  <si>
    <t>a430105i19rik</t>
  </si>
  <si>
    <t>clic3</t>
  </si>
  <si>
    <t>arl4c</t>
  </si>
  <si>
    <t>phlda1</t>
  </si>
  <si>
    <t>slc25a48</t>
  </si>
  <si>
    <t>wls</t>
  </si>
  <si>
    <t>ptgs2</t>
  </si>
  <si>
    <t>gm14444</t>
  </si>
  <si>
    <t>trex2</t>
  </si>
  <si>
    <t>tspan9</t>
  </si>
  <si>
    <t>serpinb9</t>
  </si>
  <si>
    <t>tmem40</t>
  </si>
  <si>
    <t>ly6c1</t>
  </si>
  <si>
    <t>far1</t>
  </si>
  <si>
    <t>ehd2</t>
  </si>
  <si>
    <t>traf4</t>
  </si>
  <si>
    <t>gm15675</t>
  </si>
  <si>
    <t>ctgf</t>
  </si>
  <si>
    <t>il1rn</t>
  </si>
  <si>
    <t>tuft1</t>
  </si>
  <si>
    <t>paqr8</t>
  </si>
  <si>
    <t>sh3bgrl2</t>
  </si>
  <si>
    <t>ywhag</t>
  </si>
  <si>
    <t>pbp2</t>
  </si>
  <si>
    <t>d630011a20rik</t>
  </si>
  <si>
    <t>prss22</t>
  </si>
  <si>
    <t>pdlim7</t>
  </si>
  <si>
    <t>4930461g14rik</t>
  </si>
  <si>
    <t>S100a6</t>
  </si>
  <si>
    <t>Clu</t>
  </si>
  <si>
    <t>Ly6a</t>
  </si>
  <si>
    <t>S100a11</t>
  </si>
  <si>
    <t>Ly6d</t>
  </si>
  <si>
    <t>Sprr2a3</t>
  </si>
  <si>
    <t>Mif</t>
  </si>
  <si>
    <t>Krt19</t>
  </si>
  <si>
    <t>Krt7</t>
  </si>
  <si>
    <t>Npm1</t>
  </si>
  <si>
    <t>Krt18</t>
  </si>
  <si>
    <t>Rps12-ps3</t>
  </si>
  <si>
    <t>Fxyd3</t>
  </si>
  <si>
    <t>Xcl1</t>
  </si>
  <si>
    <t>Anxa2</t>
  </si>
  <si>
    <t>Ccnd1</t>
  </si>
  <si>
    <t>Ncl</t>
  </si>
  <si>
    <t>Ccnd2</t>
  </si>
  <si>
    <t>Cd44</t>
  </si>
  <si>
    <t>Ptma</t>
  </si>
  <si>
    <t>Anxa3</t>
  </si>
  <si>
    <t>Lmna</t>
  </si>
  <si>
    <t>Ranbp1</t>
  </si>
  <si>
    <t>Rplp0</t>
  </si>
  <si>
    <t>Rpl29</t>
  </si>
  <si>
    <t>Nme1</t>
  </si>
  <si>
    <t>Ran</t>
  </si>
  <si>
    <t>Gm10073</t>
  </si>
  <si>
    <t>Rpl35</t>
  </si>
  <si>
    <t>Ayyaz et al. (2019)</t>
  </si>
  <si>
    <t>Dynll1</t>
  </si>
  <si>
    <t>Supplementary Table S3</t>
  </si>
  <si>
    <t>Sprr1a</t>
  </si>
  <si>
    <t>https://www-nature-com.ezp-prod1.hul.harvard.edu/articles/s41586-019-1154-y#Sec20</t>
  </si>
  <si>
    <t>Rps2</t>
  </si>
  <si>
    <t>Rps12</t>
  </si>
  <si>
    <t>Anxa1</t>
  </si>
  <si>
    <t>Rps27l</t>
  </si>
  <si>
    <t>Erh</t>
  </si>
  <si>
    <t>Gm10076</t>
  </si>
  <si>
    <t>Rplp1</t>
  </si>
  <si>
    <t>Pglyrp1</t>
  </si>
  <si>
    <t>Rps28</t>
  </si>
  <si>
    <t>Nhp2</t>
  </si>
  <si>
    <t>Snrpg</t>
  </si>
  <si>
    <t>Rps26</t>
  </si>
  <si>
    <t>Gm8730</t>
  </si>
  <si>
    <t>Sat1</t>
  </si>
  <si>
    <t>Eif2s2</t>
  </si>
  <si>
    <t>Wdr89</t>
  </si>
  <si>
    <t>Hsp90ab1</t>
  </si>
  <si>
    <t>Rpl41</t>
  </si>
  <si>
    <t>Rpl27</t>
  </si>
  <si>
    <t>Malat1</t>
  </si>
  <si>
    <t>Supplementary Table S5</t>
  </si>
  <si>
    <t>Cldn4</t>
  </si>
  <si>
    <t>Areg</t>
  </si>
  <si>
    <t>Gsta1</t>
  </si>
  <si>
    <t>Tm4sf4</t>
  </si>
  <si>
    <t>Lypd8</t>
  </si>
  <si>
    <t>Neat1</t>
  </si>
  <si>
    <t>Ubd</t>
  </si>
  <si>
    <t>Ctsd</t>
  </si>
  <si>
    <t>Reg3g</t>
  </si>
  <si>
    <t>Cdkn1a</t>
  </si>
  <si>
    <t>Guca2a</t>
  </si>
  <si>
    <t>Emp1</t>
  </si>
  <si>
    <t>Muc3</t>
  </si>
  <si>
    <t>Ms4a10</t>
  </si>
  <si>
    <t>Gm42418</t>
  </si>
  <si>
    <t>Ahnak</t>
  </si>
  <si>
    <t>Lamc2</t>
  </si>
  <si>
    <t>Serpinb1a</t>
  </si>
  <si>
    <t>Cdh1</t>
  </si>
  <si>
    <t>Cdhr5</t>
  </si>
  <si>
    <t>Cldn3</t>
  </si>
  <si>
    <t>Cxadr</t>
  </si>
  <si>
    <t>Lgals3</t>
  </si>
  <si>
    <t>Gsta4</t>
  </si>
  <si>
    <t>F3</t>
  </si>
  <si>
    <t>Cxcl16</t>
  </si>
  <si>
    <t>2210407C18Rik</t>
  </si>
  <si>
    <t>F11r</t>
  </si>
  <si>
    <t>Xist</t>
  </si>
  <si>
    <t>Reg3b</t>
  </si>
  <si>
    <t>Prap1</t>
  </si>
  <si>
    <t>Guca2b</t>
  </si>
  <si>
    <t>Itm2b</t>
  </si>
  <si>
    <t>Nupr1</t>
  </si>
  <si>
    <t>Basp1</t>
  </si>
  <si>
    <t>Krt8</t>
  </si>
  <si>
    <t>Tob1</t>
  </si>
  <si>
    <t>Itgb4</t>
  </si>
  <si>
    <t>Cdh17</t>
  </si>
  <si>
    <t>Plec</t>
  </si>
  <si>
    <t>Ms4a8a</t>
  </si>
  <si>
    <t>Gsn</t>
  </si>
  <si>
    <t>Rps19</t>
  </si>
  <si>
    <t>list via Nusse et al. (2018)</t>
  </si>
  <si>
    <t>Gpx2</t>
  </si>
  <si>
    <t>Supplementary Table 4</t>
  </si>
  <si>
    <t>https://www-nature-com.ezp-prod1.hul.harvard.edu/articles/s41586-018-0257-1#Sec18</t>
  </si>
  <si>
    <t>Arl1</t>
  </si>
  <si>
    <t>Bax</t>
  </si>
  <si>
    <t>Btg2</t>
  </si>
  <si>
    <t>S100a16</t>
  </si>
  <si>
    <t>Prkar1a</t>
  </si>
  <si>
    <t>Kcnn4</t>
  </si>
  <si>
    <t>Akr1b3</t>
  </si>
  <si>
    <t>Fabp5</t>
  </si>
  <si>
    <t>Noxo1</t>
  </si>
  <si>
    <t>Avpi1</t>
  </si>
  <si>
    <t>Ctsh</t>
  </si>
  <si>
    <t>Phlda2</t>
  </si>
  <si>
    <t>G6pdx</t>
  </si>
  <si>
    <t>Gusb</t>
  </si>
  <si>
    <t>Ier3</t>
  </si>
  <si>
    <t>Pdrg1</t>
  </si>
  <si>
    <t>Mgat4c</t>
  </si>
  <si>
    <t>Gcnt3</t>
  </si>
  <si>
    <t>Gadd45b</t>
  </si>
  <si>
    <t>Ccng1</t>
  </si>
  <si>
    <t>Aen</t>
  </si>
  <si>
    <t>Ttc9c</t>
  </si>
  <si>
    <t>Hspa1b</t>
  </si>
  <si>
    <t>Bok</t>
  </si>
  <si>
    <t>Sh3bgrl2</t>
  </si>
  <si>
    <t>Pmepa1</t>
  </si>
  <si>
    <t>Anxa5</t>
  </si>
  <si>
    <t>Alcam</t>
  </si>
  <si>
    <t>Mboat1</t>
  </si>
  <si>
    <t>Pir</t>
  </si>
  <si>
    <t>Akap13</t>
  </si>
  <si>
    <t>Igfbp7</t>
  </si>
  <si>
    <t>S100a14</t>
  </si>
  <si>
    <t>Rab15</t>
  </si>
  <si>
    <t>Id2</t>
  </si>
  <si>
    <t>Rdh10</t>
  </si>
  <si>
    <t>1700066B19Rik</t>
  </si>
  <si>
    <t>Cd55</t>
  </si>
  <si>
    <t>Dcxr</t>
  </si>
  <si>
    <t>Scmh1</t>
  </si>
  <si>
    <t>Slc39a10</t>
  </si>
  <si>
    <t>Aaas</t>
  </si>
  <si>
    <t>Ddah1</t>
  </si>
  <si>
    <t>Ckap2</t>
  </si>
  <si>
    <t>Tnfaip8</t>
  </si>
  <si>
    <t>B9d1</t>
  </si>
  <si>
    <t>Rab27b</t>
  </si>
  <si>
    <t>Hspb1</t>
  </si>
  <si>
    <t>Tinagl1</t>
  </si>
  <si>
    <t>Pmm1</t>
  </si>
  <si>
    <t>Sorl1</t>
  </si>
  <si>
    <t>Serpinh1</t>
  </si>
  <si>
    <t>Mdm2</t>
  </si>
  <si>
    <t>Akr1b10</t>
  </si>
  <si>
    <t>Usp46</t>
  </si>
  <si>
    <t>Cnn2</t>
  </si>
  <si>
    <t>Cd14</t>
  </si>
  <si>
    <t>Rbms1</t>
  </si>
  <si>
    <t>Fam129b</t>
  </si>
  <si>
    <t>Mlkl</t>
  </si>
  <si>
    <t>Mfsd4</t>
  </si>
  <si>
    <t>Exoc4</t>
  </si>
  <si>
    <t>Krt23</t>
  </si>
  <si>
    <t>Golga2</t>
  </si>
  <si>
    <t>Il4ra</t>
  </si>
  <si>
    <t>Inf2</t>
  </si>
  <si>
    <t>Foxq1</t>
  </si>
  <si>
    <t>Fbxw9</t>
  </si>
  <si>
    <t>Ecscr</t>
  </si>
  <si>
    <t>Aim1</t>
  </si>
  <si>
    <t>Tpm2</t>
  </si>
  <si>
    <t>Slfn2</t>
  </si>
  <si>
    <t>Tns4</t>
  </si>
  <si>
    <t>Ica1</t>
  </si>
  <si>
    <t>Ercc5</t>
  </si>
  <si>
    <t>Glipr1</t>
  </si>
  <si>
    <t>Sh3kbp1</t>
  </si>
  <si>
    <t>Adam9</t>
  </si>
  <si>
    <t>Endod1</t>
  </si>
  <si>
    <t>Prkcdbp</t>
  </si>
  <si>
    <t>Tspan4</t>
  </si>
  <si>
    <t>Pdlim7</t>
  </si>
  <si>
    <t>Ptp4a3</t>
  </si>
  <si>
    <t>Far1</t>
  </si>
  <si>
    <t>Il33</t>
  </si>
  <si>
    <t>Gtse1</t>
  </si>
  <si>
    <t>Tmem43</t>
  </si>
  <si>
    <t>Capn2</t>
  </si>
  <si>
    <t>Ppic</t>
  </si>
  <si>
    <t>Col4a1</t>
  </si>
  <si>
    <t>Wtip</t>
  </si>
  <si>
    <t>Tubb6</t>
  </si>
  <si>
    <t>Plaur</t>
  </si>
  <si>
    <t>Crip2</t>
  </si>
  <si>
    <t>Icam1</t>
  </si>
  <si>
    <t>Timp2</t>
  </si>
  <si>
    <t>Capn5</t>
  </si>
  <si>
    <t>Flot2</t>
  </si>
  <si>
    <t>Epha4</t>
  </si>
  <si>
    <t>Ap1s3</t>
  </si>
  <si>
    <t>Fmnl2</t>
  </si>
  <si>
    <t>Emp2</t>
  </si>
  <si>
    <t>Tspan6</t>
  </si>
  <si>
    <t>Gjb3</t>
  </si>
  <si>
    <t>Abhd4</t>
  </si>
  <si>
    <t>Slco4a1</t>
  </si>
  <si>
    <t>Col4a2</t>
  </si>
  <si>
    <t>Sgcb</t>
  </si>
  <si>
    <t>Fkbp9</t>
  </si>
  <si>
    <t>Msn</t>
  </si>
  <si>
    <t>Serpinb5</t>
  </si>
  <si>
    <t>Plk2</t>
  </si>
  <si>
    <t>Trp53inp1</t>
  </si>
  <si>
    <t>Tnfrsf10b</t>
  </si>
  <si>
    <t>Baiap2</t>
  </si>
  <si>
    <t>Fut2</t>
  </si>
  <si>
    <t>Fosl1</t>
  </si>
  <si>
    <t>Zmat3</t>
  </si>
  <si>
    <t>4930461G14Rik</t>
  </si>
  <si>
    <t>E130012A19Rik</t>
  </si>
  <si>
    <t>Fam149a</t>
  </si>
  <si>
    <t>Psrc1</t>
  </si>
  <si>
    <t>Col18a1</t>
  </si>
  <si>
    <t>Slc19a2</t>
  </si>
  <si>
    <t>Hyal1</t>
  </si>
  <si>
    <t>Wwtr1</t>
  </si>
  <si>
    <t>Mgmt</t>
  </si>
  <si>
    <t>Plat</t>
  </si>
  <si>
    <t>Tbc1d2</t>
  </si>
  <si>
    <t>Rgs19</t>
  </si>
  <si>
    <t>Suox</t>
  </si>
  <si>
    <t>Cd99l2</t>
  </si>
  <si>
    <t>Ccp110</t>
  </si>
  <si>
    <t>Epn3</t>
  </si>
  <si>
    <t>Ecm1</t>
  </si>
  <si>
    <t>Paqr8</t>
  </si>
  <si>
    <t>Rhod</t>
  </si>
  <si>
    <t>Vamp5</t>
  </si>
  <si>
    <t>Dyrk3</t>
  </si>
  <si>
    <t>Msantd3</t>
  </si>
  <si>
    <t>Ildr1</t>
  </si>
  <si>
    <t>2210011C24Rik</t>
  </si>
  <si>
    <t>Ppl</t>
  </si>
  <si>
    <t>AI467606</t>
  </si>
  <si>
    <t>P2ry6</t>
  </si>
  <si>
    <t>Car2</t>
  </si>
  <si>
    <t>Wfdc2</t>
  </si>
  <si>
    <t>Ereg</t>
  </si>
  <si>
    <t>Cryab</t>
  </si>
  <si>
    <t>Hspa2</t>
  </si>
  <si>
    <t>Arl4c</t>
  </si>
  <si>
    <t>Abcc4</t>
  </si>
  <si>
    <t>Sptssb</t>
  </si>
  <si>
    <t>Pdzk1ip1</t>
  </si>
  <si>
    <t>Enah</t>
  </si>
  <si>
    <t>Abcc5</t>
  </si>
  <si>
    <t>Trex2</t>
  </si>
  <si>
    <t>Phlda3</t>
  </si>
  <si>
    <t>Vnn1</t>
  </si>
  <si>
    <t>Abi3</t>
  </si>
  <si>
    <t>Frmd6</t>
  </si>
  <si>
    <t>Vangl1</t>
  </si>
  <si>
    <t>Ift57</t>
  </si>
  <si>
    <t>Osbpl5</t>
  </si>
  <si>
    <t>P2ry2</t>
  </si>
  <si>
    <t>Cd68</t>
  </si>
  <si>
    <t>Gatm</t>
  </si>
  <si>
    <t>Acsm3</t>
  </si>
  <si>
    <t>Slc44a2</t>
  </si>
  <si>
    <t>Chrnb1</t>
  </si>
  <si>
    <t>Gnai1</t>
  </si>
  <si>
    <t>Il17re</t>
  </si>
  <si>
    <t>Arhgef3</t>
  </si>
  <si>
    <t>Ncmap</t>
  </si>
  <si>
    <t>Slc45a3</t>
  </si>
  <si>
    <t>Cgnl1</t>
  </si>
  <si>
    <t>Ccdc92</t>
  </si>
  <si>
    <t>Laptm5</t>
  </si>
  <si>
    <t>Ctgf</t>
  </si>
  <si>
    <t>Aqp5</t>
  </si>
  <si>
    <t>Gkn1</t>
  </si>
  <si>
    <t>Spata6</t>
  </si>
  <si>
    <t>Mras</t>
  </si>
  <si>
    <t>Camsap2</t>
  </si>
  <si>
    <t>Abcb1b</t>
  </si>
  <si>
    <t>Oas1f</t>
  </si>
  <si>
    <t>Stx11</t>
  </si>
  <si>
    <t>Rgs17</t>
  </si>
  <si>
    <t>Dapk1</t>
  </si>
  <si>
    <t>Wwc2</t>
  </si>
  <si>
    <t>Tead4</t>
  </si>
  <si>
    <t>1700007K13Rik</t>
  </si>
  <si>
    <t>Gcnt1</t>
  </si>
  <si>
    <t>Zbtb32</t>
  </si>
  <si>
    <t>Vsig1</t>
  </si>
  <si>
    <t>Zfp52</t>
  </si>
  <si>
    <t>Kifc3</t>
  </si>
  <si>
    <t>Il1rn</t>
  </si>
  <si>
    <t>Dusp22</t>
  </si>
  <si>
    <t>Eps8l1</t>
  </si>
  <si>
    <t>Gpc1</t>
  </si>
  <si>
    <t>Wnt4</t>
  </si>
  <si>
    <t>Samd5</t>
  </si>
  <si>
    <t>Plcd3</t>
  </si>
  <si>
    <t>Slc25a48</t>
  </si>
  <si>
    <t>Nfe2l3</t>
  </si>
  <si>
    <t>Ddit4l</t>
  </si>
  <si>
    <t>Glis3</t>
  </si>
  <si>
    <t>Arhgef4</t>
  </si>
  <si>
    <t>Klrg2</t>
  </si>
  <si>
    <t>Plekhs1</t>
  </si>
  <si>
    <t>Cdkn2a</t>
  </si>
  <si>
    <t>Lor</t>
  </si>
  <si>
    <t>Mal</t>
  </si>
  <si>
    <t>Camkk1</t>
  </si>
  <si>
    <t>Lama3</t>
  </si>
  <si>
    <t>S100a4</t>
  </si>
  <si>
    <t>Slc4a11</t>
  </si>
  <si>
    <t>Syt8</t>
  </si>
  <si>
    <t>Anxa8</t>
  </si>
  <si>
    <t>Tspan2</t>
  </si>
  <si>
    <t>Clic3</t>
  </si>
  <si>
    <t>Gpr137b</t>
  </si>
  <si>
    <t>Fam212b</t>
  </si>
  <si>
    <t>Dhh</t>
  </si>
  <si>
    <t>Sox21</t>
  </si>
  <si>
    <t>Prss22</t>
  </si>
  <si>
    <t>Bmp8b</t>
  </si>
  <si>
    <t>Tmem40</t>
  </si>
  <si>
    <t>Ly6f</t>
  </si>
  <si>
    <t>Ggta1</t>
  </si>
  <si>
    <t>Btbd11</t>
  </si>
  <si>
    <t>Rab11fip5</t>
  </si>
  <si>
    <t>Na</t>
  </si>
  <si>
    <t>Spp1</t>
  </si>
  <si>
    <t>Gia1</t>
  </si>
  <si>
    <t>Tacstd2</t>
  </si>
  <si>
    <t>Sftpd</t>
  </si>
  <si>
    <t>Msln</t>
  </si>
  <si>
    <t>Expi</t>
  </si>
  <si>
    <t>Syt14l</t>
  </si>
  <si>
    <t>Krt4</t>
  </si>
  <si>
    <t>Ivl</t>
  </si>
  <si>
    <t>Akr188</t>
  </si>
  <si>
    <t>Cdh13</t>
  </si>
  <si>
    <t>Efna5</t>
  </si>
  <si>
    <t>Eda2r</t>
  </si>
  <si>
    <t>Ldh2</t>
  </si>
  <si>
    <t>Ly6c</t>
  </si>
  <si>
    <t>Efemp1</t>
  </si>
  <si>
    <t>2310002J15Rik</t>
  </si>
  <si>
    <t>Cugbp2</t>
  </si>
  <si>
    <t>Dscr6</t>
  </si>
  <si>
    <t>Hs6st2</t>
  </si>
  <si>
    <t>Serpinb9b</t>
  </si>
  <si>
    <t>Prtf</t>
  </si>
  <si>
    <t>5830408B19Rik</t>
  </si>
  <si>
    <t>Psapl1</t>
  </si>
  <si>
    <t>Fer1l3</t>
  </si>
  <si>
    <t>Zfp365</t>
  </si>
  <si>
    <t>Psca</t>
  </si>
  <si>
    <t>Pdlim4</t>
  </si>
  <si>
    <t>Tnni2</t>
  </si>
  <si>
    <t>Tmem34</t>
  </si>
  <si>
    <t>S100a7a</t>
  </si>
  <si>
    <t>Mcpt2</t>
  </si>
  <si>
    <t>Jub</t>
  </si>
  <si>
    <t>Scel</t>
  </si>
  <si>
    <t>Fam1988</t>
  </si>
  <si>
    <t>Tlr4</t>
  </si>
  <si>
    <t>Zic4</t>
  </si>
  <si>
    <t>4833427G06Rik</t>
  </si>
  <si>
    <t>Mtap6</t>
  </si>
  <si>
    <t>Serpinb6b</t>
  </si>
  <si>
    <t>5730416F02Rik</t>
  </si>
  <si>
    <t>Prl2c3</t>
  </si>
  <si>
    <t>1110028F11Rik</t>
  </si>
  <si>
    <t>Plf</t>
  </si>
  <si>
    <t>Arhgap44</t>
  </si>
  <si>
    <t>Tuba1</t>
  </si>
  <si>
    <t>Serpinb11</t>
  </si>
  <si>
    <t>Mcam</t>
  </si>
  <si>
    <t>Ak1</t>
  </si>
  <si>
    <t>Vax1</t>
  </si>
  <si>
    <t>4632434I11Rik</t>
  </si>
  <si>
    <t>Fam64b</t>
  </si>
  <si>
    <t>Clcf1</t>
  </si>
  <si>
    <t>Sca10</t>
  </si>
  <si>
    <t>Flnc</t>
  </si>
  <si>
    <t>Susd4</t>
  </si>
  <si>
    <t>Gpr120</t>
  </si>
  <si>
    <t>Soga2</t>
  </si>
  <si>
    <t>Klhl13</t>
  </si>
  <si>
    <t>Cpt1c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</si>
</sst>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i/>
      <color theme="1"/>
      <name val="Arial"/>
    </font>
    <font>
      <color theme="1"/>
      <name val="Arial"/>
    </font>
    <font>
      <sz val="11.0"/>
      <color rgb="FF1D1C1D"/>
      <name val="Slack-Lato"/>
    </font>
    <font>
      <color theme="1"/>
      <name val="Consolas"/>
    </font>
    <font>
      <u/>
      <color rgb="FF1155CC"/>
    </font>
    <font>
      <u/>
      <color rgb="FF0000FF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-nature-com.ezp-prod1.hul.harvard.edu/articles/s41586-019-1154-y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-nature-com.ezp-prod1.hul.harvard.edu/articles/s41586-019-1154-y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-nature-com.ezp-prod1.hul.harvard.edu/articles/s41586-018-0257-1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3.14"/>
    <col customWidth="1" min="3" max="3" width="24.86"/>
    <col customWidth="1" min="4" max="4" width="19.86"/>
    <col customWidth="1" min="5" max="5" width="23.86"/>
    <col customWidth="1" min="6" max="6" width="24.0"/>
    <col customWidth="1" min="7" max="7" width="21.86"/>
    <col customWidth="1" min="8" max="8" width="25.86"/>
    <col customWidth="1" min="9" max="9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f t="shared" ref="A2:I2" si="1">COUNTA(A3:A1000)</f>
        <v>10</v>
      </c>
      <c r="B2" s="2">
        <f t="shared" si="1"/>
        <v>13</v>
      </c>
      <c r="C2" s="2">
        <f t="shared" si="1"/>
        <v>73</v>
      </c>
      <c r="D2" s="2">
        <f t="shared" si="1"/>
        <v>6</v>
      </c>
      <c r="E2" s="2">
        <f t="shared" si="1"/>
        <v>10</v>
      </c>
      <c r="F2" s="2">
        <f t="shared" si="1"/>
        <v>57</v>
      </c>
      <c r="G2" s="2">
        <f t="shared" si="1"/>
        <v>4</v>
      </c>
      <c r="H2" s="2">
        <f t="shared" si="1"/>
        <v>8</v>
      </c>
      <c r="I2" s="2">
        <f t="shared" si="1"/>
        <v>43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tr">
        <f>IFERROR(__xludf.DUMMYFUNCTION("iferror(filter('CFTRinh Anxa1-hi cluster'!$A$1:$A1000, match('CFTRinh Anxa1-hi cluster'!$A$1:$A1000, 'Ayyaz Cluster 18 S3'!$A$1:$A1000, false)), ""no match"")"),"anxa3")</f>
        <v>anxa3</v>
      </c>
      <c r="B3" s="3" t="str">
        <f>IFERROR(__xludf.DUMMYFUNCTION("iferror(filter('CFTRinh Anxa1-hi cluster'!$A$1:$A1000, match('CFTRinh Anxa1-hi cluster'!$A$1:$A1000, 'Ayyaz SSC2c'!$A$1:$A1000, false)), ""no match"")"),"basp1")</f>
        <v>basp1</v>
      </c>
      <c r="C3" s="3" t="str">
        <f>IFERROR(__xludf.DUMMYFUNCTION("iferror(filter('CFTRinh Anxa1-hi cluster'!$A$1:$A1000, match('CFTRinh Anxa1-hi cluster'!$A$1:$A1000, 'Mustata Fetal'!$A$1:$A1000, false)), ""no match"")"),"col4a2")</f>
        <v>col4a2</v>
      </c>
      <c r="D3" s="3" t="str">
        <f>IFERROR(__xludf.DUMMYFUNCTION("iferror(filter('Forskolin Anxa1-hi cluster'!$A$1:$A1000, match('Forskolin Anxa1-hi cluster'!$A$1:$A1000, 'Ayyaz Cluster 18 S3'!$A$1:$A1000, false)), ""no match"")"),"anxa1")</f>
        <v>anxa1</v>
      </c>
      <c r="E3" s="3" t="str">
        <f>IFERROR(__xludf.DUMMYFUNCTION("iferror(filter('Forskolin Anxa1-hi cluster'!$A$1:$A1000, match('Forskolin Anxa1-hi cluster'!$A$1:$A1000, 'Ayyaz SSC2c'!$A$1:$A1000, false)), ""no match"")"),"anxa1")</f>
        <v>anxa1</v>
      </c>
      <c r="F3" s="3" t="str">
        <f>IFERROR(__xludf.DUMMYFUNCTION("iferror(filter('Forskolin Anxa1-hi cluster'!$A$1:$A1000, match('Forskolin Anxa1-hi cluster'!$A$1:$A1000, 'Mustata Fetal'!$A$1:$A1000, false)), ""no match"")"),"mal")</f>
        <v>mal</v>
      </c>
      <c r="G3" s="3" t="str">
        <f>IFERROR(__xludf.DUMMYFUNCTION("iferror(filter('Merged Ctrl Anxa1-hi cluster'!$A$1:$A1000, match('Merged Ctrl Anxa1-hi cluster'!$A$1:$A1000, 'Ayyaz Cluster 18 S3'!$A$1:$A1000, false)), ""no match"")"),"anxa3")</f>
        <v>anxa3</v>
      </c>
      <c r="H3" s="3" t="str">
        <f>IFERROR(__xludf.DUMMYFUNCTION("iferror(filter('Merged Ctrl Anxa1-hi cluster'!$A$1:$A1000, match('Merged Ctrl Anxa1-hi cluster'!$A$1:$A1000, 'Ayyaz SSC2c'!$A$1:$A1000, false)), ""no match"")"),"basp1")</f>
        <v>basp1</v>
      </c>
      <c r="I3" s="3" t="str">
        <f>IFERROR(__xludf.DUMMYFUNCTION("iferror(filter('Merged Ctrl Anxa1-hi cluster'!$A$1:$A1000, match('Merged Ctrl Anxa1-hi cluster'!$A$1:$A1000, 'Mustata Fetal'!$A$1:$A1000, false)), ""no match"")"),"basp1")</f>
        <v>basp1</v>
      </c>
    </row>
    <row r="4">
      <c r="A4" s="3" t="str">
        <f>IFERROR(__xludf.DUMMYFUNCTION("""COMPUTED_VALUE"""),"anxa1")</f>
        <v>anxa1</v>
      </c>
      <c r="B4" s="3" t="str">
        <f>IFERROR(__xludf.DUMMYFUNCTION("""COMPUTED_VALUE"""),"f3")</f>
        <v>f3</v>
      </c>
      <c r="C4" s="3" t="str">
        <f>IFERROR(__xludf.DUMMYFUNCTION("""COMPUTED_VALUE"""),"basp1")</f>
        <v>basp1</v>
      </c>
      <c r="D4" s="3" t="str">
        <f>IFERROR(__xludf.DUMMYFUNCTION("""COMPUTED_VALUE"""),"ly6a")</f>
        <v>ly6a</v>
      </c>
      <c r="E4" s="3" t="str">
        <f>IFERROR(__xludf.DUMMYFUNCTION("""COMPUTED_VALUE"""),"basp1")</f>
        <v>basp1</v>
      </c>
      <c r="F4" s="3" t="str">
        <f>IFERROR(__xludf.DUMMYFUNCTION("""COMPUTED_VALUE"""),"anxa1")</f>
        <v>anxa1</v>
      </c>
      <c r="G4" s="3" t="str">
        <f>IFERROR(__xludf.DUMMYFUNCTION("""COMPUTED_VALUE"""),"ly6a")</f>
        <v>ly6a</v>
      </c>
      <c r="H4" s="3" t="str">
        <f>IFERROR(__xludf.DUMMYFUNCTION("""COMPUTED_VALUE"""),"anxa1")</f>
        <v>anxa1</v>
      </c>
      <c r="I4" s="3" t="str">
        <f>IFERROR(__xludf.DUMMYFUNCTION("""COMPUTED_VALUE"""),"col4a2")</f>
        <v>col4a2</v>
      </c>
    </row>
    <row r="5">
      <c r="A5" s="3" t="str">
        <f>IFERROR(__xludf.DUMMYFUNCTION("""COMPUTED_VALUE"""),"ly6a")</f>
        <v>ly6a</v>
      </c>
      <c r="B5" s="3" t="str">
        <f>IFERROR(__xludf.DUMMYFUNCTION("""COMPUTED_VALUE"""),"anxa1")</f>
        <v>anxa1</v>
      </c>
      <c r="C5" s="3" t="str">
        <f>IFERROR(__xludf.DUMMYFUNCTION("""COMPUTED_VALUE"""),"pmepa1")</f>
        <v>pmepa1</v>
      </c>
      <c r="D5" s="3" t="str">
        <f>IFERROR(__xludf.DUMMYFUNCTION("""COMPUTED_VALUE"""),"anxa3")</f>
        <v>anxa3</v>
      </c>
      <c r="E5" s="3" t="str">
        <f>IFERROR(__xludf.DUMMYFUNCTION("""COMPUTED_VALUE"""),"f3")</f>
        <v>f3</v>
      </c>
      <c r="F5" s="3" t="str">
        <f>IFERROR(__xludf.DUMMYFUNCTION("""COMPUTED_VALUE"""),"anxa8")</f>
        <v>anxa8</v>
      </c>
      <c r="G5" s="3" t="str">
        <f>IFERROR(__xludf.DUMMYFUNCTION("""COMPUTED_VALUE"""),"anxa1")</f>
        <v>anxa1</v>
      </c>
      <c r="H5" s="3" t="str">
        <f>IFERROR(__xludf.DUMMYFUNCTION("""COMPUTED_VALUE"""),"f3")</f>
        <v>f3</v>
      </c>
      <c r="I5" s="3" t="str">
        <f>IFERROR(__xludf.DUMMYFUNCTION("""COMPUTED_VALUE"""),"anxa3")</f>
        <v>anxa3</v>
      </c>
    </row>
    <row r="6">
      <c r="A6" s="3" t="str">
        <f>IFERROR(__xludf.DUMMYFUNCTION("""COMPUTED_VALUE"""),"ccnd1")</f>
        <v>ccnd1</v>
      </c>
      <c r="B6" s="3" t="str">
        <f>IFERROR(__xludf.DUMMYFUNCTION("""COMPUTED_VALUE"""),"gsn")</f>
        <v>gsn</v>
      </c>
      <c r="C6" s="3" t="str">
        <f>IFERROR(__xludf.DUMMYFUNCTION("""COMPUTED_VALUE"""),"anxa3")</f>
        <v>anxa3</v>
      </c>
      <c r="D6" s="3" t="str">
        <f>IFERROR(__xludf.DUMMYFUNCTION("""COMPUTED_VALUE"""),"ccnd1")</f>
        <v>ccnd1</v>
      </c>
      <c r="E6" s="3" t="str">
        <f>IFERROR(__xludf.DUMMYFUNCTION("""COMPUTED_VALUE"""),"lamc2")</f>
        <v>lamc2</v>
      </c>
      <c r="F6" s="3" t="str">
        <f>IFERROR(__xludf.DUMMYFUNCTION("""COMPUTED_VALUE"""),"ly6a")</f>
        <v>ly6a</v>
      </c>
      <c r="G6" s="3" t="str">
        <f>IFERROR(__xludf.DUMMYFUNCTION("""COMPUTED_VALUE"""),"ccnd1")</f>
        <v>ccnd1</v>
      </c>
      <c r="H6" s="3" t="str">
        <f>IFERROR(__xludf.DUMMYFUNCTION("""COMPUTED_VALUE"""),"gsn")</f>
        <v>gsn</v>
      </c>
      <c r="I6" s="3" t="str">
        <f>IFERROR(__xludf.DUMMYFUNCTION("""COMPUTED_VALUE"""),"col4a1")</f>
        <v>col4a1</v>
      </c>
    </row>
    <row r="7">
      <c r="A7" s="3" t="str">
        <f>IFERROR(__xludf.DUMMYFUNCTION("""COMPUTED_VALUE"""),"lmna")</f>
        <v>lmna</v>
      </c>
      <c r="B7" s="3" t="str">
        <f>IFERROR(__xludf.DUMMYFUNCTION("""COMPUTED_VALUE"""),"ahnak")</f>
        <v>ahnak</v>
      </c>
      <c r="C7" s="3" t="str">
        <f>IFERROR(__xludf.DUMMYFUNCTION("""COMPUTED_VALUE"""),"anxa1")</f>
        <v>anxa1</v>
      </c>
      <c r="D7" s="3" t="str">
        <f>IFERROR(__xludf.DUMMYFUNCTION("""COMPUTED_VALUE"""),"cd44")</f>
        <v>cd44</v>
      </c>
      <c r="E7" s="3" t="str">
        <f>IFERROR(__xludf.DUMMYFUNCTION("""COMPUTED_VALUE"""),"ahnak")</f>
        <v>ahnak</v>
      </c>
      <c r="F7" s="3" t="str">
        <f>IFERROR(__xludf.DUMMYFUNCTION("""COMPUTED_VALUE"""),"serpinb6b")</f>
        <v>serpinb6b</v>
      </c>
      <c r="H7" s="3" t="str">
        <f>IFERROR(__xludf.DUMMYFUNCTION("""COMPUTED_VALUE"""),"ahnak")</f>
        <v>ahnak</v>
      </c>
      <c r="I7" s="3" t="str">
        <f>IFERROR(__xludf.DUMMYFUNCTION("""COMPUTED_VALUE"""),"ly6a")</f>
        <v>ly6a</v>
      </c>
    </row>
    <row r="8">
      <c r="A8" s="3" t="str">
        <f>IFERROR(__xludf.DUMMYFUNCTION("""COMPUTED_VALUE"""),"sprr2a3")</f>
        <v>sprr2a3</v>
      </c>
      <c r="B8" s="3" t="str">
        <f>IFERROR(__xludf.DUMMYFUNCTION("""COMPUTED_VALUE"""),"lamc2")</f>
        <v>lamc2</v>
      </c>
      <c r="C8" s="3" t="str">
        <f>IFERROR(__xludf.DUMMYFUNCTION("""COMPUTED_VALUE"""),"col4a1")</f>
        <v>col4a1</v>
      </c>
      <c r="D8" s="3" t="str">
        <f>IFERROR(__xludf.DUMMYFUNCTION("""COMPUTED_VALUE"""),"clu")</f>
        <v>clu</v>
      </c>
      <c r="E8" s="3" t="str">
        <f>IFERROR(__xludf.DUMMYFUNCTION("""COMPUTED_VALUE"""),"emp1")</f>
        <v>emp1</v>
      </c>
      <c r="F8" s="3" t="str">
        <f>IFERROR(__xludf.DUMMYFUNCTION("""COMPUTED_VALUE"""),"basp1")</f>
        <v>basp1</v>
      </c>
      <c r="H8" s="3" t="str">
        <f>IFERROR(__xludf.DUMMYFUNCTION("""COMPUTED_VALUE"""),"lamc2")</f>
        <v>lamc2</v>
      </c>
      <c r="I8" s="3" t="str">
        <f>IFERROR(__xludf.DUMMYFUNCTION("""COMPUTED_VALUE"""),"pmepa1")</f>
        <v>pmepa1</v>
      </c>
    </row>
    <row r="9">
      <c r="A9" s="3" t="str">
        <f>IFERROR(__xludf.DUMMYFUNCTION("""COMPUTED_VALUE"""),"ccnd2")</f>
        <v>ccnd2</v>
      </c>
      <c r="B9" s="3" t="str">
        <f>IFERROR(__xludf.DUMMYFUNCTION("""COMPUTED_VALUE"""),"cldn4")</f>
        <v>cldn4</v>
      </c>
      <c r="C9" s="3" t="str">
        <f>IFERROR(__xludf.DUMMYFUNCTION("""COMPUTED_VALUE"""),"cnn2")</f>
        <v>cnn2</v>
      </c>
      <c r="E9" s="3" t="str">
        <f>IFERROR(__xludf.DUMMYFUNCTION("""COMPUTED_VALUE"""),"clu")</f>
        <v>clu</v>
      </c>
      <c r="F9" s="3" t="str">
        <f>IFERROR(__xludf.DUMMYFUNCTION("""COMPUTED_VALUE"""),"anxa3")</f>
        <v>anxa3</v>
      </c>
      <c r="H9" s="3" t="str">
        <f>IFERROR(__xludf.DUMMYFUNCTION("""COMPUTED_VALUE"""),"cldn4")</f>
        <v>cldn4</v>
      </c>
      <c r="I9" s="3" t="str">
        <f>IFERROR(__xludf.DUMMYFUNCTION("""COMPUTED_VALUE"""),"anxa1")</f>
        <v>anxa1</v>
      </c>
    </row>
    <row r="10">
      <c r="A10" s="3" t="str">
        <f>IFERROR(__xludf.DUMMYFUNCTION("""COMPUTED_VALUE"""),"clu")</f>
        <v>clu</v>
      </c>
      <c r="B10" s="3" t="str">
        <f>IFERROR(__xludf.DUMMYFUNCTION("""COMPUTED_VALUE"""),"itgb4")</f>
        <v>itgb4</v>
      </c>
      <c r="C10" s="3" t="str">
        <f>IFERROR(__xludf.DUMMYFUNCTION("""COMPUTED_VALUE"""),"mboat1")</f>
        <v>mboat1</v>
      </c>
      <c r="E10" s="3" t="str">
        <f>IFERROR(__xludf.DUMMYFUNCTION("""COMPUTED_VALUE"""),"areg")</f>
        <v>areg</v>
      </c>
      <c r="F10" s="3" t="str">
        <f>IFERROR(__xludf.DUMMYFUNCTION("""COMPUTED_VALUE"""),"ccnd1")</f>
        <v>ccnd1</v>
      </c>
      <c r="H10" s="3" t="str">
        <f>IFERROR(__xludf.DUMMYFUNCTION("""COMPUTED_VALUE"""),"cxcl16")</f>
        <v>cxcl16</v>
      </c>
      <c r="I10" s="3" t="str">
        <f>IFERROR(__xludf.DUMMYFUNCTION("""COMPUTED_VALUE"""),"pdzk1ip1")</f>
        <v>pdzk1ip1</v>
      </c>
    </row>
    <row r="11">
      <c r="A11" s="3" t="str">
        <f>IFERROR(__xludf.DUMMYFUNCTION("""COMPUTED_VALUE"""),"krt7")</f>
        <v>krt7</v>
      </c>
      <c r="B11" s="3" t="str">
        <f>IFERROR(__xludf.DUMMYFUNCTION("""COMPUTED_VALUE"""),"cxcl16")</f>
        <v>cxcl16</v>
      </c>
      <c r="C11" s="3" t="str">
        <f>IFERROR(__xludf.DUMMYFUNCTION("""COMPUTED_VALUE"""),"serpinb6b")</f>
        <v>serpinb6b</v>
      </c>
      <c r="E11" s="3" t="str">
        <f>IFERROR(__xludf.DUMMYFUNCTION("""COMPUTED_VALUE"""),"gsn")</f>
        <v>gsn</v>
      </c>
      <c r="F11" s="3" t="str">
        <f>IFERROR(__xludf.DUMMYFUNCTION("""COMPUTED_VALUE"""),"slc25a48")</f>
        <v>slc25a48</v>
      </c>
      <c r="I11" s="3" t="str">
        <f>IFERROR(__xludf.DUMMYFUNCTION("""COMPUTED_VALUE"""),"mal")</f>
        <v>mal</v>
      </c>
    </row>
    <row r="12">
      <c r="A12" s="3" t="str">
        <f>IFERROR(__xludf.DUMMYFUNCTION("""COMPUTED_VALUE"""),"cd44")</f>
        <v>cd44</v>
      </c>
      <c r="B12" s="3" t="str">
        <f>IFERROR(__xludf.DUMMYFUNCTION("""COMPUTED_VALUE"""),"emp1")</f>
        <v>emp1</v>
      </c>
      <c r="C12" s="3" t="str">
        <f>IFERROR(__xludf.DUMMYFUNCTION("""COMPUTED_VALUE"""),"serpinb5")</f>
        <v>serpinb5</v>
      </c>
      <c r="E12" s="3" t="str">
        <f>IFERROR(__xludf.DUMMYFUNCTION("""COMPUTED_VALUE"""),"cxcl16")</f>
        <v>cxcl16</v>
      </c>
      <c r="F12" s="3" t="str">
        <f>IFERROR(__xludf.DUMMYFUNCTION("""COMPUTED_VALUE"""),"col4a1")</f>
        <v>col4a1</v>
      </c>
      <c r="I12" s="3" t="str">
        <f>IFERROR(__xludf.DUMMYFUNCTION("""COMPUTED_VALUE"""),"serpinb6b")</f>
        <v>serpinb6b</v>
      </c>
    </row>
    <row r="13">
      <c r="B13" s="3" t="str">
        <f>IFERROR(__xludf.DUMMYFUNCTION("""COMPUTED_VALUE"""),"ccnd2")</f>
        <v>ccnd2</v>
      </c>
      <c r="C13" s="3" t="str">
        <f>IFERROR(__xludf.DUMMYFUNCTION("""COMPUTED_VALUE"""),"capn2")</f>
        <v>capn2</v>
      </c>
      <c r="F13" s="3" t="str">
        <f>IFERROR(__xludf.DUMMYFUNCTION("""COMPUTED_VALUE"""),"ier3")</f>
        <v>ier3</v>
      </c>
      <c r="I13" s="3" t="str">
        <f>IFERROR(__xludf.DUMMYFUNCTION("""COMPUTED_VALUE"""),"cnn2")</f>
        <v>cnn2</v>
      </c>
    </row>
    <row r="14">
      <c r="B14" s="3" t="str">
        <f>IFERROR(__xludf.DUMMYFUNCTION("""COMPUTED_VALUE"""),"clu")</f>
        <v>clu</v>
      </c>
      <c r="C14" s="3" t="str">
        <f>IFERROR(__xludf.DUMMYFUNCTION("""COMPUTED_VALUE"""),"plaur")</f>
        <v>plaur</v>
      </c>
      <c r="F14" s="3" t="str">
        <f>IFERROR(__xludf.DUMMYFUNCTION("""COMPUTED_VALUE"""),"serpinb5")</f>
        <v>serpinb5</v>
      </c>
      <c r="I14" s="3" t="str">
        <f>IFERROR(__xludf.DUMMYFUNCTION("""COMPUTED_VALUE"""),"serpinb5")</f>
        <v>serpinb5</v>
      </c>
    </row>
    <row r="15">
      <c r="B15" s="3" t="str">
        <f>IFERROR(__xludf.DUMMYFUNCTION("""COMPUTED_VALUE"""),"areg")</f>
        <v>areg</v>
      </c>
      <c r="C15" s="3" t="str">
        <f>IFERROR(__xludf.DUMMYFUNCTION("""COMPUTED_VALUE"""),"gsn")</f>
        <v>gsn</v>
      </c>
      <c r="F15" s="3" t="str">
        <f>IFERROR(__xludf.DUMMYFUNCTION("""COMPUTED_VALUE"""),"s100a4")</f>
        <v>s100a4</v>
      </c>
      <c r="I15" s="3" t="str">
        <f>IFERROR(__xludf.DUMMYFUNCTION("""COMPUTED_VALUE"""),"mboat1")</f>
        <v>mboat1</v>
      </c>
    </row>
    <row r="16">
      <c r="C16" s="3" t="str">
        <f>IFERROR(__xludf.DUMMYFUNCTION("""COMPUTED_VALUE"""),"pdzk1ip1")</f>
        <v>pdzk1ip1</v>
      </c>
      <c r="F16" s="3" t="str">
        <f>IFERROR(__xludf.DUMMYFUNCTION("""COMPUTED_VALUE"""),"epha4")</f>
        <v>epha4</v>
      </c>
      <c r="I16" s="3" t="str">
        <f>IFERROR(__xludf.DUMMYFUNCTION("""COMPUTED_VALUE"""),"ier3")</f>
        <v>ier3</v>
      </c>
    </row>
    <row r="17">
      <c r="C17" s="3" t="str">
        <f>IFERROR(__xludf.DUMMYFUNCTION("""COMPUTED_VALUE"""),"ly6a")</f>
        <v>ly6a</v>
      </c>
      <c r="F17" s="3" t="str">
        <f>IFERROR(__xludf.DUMMYFUNCTION("""COMPUTED_VALUE"""),"s100a7a")</f>
        <v>s100a7a</v>
      </c>
      <c r="I17" s="3" t="str">
        <f>IFERROR(__xludf.DUMMYFUNCTION("""COMPUTED_VALUE"""),"gsn")</f>
        <v>gsn</v>
      </c>
    </row>
    <row r="18">
      <c r="C18" s="3" t="str">
        <f>IFERROR(__xludf.DUMMYFUNCTION("""COMPUTED_VALUE"""),"rbms1")</f>
        <v>rbms1</v>
      </c>
      <c r="F18" s="3" t="str">
        <f>IFERROR(__xludf.DUMMYFUNCTION("""COMPUTED_VALUE"""),"samd5")</f>
        <v>samd5</v>
      </c>
      <c r="I18" s="3" t="str">
        <f>IFERROR(__xludf.DUMMYFUNCTION("""COMPUTED_VALUE"""),"plaur")</f>
        <v>plaur</v>
      </c>
    </row>
    <row r="19">
      <c r="C19" s="3" t="str">
        <f>IFERROR(__xludf.DUMMYFUNCTION("""COMPUTED_VALUE"""),"tinagl1")</f>
        <v>tinagl1</v>
      </c>
      <c r="F19" s="3" t="str">
        <f>IFERROR(__xludf.DUMMYFUNCTION("""COMPUTED_VALUE"""),"tmem40")</f>
        <v>tmem40</v>
      </c>
      <c r="I19" s="3" t="str">
        <f>IFERROR(__xludf.DUMMYFUNCTION("""COMPUTED_VALUE"""),"cryab")</f>
        <v>cryab</v>
      </c>
    </row>
    <row r="20">
      <c r="C20" s="3" t="str">
        <f>IFERROR(__xludf.DUMMYFUNCTION("""COMPUTED_VALUE"""),"ahnak")</f>
        <v>ahnak</v>
      </c>
      <c r="F20" s="3" t="str">
        <f>IFERROR(__xludf.DUMMYFUNCTION("""COMPUTED_VALUE"""),"plaur")</f>
        <v>plaur</v>
      </c>
      <c r="I20" s="3" t="str">
        <f>IFERROR(__xludf.DUMMYFUNCTION("""COMPUTED_VALUE"""),"plk2")</f>
        <v>plk2</v>
      </c>
    </row>
    <row r="21">
      <c r="C21" s="3" t="str">
        <f>IFERROR(__xludf.DUMMYFUNCTION("""COMPUTED_VALUE"""),"anxa8")</f>
        <v>anxa8</v>
      </c>
      <c r="F21" s="3" t="str">
        <f>IFERROR(__xludf.DUMMYFUNCTION("""COMPUTED_VALUE"""),"col4a2")</f>
        <v>col4a2</v>
      </c>
      <c r="I21" s="3" t="str">
        <f>IFERROR(__xludf.DUMMYFUNCTION("""COMPUTED_VALUE"""),"capn2")</f>
        <v>capn2</v>
      </c>
    </row>
    <row r="22">
      <c r="C22" s="3" t="str">
        <f>IFERROR(__xludf.DUMMYFUNCTION("""COMPUTED_VALUE"""),"mal")</f>
        <v>mal</v>
      </c>
      <c r="F22" s="3" t="str">
        <f>IFERROR(__xludf.DUMMYFUNCTION("""COMPUTED_VALUE"""),"far1")</f>
        <v>far1</v>
      </c>
      <c r="I22" s="3" t="str">
        <f>IFERROR(__xludf.DUMMYFUNCTION("""COMPUTED_VALUE"""),"anxa8")</f>
        <v>anxa8</v>
      </c>
    </row>
    <row r="23">
      <c r="C23" s="3" t="str">
        <f>IFERROR(__xludf.DUMMYFUNCTION("""COMPUTED_VALUE"""),"cryab")</f>
        <v>cryab</v>
      </c>
      <c r="F23" s="3" t="str">
        <f>IFERROR(__xludf.DUMMYFUNCTION("""COMPUTED_VALUE"""),"pmepa1")</f>
        <v>pmepa1</v>
      </c>
      <c r="I23" s="3" t="str">
        <f>IFERROR(__xludf.DUMMYFUNCTION("""COMPUTED_VALUE"""),"ahnak")</f>
        <v>ahnak</v>
      </c>
    </row>
    <row r="24">
      <c r="C24" s="3" t="str">
        <f>IFERROR(__xludf.DUMMYFUNCTION("""COMPUTED_VALUE"""),"rdh10")</f>
        <v>rdh10</v>
      </c>
      <c r="F24" s="3" t="str">
        <f>IFERROR(__xludf.DUMMYFUNCTION("""COMPUTED_VALUE"""),"tns4")</f>
        <v>tns4</v>
      </c>
      <c r="I24" s="3" t="str">
        <f>IFERROR(__xludf.DUMMYFUNCTION("""COMPUTED_VALUE"""),"epn3")</f>
        <v>epn3</v>
      </c>
    </row>
    <row r="25">
      <c r="C25" s="3" t="str">
        <f>IFERROR(__xludf.DUMMYFUNCTION("""COMPUTED_VALUE"""),"cdkn2a")</f>
        <v>cdkn2a</v>
      </c>
      <c r="F25" s="3" t="str">
        <f>IFERROR(__xludf.DUMMYFUNCTION("""COMPUTED_VALUE"""),"tinagl1")</f>
        <v>tinagl1</v>
      </c>
      <c r="I25" s="3" t="str">
        <f>IFERROR(__xludf.DUMMYFUNCTION("""COMPUTED_VALUE"""),"rdh10")</f>
        <v>rdh10</v>
      </c>
    </row>
    <row r="26">
      <c r="C26" s="3" t="str">
        <f>IFERROR(__xludf.DUMMYFUNCTION("""COMPUTED_VALUE"""),"epn3")</f>
        <v>epn3</v>
      </c>
      <c r="F26" s="3" t="str">
        <f>IFERROR(__xludf.DUMMYFUNCTION("""COMPUTED_VALUE"""),"capn2")</f>
        <v>capn2</v>
      </c>
      <c r="I26" s="3" t="str">
        <f>IFERROR(__xludf.DUMMYFUNCTION("""COMPUTED_VALUE"""),"serpinb9b")</f>
        <v>serpinb9b</v>
      </c>
    </row>
    <row r="27">
      <c r="C27" s="3" t="str">
        <f>IFERROR(__xludf.DUMMYFUNCTION("""COMPUTED_VALUE"""),"plk2")</f>
        <v>plk2</v>
      </c>
      <c r="F27" s="3" t="str">
        <f>IFERROR(__xludf.DUMMYFUNCTION("""COMPUTED_VALUE"""),"pdzk1ip1")</f>
        <v>pdzk1ip1</v>
      </c>
      <c r="I27" s="3" t="str">
        <f>IFERROR(__xludf.DUMMYFUNCTION("""COMPUTED_VALUE"""),"igfbp7")</f>
        <v>igfbp7</v>
      </c>
    </row>
    <row r="28">
      <c r="C28" s="3" t="str">
        <f>IFERROR(__xludf.DUMMYFUNCTION("""COMPUTED_VALUE"""),"ier3")</f>
        <v>ier3</v>
      </c>
      <c r="F28" s="3" t="str">
        <f>IFERROR(__xludf.DUMMYFUNCTION("""COMPUTED_VALUE"""),"lamc2")</f>
        <v>lamc2</v>
      </c>
      <c r="I28" s="3" t="str">
        <f>IFERROR(__xludf.DUMMYFUNCTION("""COMPUTED_VALUE"""),"lama3")</f>
        <v>lama3</v>
      </c>
    </row>
    <row r="29">
      <c r="C29" s="3" t="str">
        <f>IFERROR(__xludf.DUMMYFUNCTION("""COMPUTED_VALUE"""),"lamc2")</f>
        <v>lamc2</v>
      </c>
      <c r="F29" s="3" t="str">
        <f>IFERROR(__xludf.DUMMYFUNCTION("""COMPUTED_VALUE"""),"mboat1")</f>
        <v>mboat1</v>
      </c>
      <c r="I29" s="3" t="str">
        <f>IFERROR(__xludf.DUMMYFUNCTION("""COMPUTED_VALUE"""),"rbms1")</f>
        <v>rbms1</v>
      </c>
    </row>
    <row r="30">
      <c r="C30" s="3" t="str">
        <f>IFERROR(__xludf.DUMMYFUNCTION("""COMPUTED_VALUE"""),"psca")</f>
        <v>psca</v>
      </c>
      <c r="F30" s="3" t="str">
        <f>IFERROR(__xludf.DUMMYFUNCTION("""COMPUTED_VALUE"""),"krt23")</f>
        <v>krt23</v>
      </c>
      <c r="I30" s="3" t="str">
        <f>IFERROR(__xludf.DUMMYFUNCTION("""COMPUTED_VALUE"""),"efemp1")</f>
        <v>efemp1</v>
      </c>
    </row>
    <row r="31">
      <c r="C31" s="3" t="str">
        <f>IFERROR(__xludf.DUMMYFUNCTION("""COMPUTED_VALUE"""),"tns4")</f>
        <v>tns4</v>
      </c>
      <c r="F31" s="3" t="str">
        <f>IFERROR(__xludf.DUMMYFUNCTION("""COMPUTED_VALUE"""),"cryab")</f>
        <v>cryab</v>
      </c>
      <c r="I31" s="3" t="str">
        <f>IFERROR(__xludf.DUMMYFUNCTION("""COMPUTED_VALUE"""),"ddah1")</f>
        <v>ddah1</v>
      </c>
    </row>
    <row r="32">
      <c r="C32" s="3" t="str">
        <f>IFERROR(__xludf.DUMMYFUNCTION("""COMPUTED_VALUE"""),"itgb4")</f>
        <v>itgb4</v>
      </c>
      <c r="F32" s="3" t="str">
        <f>IFERROR(__xludf.DUMMYFUNCTION("""COMPUTED_VALUE"""),"cd44")</f>
        <v>cd44</v>
      </c>
      <c r="I32" s="3" t="str">
        <f>IFERROR(__xludf.DUMMYFUNCTION("""COMPUTED_VALUE"""),"lamc2")</f>
        <v>lamc2</v>
      </c>
    </row>
    <row r="33">
      <c r="C33" s="3" t="str">
        <f>IFERROR(__xludf.DUMMYFUNCTION("""COMPUTED_VALUE"""),"ccnd1")</f>
        <v>ccnd1</v>
      </c>
      <c r="F33" s="3" t="str">
        <f>IFERROR(__xludf.DUMMYFUNCTION("""COMPUTED_VALUE"""),"rdh10")</f>
        <v>rdh10</v>
      </c>
      <c r="I33" s="3" t="str">
        <f>IFERROR(__xludf.DUMMYFUNCTION("""COMPUTED_VALUE"""),"cdkn2a")</f>
        <v>cdkn2a</v>
      </c>
    </row>
    <row r="34">
      <c r="C34" s="3" t="str">
        <f>IFERROR(__xludf.DUMMYFUNCTION("""COMPUTED_VALUE"""),"lama3")</f>
        <v>lama3</v>
      </c>
      <c r="F34" s="3" t="str">
        <f>IFERROR(__xludf.DUMMYFUNCTION("""COMPUTED_VALUE"""),"cnn2")</f>
        <v>cnn2</v>
      </c>
      <c r="I34" s="3" t="str">
        <f>IFERROR(__xludf.DUMMYFUNCTION("""COMPUTED_VALUE"""),"s100a7a")</f>
        <v>s100a7a</v>
      </c>
    </row>
    <row r="35">
      <c r="C35" s="3" t="str">
        <f>IFERROR(__xludf.DUMMYFUNCTION("""COMPUTED_VALUE"""),"serpinb9b")</f>
        <v>serpinb9b</v>
      </c>
      <c r="F35" s="3" t="str">
        <f>IFERROR(__xludf.DUMMYFUNCTION("""COMPUTED_VALUE"""),"igfbp7")</f>
        <v>igfbp7</v>
      </c>
      <c r="I35" s="3" t="str">
        <f>IFERROR(__xludf.DUMMYFUNCTION("""COMPUTED_VALUE"""),"msln")</f>
        <v>msln</v>
      </c>
    </row>
    <row r="36">
      <c r="C36" s="3" t="str">
        <f>IFERROR(__xludf.DUMMYFUNCTION("""COMPUTED_VALUE"""),"s100a14")</f>
        <v>s100a14</v>
      </c>
      <c r="F36" s="3" t="str">
        <f>IFERROR(__xludf.DUMMYFUNCTION("""COMPUTED_VALUE"""),"ahnak")</f>
        <v>ahnak</v>
      </c>
      <c r="I36" s="3" t="str">
        <f>IFERROR(__xludf.DUMMYFUNCTION("""COMPUTED_VALUE"""),"s100a4")</f>
        <v>s100a4</v>
      </c>
    </row>
    <row r="37">
      <c r="C37" s="3" t="str">
        <f>IFERROR(__xludf.DUMMYFUNCTION("""COMPUTED_VALUE"""),"samd5")</f>
        <v>samd5</v>
      </c>
      <c r="F37" s="3" t="str">
        <f>IFERROR(__xludf.DUMMYFUNCTION("""COMPUTED_VALUE"""),"lor")</f>
        <v>lor</v>
      </c>
      <c r="I37" s="3" t="str">
        <f>IFERROR(__xludf.DUMMYFUNCTION("""COMPUTED_VALUE"""),"cxcl16")</f>
        <v>cxcl16</v>
      </c>
    </row>
    <row r="38">
      <c r="C38" s="3" t="str">
        <f>IFERROR(__xludf.DUMMYFUNCTION("""COMPUTED_VALUE"""),"krt23")</f>
        <v>krt23</v>
      </c>
      <c r="F38" s="3" t="str">
        <f>IFERROR(__xludf.DUMMYFUNCTION("""COMPUTED_VALUE"""),"rbms1")</f>
        <v>rbms1</v>
      </c>
      <c r="I38" s="3" t="str">
        <f>IFERROR(__xludf.DUMMYFUNCTION("""COMPUTED_VALUE"""),"psca")</f>
        <v>psca</v>
      </c>
    </row>
    <row r="39">
      <c r="C39" s="3" t="str">
        <f>IFERROR(__xludf.DUMMYFUNCTION("""COMPUTED_VALUE"""),"msln")</f>
        <v>msln</v>
      </c>
      <c r="F39" s="3" t="str">
        <f>IFERROR(__xludf.DUMMYFUNCTION("""COMPUTED_VALUE"""),"serpinb9b")</f>
        <v>serpinb9b</v>
      </c>
      <c r="I39" s="3" t="str">
        <f>IFERROR(__xludf.DUMMYFUNCTION("""COMPUTED_VALUE"""),"timp2")</f>
        <v>timp2</v>
      </c>
    </row>
    <row r="40">
      <c r="C40" s="3" t="str">
        <f>IFERROR(__xludf.DUMMYFUNCTION("""COMPUTED_VALUE"""),"igfbp7")</f>
        <v>igfbp7</v>
      </c>
      <c r="F40" s="3" t="str">
        <f>IFERROR(__xludf.DUMMYFUNCTION("""COMPUTED_VALUE"""),"emp1")</f>
        <v>emp1</v>
      </c>
      <c r="I40" s="3" t="str">
        <f>IFERROR(__xludf.DUMMYFUNCTION("""COMPUTED_VALUE"""),"ccnd1")</f>
        <v>ccnd1</v>
      </c>
    </row>
    <row r="41">
      <c r="C41" s="3" t="str">
        <f>IFERROR(__xludf.DUMMYFUNCTION("""COMPUTED_VALUE"""),"cxcl16")</f>
        <v>cxcl16</v>
      </c>
      <c r="F41" s="3" t="str">
        <f>IFERROR(__xludf.DUMMYFUNCTION("""COMPUTED_VALUE"""),"msln")</f>
        <v>msln</v>
      </c>
      <c r="I41" s="3" t="str">
        <f>IFERROR(__xludf.DUMMYFUNCTION("""COMPUTED_VALUE"""),"anxa5")</f>
        <v>anxa5</v>
      </c>
    </row>
    <row r="42">
      <c r="C42" s="3" t="str">
        <f>IFERROR(__xludf.DUMMYFUNCTION("""COMPUTED_VALUE"""),"ildr1")</f>
        <v>ildr1</v>
      </c>
      <c r="F42" s="3" t="str">
        <f>IFERROR(__xludf.DUMMYFUNCTION("""COMPUTED_VALUE"""),"clu")</f>
        <v>clu</v>
      </c>
      <c r="I42" s="3" t="str">
        <f>IFERROR(__xludf.DUMMYFUNCTION("""COMPUTED_VALUE"""),"tns4")</f>
        <v>tns4</v>
      </c>
    </row>
    <row r="43">
      <c r="C43" s="3" t="str">
        <f>IFERROR(__xludf.DUMMYFUNCTION("""COMPUTED_VALUE"""),"msn")</f>
        <v>msn</v>
      </c>
      <c r="F43" s="3" t="str">
        <f>IFERROR(__xludf.DUMMYFUNCTION("""COMPUTED_VALUE"""),"ctgf")</f>
        <v>ctgf</v>
      </c>
      <c r="I43" s="3" t="str">
        <f>IFERROR(__xludf.DUMMYFUNCTION("""COMPUTED_VALUE"""),"tinagl1")</f>
        <v>tinagl1</v>
      </c>
    </row>
    <row r="44">
      <c r="C44" s="3" t="str">
        <f>IFERROR(__xludf.DUMMYFUNCTION("""COMPUTED_VALUE"""),"anxa5")</f>
        <v>anxa5</v>
      </c>
      <c r="F44" s="3" t="str">
        <f>IFERROR(__xludf.DUMMYFUNCTION("""COMPUTED_VALUE"""),"il1rn")</f>
        <v>il1rn</v>
      </c>
      <c r="I44" s="3" t="str">
        <f>IFERROR(__xludf.DUMMYFUNCTION("""COMPUTED_VALUE"""),"gcnt1")</f>
        <v>gcnt1</v>
      </c>
    </row>
    <row r="45">
      <c r="C45" s="3" t="str">
        <f>IFERROR(__xludf.DUMMYFUNCTION("""COMPUTED_VALUE"""),"endod1")</f>
        <v>endod1</v>
      </c>
      <c r="F45" s="3" t="str">
        <f>IFERROR(__xludf.DUMMYFUNCTION("""COMPUTED_VALUE"""),"epn3")</f>
        <v>epn3</v>
      </c>
      <c r="I45" s="3" t="str">
        <f>IFERROR(__xludf.DUMMYFUNCTION("""COMPUTED_VALUE"""),"krt23")</f>
        <v>krt23</v>
      </c>
    </row>
    <row r="46">
      <c r="C46" s="3" t="str">
        <f>IFERROR(__xludf.DUMMYFUNCTION("""COMPUTED_VALUE"""),"glipr1")</f>
        <v>glipr1</v>
      </c>
      <c r="F46" s="3" t="str">
        <f>IFERROR(__xludf.DUMMYFUNCTION("""COMPUTED_VALUE"""),"plk2")</f>
        <v>plk2</v>
      </c>
    </row>
    <row r="47">
      <c r="C47" s="3" t="str">
        <f>IFERROR(__xludf.DUMMYFUNCTION("""COMPUTED_VALUE"""),"ccng1")</f>
        <v>ccng1</v>
      </c>
      <c r="F47" s="3" t="str">
        <f>IFERROR(__xludf.DUMMYFUNCTION("""COMPUTED_VALUE"""),"paqr8")</f>
        <v>paqr8</v>
      </c>
    </row>
    <row r="48">
      <c r="C48" s="3" t="str">
        <f>IFERROR(__xludf.DUMMYFUNCTION("""COMPUTED_VALUE"""),"gcnt1")</f>
        <v>gcnt1</v>
      </c>
      <c r="F48" s="3" t="str">
        <f>IFERROR(__xludf.DUMMYFUNCTION("""COMPUTED_VALUE"""),"ctsh")</f>
        <v>ctsh</v>
      </c>
    </row>
    <row r="49">
      <c r="C49" s="3" t="str">
        <f>IFERROR(__xludf.DUMMYFUNCTION("""COMPUTED_VALUE"""),"s100a4")</f>
        <v>s100a4</v>
      </c>
      <c r="F49" s="3" t="str">
        <f>IFERROR(__xludf.DUMMYFUNCTION("""COMPUTED_VALUE"""),"gsn")</f>
        <v>gsn</v>
      </c>
    </row>
    <row r="50">
      <c r="C50" s="3" t="str">
        <f>IFERROR(__xludf.DUMMYFUNCTION("""COMPUTED_VALUE"""),"emp1")</f>
        <v>emp1</v>
      </c>
      <c r="F50" s="3" t="str">
        <f>IFERROR(__xludf.DUMMYFUNCTION("""COMPUTED_VALUE"""),"anxa5")</f>
        <v>anxa5</v>
      </c>
    </row>
    <row r="51">
      <c r="C51" s="3" t="str">
        <f>IFERROR(__xludf.DUMMYFUNCTION("""COMPUTED_VALUE"""),"fam129b")</f>
        <v>fam129b</v>
      </c>
      <c r="F51" s="3" t="str">
        <f>IFERROR(__xludf.DUMMYFUNCTION("""COMPUTED_VALUE"""),"sh3bgrl2")</f>
        <v>sh3bgrl2</v>
      </c>
    </row>
    <row r="52">
      <c r="C52" s="3" t="str">
        <f>IFERROR(__xludf.DUMMYFUNCTION("""COMPUTED_VALUE"""),"lor")</f>
        <v>lor</v>
      </c>
      <c r="F52" s="3" t="str">
        <f>IFERROR(__xludf.DUMMYFUNCTION("""COMPUTED_VALUE"""),"timp2")</f>
        <v>timp2</v>
      </c>
    </row>
    <row r="53">
      <c r="C53" s="3" t="str">
        <f>IFERROR(__xludf.DUMMYFUNCTION("""COMPUTED_VALUE"""),"lmna")</f>
        <v>lmna</v>
      </c>
      <c r="F53" s="3" t="str">
        <f>IFERROR(__xludf.DUMMYFUNCTION("""COMPUTED_VALUE"""),"cdkn2a")</f>
        <v>cdkn2a</v>
      </c>
    </row>
    <row r="54">
      <c r="C54" s="3" t="str">
        <f>IFERROR(__xludf.DUMMYFUNCTION("""COMPUTED_VALUE"""),"ddah1")</f>
        <v>ddah1</v>
      </c>
      <c r="F54" s="3" t="str">
        <f>IFERROR(__xludf.DUMMYFUNCTION("""COMPUTED_VALUE"""),"gcnt1")</f>
        <v>gcnt1</v>
      </c>
    </row>
    <row r="55">
      <c r="C55" s="3" t="str">
        <f>IFERROR(__xludf.DUMMYFUNCTION("""COMPUTED_VALUE"""),"gcnt3")</f>
        <v>gcnt3</v>
      </c>
      <c r="F55" s="3" t="str">
        <f>IFERROR(__xludf.DUMMYFUNCTION("""COMPUTED_VALUE"""),"cxcl16")</f>
        <v>cxcl16</v>
      </c>
    </row>
    <row r="56">
      <c r="C56" s="3" t="str">
        <f>IFERROR(__xludf.DUMMYFUNCTION("""COMPUTED_VALUE"""),"slc4a11")</f>
        <v>slc4a11</v>
      </c>
      <c r="F56" s="3" t="str">
        <f>IFERROR(__xludf.DUMMYFUNCTION("""COMPUTED_VALUE"""),"arl4c")</f>
        <v>arl4c</v>
      </c>
    </row>
    <row r="57">
      <c r="C57" s="3" t="str">
        <f>IFERROR(__xludf.DUMMYFUNCTION("""COMPUTED_VALUE"""),"timp2")</f>
        <v>timp2</v>
      </c>
      <c r="F57" s="3" t="str">
        <f>IFERROR(__xludf.DUMMYFUNCTION("""COMPUTED_VALUE"""),"prss22")</f>
        <v>prss22</v>
      </c>
    </row>
    <row r="58">
      <c r="C58" s="3" t="str">
        <f>IFERROR(__xludf.DUMMYFUNCTION("""COMPUTED_VALUE"""),"s100a7a")</f>
        <v>s100a7a</v>
      </c>
      <c r="F58" s="3" t="str">
        <f>IFERROR(__xludf.DUMMYFUNCTION("""COMPUTED_VALUE"""),"pdlim7")</f>
        <v>pdlim7</v>
      </c>
    </row>
    <row r="59">
      <c r="C59" s="3" t="str">
        <f>IFERROR(__xludf.DUMMYFUNCTION("""COMPUTED_VALUE"""),"ctsh")</f>
        <v>ctsh</v>
      </c>
      <c r="F59" s="3" t="str">
        <f>IFERROR(__xludf.DUMMYFUNCTION("""COMPUTED_VALUE"""),"4930461g14rik")</f>
        <v>4930461g14rik</v>
      </c>
    </row>
    <row r="60">
      <c r="C60" s="3" t="str">
        <f>IFERROR(__xludf.DUMMYFUNCTION("""COMPUTED_VALUE"""),"capn5")</f>
        <v>capn5</v>
      </c>
    </row>
    <row r="61">
      <c r="C61" s="3" t="str">
        <f>IFERROR(__xludf.DUMMYFUNCTION("""COMPUTED_VALUE"""),"epha4")</f>
        <v>epha4</v>
      </c>
    </row>
    <row r="62">
      <c r="C62" s="3" t="str">
        <f>IFERROR(__xludf.DUMMYFUNCTION("""COMPUTED_VALUE"""),"ccnd2")</f>
        <v>ccnd2</v>
      </c>
    </row>
    <row r="63">
      <c r="C63" s="3" t="str">
        <f>IFERROR(__xludf.DUMMYFUNCTION("""COMPUTED_VALUE"""),"clu")</f>
        <v>clu</v>
      </c>
    </row>
    <row r="64">
      <c r="C64" s="3" t="str">
        <f>IFERROR(__xludf.DUMMYFUNCTION("""COMPUTED_VALUE"""),"krt7")</f>
        <v>krt7</v>
      </c>
    </row>
    <row r="65">
      <c r="C65" s="3" t="str">
        <f>IFERROR(__xludf.DUMMYFUNCTION("""COMPUTED_VALUE"""),"efemp1")</f>
        <v>efemp1</v>
      </c>
    </row>
    <row r="66">
      <c r="C66" s="3" t="str">
        <f>IFERROR(__xludf.DUMMYFUNCTION("""COMPUTED_VALUE"""),"emp2")</f>
        <v>emp2</v>
      </c>
    </row>
    <row r="67">
      <c r="C67" s="3" t="str">
        <f>IFERROR(__xludf.DUMMYFUNCTION("""COMPUTED_VALUE"""),"hspa1b")</f>
        <v>hspa1b</v>
      </c>
    </row>
    <row r="68">
      <c r="C68" s="3" t="str">
        <f>IFERROR(__xludf.DUMMYFUNCTION("""COMPUTED_VALUE"""),"gjb3")</f>
        <v>gjb3</v>
      </c>
    </row>
    <row r="69">
      <c r="C69" s="3" t="str">
        <f>IFERROR(__xludf.DUMMYFUNCTION("""COMPUTED_VALUE"""),"gadd45b")</f>
        <v>gadd45b</v>
      </c>
    </row>
    <row r="70">
      <c r="C70" s="3" t="str">
        <f>IFERROR(__xludf.DUMMYFUNCTION("""COMPUTED_VALUE"""),"cd44")</f>
        <v>cd44</v>
      </c>
    </row>
    <row r="71">
      <c r="C71" s="3" t="str">
        <f>IFERROR(__xludf.DUMMYFUNCTION("""COMPUTED_VALUE"""),"phlda3")</f>
        <v>phlda3</v>
      </c>
    </row>
    <row r="72">
      <c r="C72" s="3" t="str">
        <f>IFERROR(__xludf.DUMMYFUNCTION("""COMPUTED_VALUE"""),"clic3")</f>
        <v>clic3</v>
      </c>
    </row>
    <row r="73">
      <c r="C73" s="3" t="str">
        <f>IFERROR(__xludf.DUMMYFUNCTION("""COMPUTED_VALUE"""),"arl4c")</f>
        <v>arl4c</v>
      </c>
    </row>
    <row r="74">
      <c r="C74" s="3" t="str">
        <f>IFERROR(__xludf.DUMMYFUNCTION("""COMPUTED_VALUE"""),"slc25a48")</f>
        <v>slc25a48</v>
      </c>
    </row>
    <row r="75">
      <c r="C75" s="3" t="str">
        <f>IFERROR(__xludf.DUMMYFUNCTION("""COMPUTED_VALUE"""),"trex2")</f>
        <v>trex2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  <c r="B1" s="4"/>
      <c r="C1" s="5"/>
    </row>
    <row r="2">
      <c r="A2" s="4" t="s">
        <v>10</v>
      </c>
      <c r="B2" s="4"/>
    </row>
    <row r="3">
      <c r="A3" s="4" t="s">
        <v>11</v>
      </c>
      <c r="B3" s="4"/>
    </row>
    <row r="4">
      <c r="A4" s="4" t="s">
        <v>12</v>
      </c>
      <c r="B4" s="4"/>
    </row>
    <row r="5">
      <c r="A5" s="4" t="s">
        <v>13</v>
      </c>
      <c r="B5" s="4"/>
    </row>
    <row r="6">
      <c r="A6" s="4" t="s">
        <v>14</v>
      </c>
      <c r="B6" s="4"/>
    </row>
    <row r="7">
      <c r="A7" s="4" t="s">
        <v>15</v>
      </c>
      <c r="B7" s="4"/>
    </row>
    <row r="8">
      <c r="A8" s="4" t="s">
        <v>16</v>
      </c>
      <c r="B8" s="4"/>
    </row>
    <row r="9">
      <c r="A9" s="4" t="s">
        <v>17</v>
      </c>
      <c r="B9" s="4"/>
    </row>
    <row r="10">
      <c r="A10" s="4" t="s">
        <v>18</v>
      </c>
      <c r="B10" s="4"/>
    </row>
    <row r="11">
      <c r="A11" s="4" t="s">
        <v>19</v>
      </c>
      <c r="B11" s="4"/>
    </row>
    <row r="12">
      <c r="A12" s="4" t="s">
        <v>20</v>
      </c>
    </row>
    <row r="13">
      <c r="A13" s="4" t="s">
        <v>21</v>
      </c>
    </row>
    <row r="14">
      <c r="A14" s="4" t="s">
        <v>22</v>
      </c>
    </row>
    <row r="15">
      <c r="A15" s="4" t="s">
        <v>23</v>
      </c>
    </row>
    <row r="16">
      <c r="A16" s="4" t="s">
        <v>24</v>
      </c>
    </row>
    <row r="17">
      <c r="A17" s="4" t="s">
        <v>25</v>
      </c>
    </row>
    <row r="18">
      <c r="A18" s="4" t="s">
        <v>26</v>
      </c>
    </row>
    <row r="19">
      <c r="A19" s="4" t="s">
        <v>27</v>
      </c>
    </row>
    <row r="20">
      <c r="A20" s="4" t="s">
        <v>28</v>
      </c>
    </row>
    <row r="21">
      <c r="A21" s="4" t="s">
        <v>29</v>
      </c>
    </row>
    <row r="22">
      <c r="A22" s="4" t="s">
        <v>30</v>
      </c>
    </row>
    <row r="23">
      <c r="A23" s="4" t="s">
        <v>31</v>
      </c>
    </row>
    <row r="24">
      <c r="A24" s="4" t="s">
        <v>32</v>
      </c>
    </row>
    <row r="25">
      <c r="A25" s="4" t="s">
        <v>33</v>
      </c>
    </row>
    <row r="26">
      <c r="A26" s="4" t="s">
        <v>34</v>
      </c>
    </row>
    <row r="27">
      <c r="A27" s="4" t="s">
        <v>35</v>
      </c>
    </row>
    <row r="28">
      <c r="A28" s="4" t="s">
        <v>36</v>
      </c>
    </row>
    <row r="29">
      <c r="A29" s="4" t="s">
        <v>37</v>
      </c>
    </row>
    <row r="30">
      <c r="A30" s="4" t="s">
        <v>38</v>
      </c>
    </row>
    <row r="31">
      <c r="A31" s="4" t="s">
        <v>39</v>
      </c>
    </row>
    <row r="32">
      <c r="A32" s="4" t="s">
        <v>40</v>
      </c>
    </row>
    <row r="33">
      <c r="A33" s="4" t="s">
        <v>41</v>
      </c>
    </row>
    <row r="34">
      <c r="A34" s="4" t="s">
        <v>42</v>
      </c>
    </row>
    <row r="35">
      <c r="A35" s="4" t="s">
        <v>43</v>
      </c>
    </row>
    <row r="36">
      <c r="A36" s="4" t="s">
        <v>44</v>
      </c>
    </row>
    <row r="37">
      <c r="A37" s="4" t="s">
        <v>45</v>
      </c>
    </row>
    <row r="38">
      <c r="A38" s="4" t="s">
        <v>46</v>
      </c>
    </row>
    <row r="39">
      <c r="A39" s="4" t="s">
        <v>47</v>
      </c>
    </row>
    <row r="40">
      <c r="A40" s="4" t="s">
        <v>48</v>
      </c>
    </row>
    <row r="41">
      <c r="A41" s="4" t="s">
        <v>49</v>
      </c>
    </row>
    <row r="42">
      <c r="A42" s="4" t="s">
        <v>50</v>
      </c>
    </row>
    <row r="43">
      <c r="A43" s="4" t="s">
        <v>51</v>
      </c>
    </row>
    <row r="44">
      <c r="A44" s="4" t="s">
        <v>52</v>
      </c>
    </row>
    <row r="45">
      <c r="A45" s="4" t="s">
        <v>53</v>
      </c>
    </row>
    <row r="46">
      <c r="A46" s="4" t="s">
        <v>54</v>
      </c>
    </row>
    <row r="47">
      <c r="A47" s="4" t="s">
        <v>55</v>
      </c>
    </row>
    <row r="48">
      <c r="A48" s="4" t="s">
        <v>56</v>
      </c>
    </row>
    <row r="49">
      <c r="A49" s="4" t="s">
        <v>57</v>
      </c>
    </row>
    <row r="50">
      <c r="A50" s="4" t="s">
        <v>58</v>
      </c>
    </row>
    <row r="51">
      <c r="A51" s="4" t="s">
        <v>59</v>
      </c>
    </row>
    <row r="52">
      <c r="A52" s="4" t="s">
        <v>60</v>
      </c>
    </row>
    <row r="53">
      <c r="A53" s="4" t="s">
        <v>61</v>
      </c>
    </row>
    <row r="54">
      <c r="A54" s="4" t="s">
        <v>62</v>
      </c>
    </row>
    <row r="55">
      <c r="A55" s="4" t="s">
        <v>63</v>
      </c>
    </row>
    <row r="56">
      <c r="A56" s="4" t="s">
        <v>64</v>
      </c>
    </row>
    <row r="57">
      <c r="A57" s="4" t="s">
        <v>65</v>
      </c>
    </row>
    <row r="58">
      <c r="A58" s="4" t="s">
        <v>66</v>
      </c>
    </row>
    <row r="59">
      <c r="A59" s="4" t="s">
        <v>67</v>
      </c>
    </row>
    <row r="60">
      <c r="A60" s="4" t="s">
        <v>68</v>
      </c>
    </row>
    <row r="61">
      <c r="A61" s="4" t="s">
        <v>69</v>
      </c>
    </row>
    <row r="62">
      <c r="A62" s="4" t="s">
        <v>70</v>
      </c>
    </row>
    <row r="63">
      <c r="A63" s="4" t="s">
        <v>71</v>
      </c>
    </row>
    <row r="64">
      <c r="A64" s="4" t="s">
        <v>72</v>
      </c>
    </row>
    <row r="65">
      <c r="A65" s="4" t="s">
        <v>73</v>
      </c>
    </row>
    <row r="66">
      <c r="A66" s="4" t="s">
        <v>74</v>
      </c>
    </row>
    <row r="67">
      <c r="A67" s="4" t="s">
        <v>75</v>
      </c>
    </row>
    <row r="68">
      <c r="A68" s="4" t="s">
        <v>76</v>
      </c>
    </row>
    <row r="69">
      <c r="A69" s="4" t="s">
        <v>77</v>
      </c>
    </row>
    <row r="70">
      <c r="A70" s="4" t="s">
        <v>78</v>
      </c>
    </row>
    <row r="71">
      <c r="A71" s="4" t="s">
        <v>79</v>
      </c>
    </row>
    <row r="72">
      <c r="A72" s="4" t="s">
        <v>80</v>
      </c>
    </row>
    <row r="73">
      <c r="A73" s="4" t="s">
        <v>81</v>
      </c>
    </row>
    <row r="74">
      <c r="A74" s="4" t="s">
        <v>82</v>
      </c>
    </row>
    <row r="75">
      <c r="A75" s="4" t="s">
        <v>83</v>
      </c>
    </row>
    <row r="76">
      <c r="A76" s="4" t="s">
        <v>84</v>
      </c>
    </row>
    <row r="77">
      <c r="A77" s="4" t="s">
        <v>85</v>
      </c>
    </row>
    <row r="78">
      <c r="A78" s="4" t="s">
        <v>86</v>
      </c>
    </row>
    <row r="79">
      <c r="A79" s="4" t="s">
        <v>87</v>
      </c>
    </row>
    <row r="80">
      <c r="A80" s="4" t="s">
        <v>88</v>
      </c>
    </row>
    <row r="81">
      <c r="A81" s="4" t="s">
        <v>89</v>
      </c>
    </row>
    <row r="82">
      <c r="A82" s="4" t="s">
        <v>90</v>
      </c>
    </row>
    <row r="83">
      <c r="A83" s="4" t="s">
        <v>91</v>
      </c>
    </row>
    <row r="84">
      <c r="A84" s="4" t="s">
        <v>92</v>
      </c>
    </row>
    <row r="85">
      <c r="A85" s="4" t="s">
        <v>93</v>
      </c>
    </row>
    <row r="86">
      <c r="A86" s="4" t="s">
        <v>94</v>
      </c>
    </row>
    <row r="87">
      <c r="A87" s="4" t="s">
        <v>95</v>
      </c>
    </row>
    <row r="88">
      <c r="A88" s="4" t="s">
        <v>96</v>
      </c>
    </row>
    <row r="89">
      <c r="A89" s="4" t="s">
        <v>97</v>
      </c>
    </row>
    <row r="90">
      <c r="A90" s="4" t="s">
        <v>98</v>
      </c>
    </row>
    <row r="91">
      <c r="A91" s="4" t="s">
        <v>99</v>
      </c>
    </row>
    <row r="92">
      <c r="A92" s="4" t="s">
        <v>100</v>
      </c>
    </row>
    <row r="93">
      <c r="A93" s="4" t="s">
        <v>101</v>
      </c>
    </row>
    <row r="94">
      <c r="A94" s="4" t="s">
        <v>102</v>
      </c>
    </row>
    <row r="95">
      <c r="A95" s="4" t="s">
        <v>103</v>
      </c>
    </row>
    <row r="96">
      <c r="A96" s="4" t="s">
        <v>104</v>
      </c>
    </row>
    <row r="97">
      <c r="A97" s="4" t="s">
        <v>105</v>
      </c>
    </row>
    <row r="98">
      <c r="A98" s="4" t="s">
        <v>106</v>
      </c>
    </row>
    <row r="99">
      <c r="A99" s="4" t="s">
        <v>107</v>
      </c>
    </row>
    <row r="100">
      <c r="A100" s="4" t="s">
        <v>108</v>
      </c>
    </row>
    <row r="101">
      <c r="A101" s="4" t="s">
        <v>109</v>
      </c>
    </row>
    <row r="102">
      <c r="A102" s="4" t="s">
        <v>110</v>
      </c>
    </row>
    <row r="103">
      <c r="A103" s="4" t="s">
        <v>111</v>
      </c>
    </row>
    <row r="104">
      <c r="A104" s="4" t="s">
        <v>112</v>
      </c>
    </row>
    <row r="105">
      <c r="A105" s="4" t="s">
        <v>113</v>
      </c>
    </row>
    <row r="106">
      <c r="A106" s="4" t="s">
        <v>114</v>
      </c>
    </row>
    <row r="107">
      <c r="A107" s="4" t="s">
        <v>115</v>
      </c>
    </row>
    <row r="108">
      <c r="A108" s="4" t="s">
        <v>116</v>
      </c>
    </row>
    <row r="109">
      <c r="A109" s="4" t="s">
        <v>117</v>
      </c>
    </row>
    <row r="110">
      <c r="A110" s="4" t="s">
        <v>118</v>
      </c>
    </row>
    <row r="111">
      <c r="A111" s="4" t="s">
        <v>119</v>
      </c>
    </row>
    <row r="112">
      <c r="A112" s="4" t="s">
        <v>120</v>
      </c>
    </row>
    <row r="113">
      <c r="A113" s="4" t="s">
        <v>121</v>
      </c>
    </row>
    <row r="114">
      <c r="A114" s="4" t="s">
        <v>122</v>
      </c>
    </row>
    <row r="115">
      <c r="A115" s="4" t="s">
        <v>123</v>
      </c>
    </row>
    <row r="116">
      <c r="A116" s="4" t="s">
        <v>124</v>
      </c>
    </row>
    <row r="117">
      <c r="A117" s="4" t="s">
        <v>125</v>
      </c>
    </row>
    <row r="118">
      <c r="A118" s="4" t="s">
        <v>126</v>
      </c>
    </row>
    <row r="119">
      <c r="A119" s="4" t="s">
        <v>127</v>
      </c>
    </row>
    <row r="120">
      <c r="A120" s="4" t="s">
        <v>128</v>
      </c>
    </row>
    <row r="121">
      <c r="A121" s="4" t="s">
        <v>129</v>
      </c>
    </row>
    <row r="122">
      <c r="A122" s="4" t="s">
        <v>130</v>
      </c>
    </row>
    <row r="123">
      <c r="A123" s="4" t="s">
        <v>131</v>
      </c>
    </row>
    <row r="124">
      <c r="A124" s="4" t="s">
        <v>132</v>
      </c>
    </row>
    <row r="125">
      <c r="A125" s="4" t="s">
        <v>133</v>
      </c>
    </row>
    <row r="126">
      <c r="A126" s="4" t="s">
        <v>134</v>
      </c>
    </row>
    <row r="127">
      <c r="A127" s="4" t="s">
        <v>135</v>
      </c>
    </row>
    <row r="128">
      <c r="A128" s="4" t="s">
        <v>136</v>
      </c>
    </row>
    <row r="129">
      <c r="A129" s="4" t="s">
        <v>137</v>
      </c>
    </row>
    <row r="130">
      <c r="A130" s="4" t="s">
        <v>138</v>
      </c>
    </row>
    <row r="131">
      <c r="A131" s="4" t="s">
        <v>139</v>
      </c>
    </row>
    <row r="132">
      <c r="A132" s="4" t="s">
        <v>140</v>
      </c>
    </row>
    <row r="133">
      <c r="A133" s="4" t="s">
        <v>141</v>
      </c>
    </row>
    <row r="134">
      <c r="A134" s="4" t="s">
        <v>142</v>
      </c>
    </row>
    <row r="135">
      <c r="A135" s="4" t="s">
        <v>143</v>
      </c>
    </row>
    <row r="136">
      <c r="A136" s="4" t="s">
        <v>144</v>
      </c>
    </row>
    <row r="137">
      <c r="A137" s="4" t="s">
        <v>145</v>
      </c>
    </row>
    <row r="138">
      <c r="A138" s="4" t="s">
        <v>146</v>
      </c>
    </row>
    <row r="139">
      <c r="A139" s="4" t="s">
        <v>147</v>
      </c>
    </row>
    <row r="140">
      <c r="A140" s="4" t="s">
        <v>148</v>
      </c>
    </row>
    <row r="141">
      <c r="A141" s="4" t="s">
        <v>149</v>
      </c>
    </row>
    <row r="142">
      <c r="A142" s="4" t="s">
        <v>150</v>
      </c>
    </row>
    <row r="143">
      <c r="A143" s="4" t="s">
        <v>151</v>
      </c>
    </row>
    <row r="144">
      <c r="A144" s="4" t="s">
        <v>152</v>
      </c>
    </row>
    <row r="145">
      <c r="A145" s="4" t="s">
        <v>153</v>
      </c>
    </row>
    <row r="146">
      <c r="A146" s="4" t="s">
        <v>154</v>
      </c>
    </row>
    <row r="147">
      <c r="A147" s="4" t="s">
        <v>155</v>
      </c>
    </row>
    <row r="148">
      <c r="A148" s="4" t="s">
        <v>156</v>
      </c>
    </row>
    <row r="149">
      <c r="A149" s="4" t="s">
        <v>157</v>
      </c>
    </row>
    <row r="150">
      <c r="A150" s="4" t="s">
        <v>158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32</v>
      </c>
    </row>
    <row r="2">
      <c r="A2" s="4" t="s">
        <v>43</v>
      </c>
    </row>
    <row r="3">
      <c r="A3" s="4" t="s">
        <v>16</v>
      </c>
    </row>
    <row r="4">
      <c r="A4" s="4" t="s">
        <v>31</v>
      </c>
    </row>
    <row r="5">
      <c r="A5" s="4" t="s">
        <v>27</v>
      </c>
    </row>
    <row r="6">
      <c r="A6" s="4" t="s">
        <v>20</v>
      </c>
    </row>
    <row r="7">
      <c r="A7" s="4" t="s">
        <v>10</v>
      </c>
    </row>
    <row r="8">
      <c r="A8" s="4" t="s">
        <v>25</v>
      </c>
    </row>
    <row r="9">
      <c r="A9" s="4" t="s">
        <v>36</v>
      </c>
    </row>
    <row r="10">
      <c r="A10" s="4" t="s">
        <v>13</v>
      </c>
    </row>
    <row r="11">
      <c r="A11" s="4" t="s">
        <v>49</v>
      </c>
    </row>
    <row r="12">
      <c r="A12" s="4" t="s">
        <v>152</v>
      </c>
    </row>
    <row r="13">
      <c r="A13" s="4" t="s">
        <v>17</v>
      </c>
    </row>
    <row r="14">
      <c r="A14" s="4" t="s">
        <v>93</v>
      </c>
    </row>
    <row r="15">
      <c r="A15" s="4" t="s">
        <v>40</v>
      </c>
    </row>
    <row r="16">
      <c r="A16" s="4" t="s">
        <v>12</v>
      </c>
    </row>
    <row r="17">
      <c r="A17" s="4" t="s">
        <v>15</v>
      </c>
    </row>
    <row r="18">
      <c r="A18" s="4" t="s">
        <v>21</v>
      </c>
    </row>
    <row r="19">
      <c r="A19" s="4" t="s">
        <v>79</v>
      </c>
    </row>
    <row r="20">
      <c r="A20" s="4" t="s">
        <v>78</v>
      </c>
    </row>
    <row r="21">
      <c r="A21" s="4" t="s">
        <v>104</v>
      </c>
    </row>
    <row r="22">
      <c r="A22" s="4" t="s">
        <v>92</v>
      </c>
    </row>
    <row r="23">
      <c r="A23" s="4" t="s">
        <v>56</v>
      </c>
    </row>
    <row r="24">
      <c r="A24" s="4" t="s">
        <v>159</v>
      </c>
    </row>
    <row r="25">
      <c r="A25" s="4" t="s">
        <v>38</v>
      </c>
    </row>
    <row r="26">
      <c r="A26" s="4" t="s">
        <v>23</v>
      </c>
    </row>
    <row r="27">
      <c r="A27" s="4" t="s">
        <v>9</v>
      </c>
    </row>
    <row r="28">
      <c r="A28" s="4" t="s">
        <v>160</v>
      </c>
    </row>
    <row r="29">
      <c r="A29" s="4" t="s">
        <v>161</v>
      </c>
    </row>
    <row r="30">
      <c r="A30" s="4" t="s">
        <v>11</v>
      </c>
    </row>
    <row r="31">
      <c r="A31" s="4" t="s">
        <v>110</v>
      </c>
    </row>
    <row r="32">
      <c r="A32" s="4" t="s">
        <v>47</v>
      </c>
    </row>
    <row r="33">
      <c r="A33" s="4" t="s">
        <v>29</v>
      </c>
    </row>
    <row r="34">
      <c r="A34" s="4" t="s">
        <v>22</v>
      </c>
    </row>
    <row r="35">
      <c r="A35" s="4" t="s">
        <v>26</v>
      </c>
    </row>
    <row r="36">
      <c r="A36" s="4" t="s">
        <v>41</v>
      </c>
    </row>
    <row r="37">
      <c r="A37" s="4" t="s">
        <v>19</v>
      </c>
    </row>
    <row r="38">
      <c r="A38" s="4" t="s">
        <v>58</v>
      </c>
    </row>
    <row r="39">
      <c r="A39" s="4" t="s">
        <v>33</v>
      </c>
    </row>
    <row r="40">
      <c r="A40" s="4" t="s">
        <v>142</v>
      </c>
    </row>
    <row r="41">
      <c r="A41" s="4" t="s">
        <v>34</v>
      </c>
    </row>
    <row r="42">
      <c r="A42" s="4" t="s">
        <v>18</v>
      </c>
    </row>
    <row r="43">
      <c r="A43" s="4" t="s">
        <v>162</v>
      </c>
    </row>
    <row r="44">
      <c r="A44" s="4" t="s">
        <v>61</v>
      </c>
    </row>
    <row r="45">
      <c r="A45" s="4" t="s">
        <v>30</v>
      </c>
    </row>
    <row r="46">
      <c r="A46" s="4" t="s">
        <v>84</v>
      </c>
    </row>
    <row r="47">
      <c r="A47" s="4" t="s">
        <v>163</v>
      </c>
    </row>
    <row r="48">
      <c r="A48" s="4" t="s">
        <v>28</v>
      </c>
    </row>
    <row r="49">
      <c r="A49" s="4" t="s">
        <v>52</v>
      </c>
    </row>
    <row r="50">
      <c r="A50" s="4" t="s">
        <v>51</v>
      </c>
    </row>
    <row r="51">
      <c r="A51" s="4" t="s">
        <v>97</v>
      </c>
    </row>
    <row r="52">
      <c r="A52" s="4" t="s">
        <v>14</v>
      </c>
    </row>
    <row r="53">
      <c r="A53" s="4" t="s">
        <v>164</v>
      </c>
    </row>
    <row r="54">
      <c r="A54" s="4" t="s">
        <v>80</v>
      </c>
    </row>
    <row r="55">
      <c r="A55" s="4" t="s">
        <v>60</v>
      </c>
    </row>
    <row r="56">
      <c r="A56" s="4" t="s">
        <v>151</v>
      </c>
    </row>
    <row r="57">
      <c r="A57" s="4" t="s">
        <v>112</v>
      </c>
    </row>
    <row r="58">
      <c r="A58" s="4" t="s">
        <v>42</v>
      </c>
    </row>
    <row r="59">
      <c r="A59" s="4" t="s">
        <v>165</v>
      </c>
    </row>
    <row r="60">
      <c r="A60" s="4" t="s">
        <v>45</v>
      </c>
    </row>
    <row r="61">
      <c r="A61" s="4" t="s">
        <v>81</v>
      </c>
    </row>
    <row r="62">
      <c r="A62" s="4" t="s">
        <v>166</v>
      </c>
    </row>
    <row r="63">
      <c r="A63" s="4" t="s">
        <v>83</v>
      </c>
    </row>
    <row r="64">
      <c r="A64" s="4" t="s">
        <v>37</v>
      </c>
    </row>
    <row r="65">
      <c r="A65" s="4" t="s">
        <v>167</v>
      </c>
    </row>
    <row r="66">
      <c r="A66" s="4" t="s">
        <v>39</v>
      </c>
    </row>
    <row r="67">
      <c r="A67" s="4" t="s">
        <v>146</v>
      </c>
    </row>
    <row r="68">
      <c r="A68" s="4" t="s">
        <v>168</v>
      </c>
    </row>
    <row r="69">
      <c r="A69" s="4" t="s">
        <v>101</v>
      </c>
    </row>
    <row r="70">
      <c r="A70" s="4" t="s">
        <v>24</v>
      </c>
    </row>
    <row r="71">
      <c r="A71" s="4" t="s">
        <v>71</v>
      </c>
    </row>
    <row r="72">
      <c r="A72" s="4" t="s">
        <v>169</v>
      </c>
    </row>
    <row r="73">
      <c r="A73" s="4" t="s">
        <v>91</v>
      </c>
    </row>
    <row r="74">
      <c r="A74" s="4" t="s">
        <v>170</v>
      </c>
    </row>
    <row r="75">
      <c r="A75" s="4" t="s">
        <v>171</v>
      </c>
    </row>
    <row r="76">
      <c r="A76" s="4" t="s">
        <v>145</v>
      </c>
    </row>
    <row r="77">
      <c r="A77" s="4" t="s">
        <v>35</v>
      </c>
    </row>
    <row r="78">
      <c r="A78" s="4" t="s">
        <v>172</v>
      </c>
    </row>
    <row r="79">
      <c r="A79" s="4" t="s">
        <v>77</v>
      </c>
    </row>
    <row r="80">
      <c r="A80" s="4" t="s">
        <v>66</v>
      </c>
    </row>
    <row r="81">
      <c r="A81" s="4" t="s">
        <v>150</v>
      </c>
    </row>
    <row r="82">
      <c r="A82" s="4" t="s">
        <v>173</v>
      </c>
    </row>
    <row r="83">
      <c r="A83" s="4" t="s">
        <v>174</v>
      </c>
    </row>
    <row r="84">
      <c r="A84" s="4" t="s">
        <v>175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</v>
      </c>
    </row>
    <row r="2">
      <c r="A2" s="4" t="s">
        <v>9</v>
      </c>
    </row>
    <row r="3">
      <c r="A3" s="4" t="s">
        <v>13</v>
      </c>
    </row>
    <row r="4">
      <c r="A4" s="4" t="s">
        <v>17</v>
      </c>
    </row>
    <row r="5">
      <c r="A5" s="4" t="s">
        <v>27</v>
      </c>
    </row>
    <row r="6">
      <c r="A6" s="4" t="s">
        <v>11</v>
      </c>
    </row>
    <row r="7">
      <c r="A7" s="4" t="s">
        <v>16</v>
      </c>
    </row>
    <row r="8">
      <c r="A8" s="4" t="s">
        <v>26</v>
      </c>
    </row>
    <row r="9">
      <c r="A9" s="4" t="s">
        <v>32</v>
      </c>
    </row>
    <row r="10">
      <c r="A10" s="4" t="s">
        <v>20</v>
      </c>
    </row>
    <row r="11">
      <c r="A11" s="4" t="s">
        <v>15</v>
      </c>
    </row>
    <row r="12">
      <c r="A12" s="4" t="s">
        <v>14</v>
      </c>
    </row>
    <row r="13">
      <c r="A13" s="4" t="s">
        <v>18</v>
      </c>
    </row>
    <row r="14">
      <c r="A14" s="4" t="s">
        <v>21</v>
      </c>
    </row>
    <row r="15">
      <c r="A15" s="4" t="s">
        <v>19</v>
      </c>
    </row>
    <row r="16">
      <c r="A16" s="4" t="s">
        <v>40</v>
      </c>
    </row>
    <row r="17">
      <c r="A17" s="4" t="s">
        <v>25</v>
      </c>
    </row>
    <row r="18">
      <c r="A18" s="4" t="s">
        <v>24</v>
      </c>
    </row>
    <row r="19">
      <c r="A19" s="4" t="s">
        <v>23</v>
      </c>
    </row>
    <row r="20">
      <c r="A20" s="4" t="s">
        <v>33</v>
      </c>
    </row>
    <row r="21">
      <c r="A21" s="4" t="s">
        <v>12</v>
      </c>
    </row>
    <row r="22">
      <c r="A22" s="4" t="s">
        <v>39</v>
      </c>
    </row>
    <row r="23">
      <c r="A23" s="4" t="s">
        <v>22</v>
      </c>
    </row>
    <row r="24">
      <c r="A24" s="4" t="s">
        <v>38</v>
      </c>
    </row>
    <row r="25">
      <c r="A25" s="4" t="s">
        <v>31</v>
      </c>
    </row>
    <row r="26">
      <c r="A26" s="4" t="s">
        <v>30</v>
      </c>
    </row>
    <row r="27">
      <c r="A27" s="4" t="s">
        <v>37</v>
      </c>
    </row>
    <row r="28">
      <c r="A28" s="4" t="s">
        <v>34</v>
      </c>
    </row>
    <row r="29">
      <c r="A29" s="4" t="s">
        <v>52</v>
      </c>
    </row>
    <row r="30">
      <c r="A30" s="4" t="s">
        <v>36</v>
      </c>
    </row>
    <row r="31">
      <c r="A31" s="4" t="s">
        <v>63</v>
      </c>
    </row>
    <row r="32">
      <c r="A32" s="4" t="s">
        <v>61</v>
      </c>
    </row>
    <row r="33">
      <c r="A33" s="4" t="s">
        <v>50</v>
      </c>
    </row>
    <row r="34">
      <c r="A34" s="4" t="s">
        <v>28</v>
      </c>
    </row>
    <row r="35">
      <c r="A35" s="4" t="s">
        <v>119</v>
      </c>
    </row>
    <row r="36">
      <c r="A36" s="4" t="s">
        <v>86</v>
      </c>
    </row>
    <row r="37">
      <c r="A37" s="4" t="s">
        <v>41</v>
      </c>
    </row>
    <row r="38">
      <c r="A38" s="4" t="s">
        <v>35</v>
      </c>
    </row>
    <row r="39">
      <c r="A39" s="4" t="s">
        <v>92</v>
      </c>
    </row>
    <row r="40">
      <c r="A40" s="4" t="s">
        <v>60</v>
      </c>
    </row>
    <row r="41">
      <c r="A41" s="4" t="s">
        <v>43</v>
      </c>
    </row>
    <row r="42">
      <c r="A42" s="4" t="s">
        <v>46</v>
      </c>
    </row>
    <row r="43">
      <c r="A43" s="4" t="s">
        <v>79</v>
      </c>
    </row>
    <row r="44">
      <c r="A44" s="4" t="s">
        <v>66</v>
      </c>
    </row>
    <row r="45">
      <c r="A45" s="4" t="s">
        <v>44</v>
      </c>
    </row>
    <row r="46">
      <c r="A46" s="4" t="s">
        <v>81</v>
      </c>
    </row>
    <row r="47">
      <c r="A47" s="4" t="s">
        <v>91</v>
      </c>
    </row>
    <row r="48">
      <c r="A48" s="4" t="s">
        <v>49</v>
      </c>
    </row>
    <row r="49">
      <c r="A49" s="4" t="s">
        <v>87</v>
      </c>
    </row>
    <row r="50">
      <c r="A50" s="4" t="s">
        <v>71</v>
      </c>
    </row>
    <row r="51">
      <c r="A51" s="4" t="s">
        <v>57</v>
      </c>
    </row>
    <row r="52">
      <c r="A52" s="4" t="s">
        <v>62</v>
      </c>
    </row>
    <row r="53">
      <c r="A53" s="4" t="s">
        <v>72</v>
      </c>
    </row>
    <row r="54">
      <c r="A54" s="4" t="s">
        <v>47</v>
      </c>
    </row>
    <row r="55">
      <c r="A55" s="4" t="s">
        <v>29</v>
      </c>
    </row>
    <row r="56">
      <c r="A56" s="4" t="s">
        <v>77</v>
      </c>
    </row>
    <row r="57">
      <c r="A57" s="4" t="s">
        <v>64</v>
      </c>
    </row>
    <row r="58">
      <c r="A58" s="4" t="s">
        <v>58</v>
      </c>
    </row>
    <row r="59">
      <c r="A59" s="4" t="s">
        <v>51</v>
      </c>
    </row>
    <row r="60">
      <c r="A60" s="4" t="s">
        <v>45</v>
      </c>
    </row>
    <row r="61">
      <c r="A61" s="4" t="s"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176</v>
      </c>
    </row>
    <row r="2">
      <c r="A2" s="4" t="s">
        <v>177</v>
      </c>
    </row>
    <row r="3">
      <c r="A3" s="4" t="s">
        <v>178</v>
      </c>
    </row>
    <row r="4">
      <c r="A4" s="4" t="s">
        <v>179</v>
      </c>
    </row>
    <row r="5">
      <c r="A5" s="4" t="s">
        <v>180</v>
      </c>
    </row>
    <row r="6">
      <c r="A6" s="4" t="s">
        <v>181</v>
      </c>
    </row>
    <row r="7">
      <c r="A7" s="4" t="s">
        <v>182</v>
      </c>
    </row>
    <row r="8">
      <c r="A8" s="4" t="s">
        <v>183</v>
      </c>
    </row>
    <row r="9">
      <c r="A9" s="4" t="s">
        <v>184</v>
      </c>
    </row>
    <row r="10">
      <c r="A10" s="4" t="s">
        <v>185</v>
      </c>
    </row>
    <row r="11">
      <c r="A11" s="4" t="s">
        <v>186</v>
      </c>
    </row>
    <row r="12">
      <c r="A12" s="4" t="s">
        <v>187</v>
      </c>
    </row>
    <row r="13">
      <c r="A13" s="4" t="s">
        <v>188</v>
      </c>
    </row>
    <row r="14">
      <c r="A14" s="4" t="s">
        <v>189</v>
      </c>
    </row>
    <row r="15">
      <c r="A15" s="4" t="s">
        <v>190</v>
      </c>
    </row>
    <row r="16">
      <c r="A16" s="4" t="s">
        <v>191</v>
      </c>
    </row>
    <row r="17">
      <c r="A17" s="4" t="s">
        <v>192</v>
      </c>
    </row>
    <row r="18">
      <c r="A18" s="4" t="s">
        <v>193</v>
      </c>
    </row>
    <row r="19">
      <c r="A19" s="4" t="s">
        <v>194</v>
      </c>
    </row>
    <row r="20">
      <c r="A20" s="4" t="s">
        <v>195</v>
      </c>
    </row>
    <row r="21">
      <c r="A21" s="4" t="s">
        <v>196</v>
      </c>
    </row>
    <row r="22">
      <c r="A22" s="4" t="s">
        <v>197</v>
      </c>
    </row>
    <row r="23">
      <c r="A23" s="4" t="s">
        <v>198</v>
      </c>
    </row>
    <row r="24">
      <c r="A24" s="4" t="s">
        <v>199</v>
      </c>
    </row>
    <row r="25">
      <c r="A25" s="4" t="s">
        <v>200</v>
      </c>
    </row>
    <row r="26">
      <c r="A26" s="4" t="s">
        <v>201</v>
      </c>
    </row>
    <row r="27">
      <c r="A27" s="4" t="s">
        <v>202</v>
      </c>
    </row>
    <row r="28">
      <c r="A28" s="4" t="s">
        <v>203</v>
      </c>
    </row>
    <row r="29">
      <c r="A29" s="4" t="s">
        <v>204</v>
      </c>
      <c r="C29" s="6" t="s">
        <v>205</v>
      </c>
    </row>
    <row r="30">
      <c r="A30" s="4" t="s">
        <v>206</v>
      </c>
      <c r="C30" s="6" t="s">
        <v>207</v>
      </c>
    </row>
    <row r="31">
      <c r="A31" s="4" t="s">
        <v>208</v>
      </c>
      <c r="C31" s="7" t="s">
        <v>209</v>
      </c>
    </row>
    <row r="32">
      <c r="A32" s="4" t="s">
        <v>210</v>
      </c>
    </row>
    <row r="33">
      <c r="A33" s="4" t="s">
        <v>211</v>
      </c>
    </row>
    <row r="34">
      <c r="A34" s="4" t="s">
        <v>212</v>
      </c>
    </row>
    <row r="35">
      <c r="A35" s="4" t="s">
        <v>213</v>
      </c>
    </row>
    <row r="36">
      <c r="A36" s="4" t="s">
        <v>214</v>
      </c>
    </row>
    <row r="37">
      <c r="A37" s="4" t="s">
        <v>215</v>
      </c>
    </row>
    <row r="38">
      <c r="A38" s="4" t="s">
        <v>216</v>
      </c>
    </row>
    <row r="39">
      <c r="A39" s="4" t="s">
        <v>217</v>
      </c>
    </row>
    <row r="40">
      <c r="A40" s="4" t="s">
        <v>218</v>
      </c>
    </row>
    <row r="41">
      <c r="A41" s="4" t="s">
        <v>219</v>
      </c>
    </row>
    <row r="42">
      <c r="A42" s="4" t="s">
        <v>220</v>
      </c>
    </row>
    <row r="43">
      <c r="A43" s="4" t="s">
        <v>221</v>
      </c>
    </row>
    <row r="44">
      <c r="A44" s="4" t="s">
        <v>222</v>
      </c>
    </row>
    <row r="45">
      <c r="A45" s="4" t="s">
        <v>223</v>
      </c>
    </row>
    <row r="46">
      <c r="A46" s="4" t="s">
        <v>224</v>
      </c>
    </row>
    <row r="47">
      <c r="A47" s="4" t="s">
        <v>225</v>
      </c>
    </row>
    <row r="48">
      <c r="A48" s="4" t="s">
        <v>226</v>
      </c>
    </row>
    <row r="49">
      <c r="A49" s="4" t="s">
        <v>227</v>
      </c>
    </row>
    <row r="50">
      <c r="A50" s="4" t="s">
        <v>228</v>
      </c>
    </row>
  </sheetData>
  <hyperlinks>
    <hyperlink r:id="rId1" location="Sec20" ref="C3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229</v>
      </c>
      <c r="C1" s="6" t="s">
        <v>205</v>
      </c>
    </row>
    <row r="2">
      <c r="A2" s="4" t="s">
        <v>180</v>
      </c>
      <c r="C2" s="6" t="s">
        <v>230</v>
      </c>
    </row>
    <row r="3">
      <c r="A3" s="4" t="s">
        <v>177</v>
      </c>
      <c r="C3" s="8" t="s">
        <v>209</v>
      </c>
    </row>
    <row r="4">
      <c r="A4" s="4" t="s">
        <v>231</v>
      </c>
    </row>
    <row r="5">
      <c r="A5" s="4" t="s">
        <v>208</v>
      </c>
    </row>
    <row r="6">
      <c r="A6" s="4" t="s">
        <v>232</v>
      </c>
    </row>
    <row r="7">
      <c r="A7" s="4" t="s">
        <v>233</v>
      </c>
    </row>
    <row r="8">
      <c r="A8" s="4" t="s">
        <v>234</v>
      </c>
    </row>
    <row r="9">
      <c r="A9" s="4" t="s">
        <v>235</v>
      </c>
    </row>
    <row r="10">
      <c r="A10" s="4" t="s">
        <v>236</v>
      </c>
    </row>
    <row r="11">
      <c r="A11" s="4" t="s">
        <v>237</v>
      </c>
    </row>
    <row r="12">
      <c r="A12" s="4" t="s">
        <v>238</v>
      </c>
    </row>
    <row r="13">
      <c r="A13" s="4" t="s">
        <v>239</v>
      </c>
    </row>
    <row r="14">
      <c r="A14" s="4" t="s">
        <v>240</v>
      </c>
    </row>
    <row r="15">
      <c r="A15" s="4" t="s">
        <v>241</v>
      </c>
    </row>
    <row r="16">
      <c r="A16" s="4" t="s">
        <v>242</v>
      </c>
    </row>
    <row r="17">
      <c r="A17" s="4" t="s">
        <v>243</v>
      </c>
    </row>
    <row r="18">
      <c r="A18" s="4" t="s">
        <v>244</v>
      </c>
    </row>
    <row r="19">
      <c r="A19" s="4" t="s">
        <v>245</v>
      </c>
    </row>
    <row r="20">
      <c r="A20" s="4" t="s">
        <v>246</v>
      </c>
    </row>
    <row r="21">
      <c r="A21" s="4" t="s">
        <v>247</v>
      </c>
    </row>
    <row r="22">
      <c r="A22" s="4" t="s">
        <v>248</v>
      </c>
    </row>
    <row r="23">
      <c r="A23" s="4" t="s">
        <v>249</v>
      </c>
    </row>
    <row r="24">
      <c r="A24" s="4" t="s">
        <v>183</v>
      </c>
    </row>
    <row r="25">
      <c r="A25" s="4" t="s">
        <v>250</v>
      </c>
    </row>
    <row r="26">
      <c r="A26" s="4" t="s">
        <v>193</v>
      </c>
    </row>
    <row r="27">
      <c r="A27" s="4" t="s">
        <v>251</v>
      </c>
    </row>
    <row r="28">
      <c r="A28" s="4" t="s">
        <v>252</v>
      </c>
    </row>
    <row r="29">
      <c r="A29" s="4" t="s">
        <v>253</v>
      </c>
    </row>
    <row r="30">
      <c r="A30" s="4" t="s">
        <v>254</v>
      </c>
    </row>
    <row r="31">
      <c r="A31" s="4" t="s">
        <v>255</v>
      </c>
    </row>
    <row r="32">
      <c r="A32" s="4" t="s">
        <v>256</v>
      </c>
    </row>
    <row r="33">
      <c r="A33" s="4" t="s">
        <v>257</v>
      </c>
    </row>
    <row r="34">
      <c r="A34" s="4" t="s">
        <v>258</v>
      </c>
    </row>
    <row r="35">
      <c r="A35" s="4" t="s">
        <v>259</v>
      </c>
    </row>
    <row r="36">
      <c r="A36" s="4" t="s">
        <v>260</v>
      </c>
    </row>
    <row r="37">
      <c r="A37" s="4" t="s">
        <v>261</v>
      </c>
    </row>
    <row r="38">
      <c r="A38" s="4" t="s">
        <v>262</v>
      </c>
    </row>
    <row r="39">
      <c r="A39" s="4" t="s">
        <v>263</v>
      </c>
    </row>
    <row r="40">
      <c r="A40" s="4" t="s">
        <v>264</v>
      </c>
    </row>
    <row r="41">
      <c r="A41" s="4" t="s">
        <v>212</v>
      </c>
    </row>
    <row r="42">
      <c r="A42" s="4" t="s">
        <v>265</v>
      </c>
    </row>
    <row r="43">
      <c r="A43" s="4" t="s">
        <v>266</v>
      </c>
    </row>
    <row r="44">
      <c r="A44" s="4" t="s">
        <v>267</v>
      </c>
    </row>
    <row r="45">
      <c r="A45" s="4" t="s">
        <v>268</v>
      </c>
    </row>
    <row r="46">
      <c r="A46" s="4" t="s">
        <v>269</v>
      </c>
    </row>
    <row r="47">
      <c r="A47" s="4" t="s">
        <v>190</v>
      </c>
    </row>
    <row r="48">
      <c r="A48" s="4" t="s">
        <v>270</v>
      </c>
    </row>
    <row r="49">
      <c r="A49" s="4" t="s">
        <v>271</v>
      </c>
    </row>
    <row r="50">
      <c r="A50" s="4" t="s">
        <v>272</v>
      </c>
    </row>
  </sheetData>
  <hyperlinks>
    <hyperlink r:id="rId1" location="Sec20" ref="C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273</v>
      </c>
      <c r="C1" s="6" t="s">
        <v>274</v>
      </c>
    </row>
    <row r="2">
      <c r="A2" s="9" t="s">
        <v>275</v>
      </c>
      <c r="C2" s="6" t="s">
        <v>276</v>
      </c>
    </row>
    <row r="3">
      <c r="A3" s="9" t="s">
        <v>186</v>
      </c>
      <c r="C3" s="7" t="s">
        <v>277</v>
      </c>
    </row>
    <row r="4">
      <c r="A4" s="9" t="s">
        <v>179</v>
      </c>
    </row>
    <row r="5">
      <c r="A5" s="9" t="s">
        <v>176</v>
      </c>
    </row>
    <row r="6">
      <c r="A6" s="9" t="s">
        <v>278</v>
      </c>
    </row>
    <row r="7">
      <c r="A7" s="9" t="s">
        <v>193</v>
      </c>
    </row>
    <row r="8">
      <c r="A8" s="9" t="s">
        <v>279</v>
      </c>
    </row>
    <row r="9">
      <c r="A9" s="9" t="s">
        <v>184</v>
      </c>
    </row>
    <row r="10">
      <c r="A10" s="9" t="s">
        <v>280</v>
      </c>
    </row>
    <row r="11">
      <c r="A11" s="9" t="s">
        <v>191</v>
      </c>
    </row>
    <row r="12">
      <c r="A12" s="9" t="s">
        <v>197</v>
      </c>
    </row>
    <row r="13">
      <c r="A13" s="9" t="s">
        <v>188</v>
      </c>
    </row>
    <row r="14">
      <c r="A14" s="9" t="s">
        <v>281</v>
      </c>
    </row>
    <row r="15">
      <c r="A15" s="9" t="s">
        <v>282</v>
      </c>
    </row>
    <row r="16">
      <c r="A16" s="9" t="s">
        <v>283</v>
      </c>
    </row>
    <row r="17">
      <c r="A17" s="9" t="s">
        <v>284</v>
      </c>
    </row>
    <row r="18">
      <c r="A18" s="9" t="s">
        <v>285</v>
      </c>
    </row>
    <row r="19">
      <c r="A19" s="9" t="s">
        <v>286</v>
      </c>
    </row>
    <row r="20">
      <c r="A20" s="9" t="s">
        <v>287</v>
      </c>
    </row>
    <row r="21">
      <c r="A21" s="9" t="s">
        <v>288</v>
      </c>
    </row>
    <row r="22">
      <c r="A22" s="9" t="s">
        <v>194</v>
      </c>
    </row>
    <row r="23">
      <c r="A23" s="9" t="s">
        <v>178</v>
      </c>
    </row>
    <row r="24">
      <c r="A24" s="9" t="s">
        <v>289</v>
      </c>
    </row>
    <row r="25">
      <c r="A25" s="9" t="s">
        <v>290</v>
      </c>
    </row>
    <row r="26">
      <c r="A26" s="9" t="s">
        <v>291</v>
      </c>
    </row>
    <row r="27">
      <c r="A27" s="9" t="s">
        <v>292</v>
      </c>
    </row>
    <row r="28">
      <c r="A28" s="9" t="s">
        <v>293</v>
      </c>
    </row>
    <row r="29">
      <c r="A29" s="9" t="s">
        <v>294</v>
      </c>
    </row>
    <row r="30">
      <c r="A30" s="9" t="s">
        <v>295</v>
      </c>
    </row>
    <row r="31">
      <c r="A31" s="9" t="s">
        <v>296</v>
      </c>
    </row>
    <row r="32">
      <c r="A32" s="9" t="s">
        <v>297</v>
      </c>
    </row>
    <row r="33">
      <c r="A33" s="9" t="s">
        <v>298</v>
      </c>
    </row>
    <row r="34">
      <c r="A34" s="9" t="s">
        <v>299</v>
      </c>
    </row>
    <row r="35">
      <c r="A35" s="9" t="s">
        <v>300</v>
      </c>
    </row>
    <row r="36">
      <c r="A36" s="9" t="s">
        <v>301</v>
      </c>
    </row>
    <row r="37">
      <c r="A37" s="9" t="s">
        <v>302</v>
      </c>
    </row>
    <row r="38">
      <c r="A38" s="9" t="s">
        <v>303</v>
      </c>
    </row>
    <row r="39">
      <c r="A39" s="9" t="s">
        <v>304</v>
      </c>
    </row>
    <row r="40">
      <c r="A40" s="9" t="s">
        <v>305</v>
      </c>
    </row>
    <row r="41">
      <c r="A41" s="9" t="s">
        <v>306</v>
      </c>
    </row>
    <row r="42">
      <c r="A42" s="9" t="s">
        <v>307</v>
      </c>
    </row>
    <row r="43">
      <c r="A43" s="9" t="s">
        <v>308</v>
      </c>
    </row>
    <row r="44">
      <c r="A44" s="9" t="s">
        <v>309</v>
      </c>
    </row>
    <row r="45">
      <c r="A45" s="9" t="s">
        <v>272</v>
      </c>
    </row>
    <row r="46">
      <c r="A46" s="9" t="s">
        <v>310</v>
      </c>
    </row>
    <row r="47">
      <c r="A47" s="9" t="s">
        <v>311</v>
      </c>
    </row>
    <row r="48">
      <c r="A48" s="9" t="s">
        <v>312</v>
      </c>
    </row>
    <row r="49">
      <c r="A49" s="9" t="s">
        <v>313</v>
      </c>
    </row>
    <row r="50">
      <c r="A50" s="9" t="s">
        <v>314</v>
      </c>
    </row>
    <row r="51">
      <c r="A51" s="9" t="s">
        <v>315</v>
      </c>
    </row>
    <row r="52">
      <c r="A52" s="9" t="s">
        <v>316</v>
      </c>
    </row>
    <row r="53">
      <c r="A53" s="9" t="s">
        <v>317</v>
      </c>
    </row>
    <row r="54">
      <c r="A54" s="9" t="s">
        <v>242</v>
      </c>
    </row>
    <row r="55">
      <c r="A55" s="9" t="s">
        <v>318</v>
      </c>
    </row>
    <row r="56">
      <c r="A56" s="9" t="s">
        <v>319</v>
      </c>
    </row>
    <row r="57">
      <c r="A57" s="9" t="s">
        <v>320</v>
      </c>
    </row>
    <row r="58">
      <c r="A58" s="9" t="s">
        <v>321</v>
      </c>
    </row>
    <row r="59">
      <c r="A59" s="9" t="s">
        <v>196</v>
      </c>
    </row>
    <row r="60">
      <c r="A60" s="9" t="s">
        <v>322</v>
      </c>
    </row>
    <row r="61">
      <c r="A61" s="9" t="s">
        <v>323</v>
      </c>
    </row>
    <row r="62">
      <c r="A62" s="9" t="s">
        <v>324</v>
      </c>
    </row>
    <row r="63">
      <c r="A63" s="9" t="s">
        <v>325</v>
      </c>
    </row>
    <row r="64">
      <c r="A64" s="9" t="s">
        <v>326</v>
      </c>
    </row>
    <row r="65">
      <c r="A65" s="9" t="s">
        <v>327</v>
      </c>
    </row>
    <row r="66">
      <c r="A66" s="9" t="s">
        <v>328</v>
      </c>
    </row>
    <row r="67">
      <c r="A67" s="9" t="s">
        <v>329</v>
      </c>
    </row>
    <row r="68">
      <c r="A68" s="9" t="s">
        <v>256</v>
      </c>
    </row>
    <row r="69">
      <c r="A69" s="9" t="s">
        <v>330</v>
      </c>
    </row>
    <row r="70">
      <c r="A70" s="9" t="s">
        <v>331</v>
      </c>
    </row>
    <row r="71">
      <c r="A71" s="9" t="s">
        <v>332</v>
      </c>
    </row>
    <row r="72">
      <c r="A72" s="9" t="s">
        <v>333</v>
      </c>
    </row>
    <row r="73">
      <c r="A73" s="9" t="s">
        <v>268</v>
      </c>
    </row>
    <row r="74">
      <c r="A74" s="9" t="s">
        <v>334</v>
      </c>
    </row>
    <row r="75">
      <c r="A75" s="9" t="s">
        <v>335</v>
      </c>
    </row>
    <row r="76">
      <c r="A76" s="9" t="s">
        <v>336</v>
      </c>
    </row>
    <row r="77">
      <c r="A77" s="9" t="s">
        <v>337</v>
      </c>
    </row>
    <row r="78">
      <c r="A78" s="9" t="s">
        <v>338</v>
      </c>
    </row>
    <row r="79">
      <c r="A79" s="9" t="s">
        <v>339</v>
      </c>
    </row>
    <row r="80">
      <c r="A80" s="9" t="s">
        <v>340</v>
      </c>
    </row>
    <row r="81">
      <c r="A81" s="9" t="s">
        <v>246</v>
      </c>
    </row>
    <row r="82">
      <c r="A82" s="9" t="s">
        <v>341</v>
      </c>
    </row>
    <row r="83">
      <c r="A83" s="9" t="s">
        <v>342</v>
      </c>
    </row>
    <row r="84">
      <c r="A84" s="9" t="s">
        <v>343</v>
      </c>
    </row>
    <row r="85">
      <c r="A85" s="9" t="s">
        <v>344</v>
      </c>
    </row>
    <row r="86">
      <c r="A86" s="9" t="s">
        <v>345</v>
      </c>
    </row>
    <row r="87">
      <c r="A87" s="9" t="s">
        <v>346</v>
      </c>
    </row>
    <row r="88">
      <c r="A88" s="9" t="s">
        <v>347</v>
      </c>
    </row>
    <row r="89">
      <c r="A89" s="9" t="s">
        <v>348</v>
      </c>
    </row>
    <row r="90">
      <c r="A90" s="9" t="s">
        <v>349</v>
      </c>
    </row>
    <row r="91">
      <c r="A91" s="9" t="s">
        <v>350</v>
      </c>
    </row>
    <row r="92">
      <c r="A92" s="9" t="s">
        <v>351</v>
      </c>
    </row>
    <row r="93">
      <c r="A93" s="9" t="s">
        <v>352</v>
      </c>
    </row>
    <row r="94">
      <c r="A94" s="9" t="s">
        <v>353</v>
      </c>
    </row>
    <row r="95">
      <c r="A95" s="9" t="s">
        <v>354</v>
      </c>
    </row>
    <row r="96">
      <c r="A96" s="9" t="s">
        <v>355</v>
      </c>
    </row>
    <row r="97">
      <c r="A97" s="9" t="s">
        <v>356</v>
      </c>
    </row>
    <row r="98">
      <c r="A98" s="9" t="s">
        <v>357</v>
      </c>
    </row>
    <row r="99">
      <c r="A99" s="9" t="s">
        <v>358</v>
      </c>
    </row>
    <row r="100">
      <c r="A100" s="9" t="s">
        <v>359</v>
      </c>
    </row>
    <row r="101">
      <c r="A101" s="9" t="s">
        <v>360</v>
      </c>
    </row>
    <row r="102">
      <c r="A102" s="9" t="s">
        <v>361</v>
      </c>
    </row>
    <row r="103">
      <c r="A103" s="9" t="s">
        <v>362</v>
      </c>
    </row>
    <row r="104">
      <c r="A104" s="9" t="s">
        <v>363</v>
      </c>
    </row>
    <row r="105">
      <c r="A105" s="9" t="s">
        <v>364</v>
      </c>
    </row>
    <row r="106">
      <c r="A106" s="9" t="s">
        <v>365</v>
      </c>
    </row>
    <row r="107">
      <c r="A107" s="9" t="s">
        <v>212</v>
      </c>
    </row>
    <row r="108">
      <c r="A108" s="9" t="s">
        <v>366</v>
      </c>
    </row>
    <row r="109">
      <c r="A109" s="9" t="s">
        <v>367</v>
      </c>
    </row>
    <row r="110">
      <c r="A110" s="9" t="s">
        <v>368</v>
      </c>
    </row>
    <row r="111">
      <c r="A111" s="9" t="s">
        <v>369</v>
      </c>
    </row>
    <row r="112">
      <c r="A112" s="9" t="s">
        <v>370</v>
      </c>
    </row>
    <row r="113">
      <c r="A113" s="9" t="s">
        <v>371</v>
      </c>
    </row>
    <row r="114">
      <c r="A114" s="9" t="s">
        <v>372</v>
      </c>
    </row>
    <row r="115">
      <c r="A115" s="9" t="s">
        <v>373</v>
      </c>
    </row>
    <row r="116">
      <c r="A116" s="9" t="s">
        <v>374</v>
      </c>
    </row>
    <row r="117">
      <c r="A117" s="9" t="s">
        <v>375</v>
      </c>
    </row>
    <row r="118">
      <c r="A118" s="9" t="s">
        <v>376</v>
      </c>
    </row>
    <row r="119">
      <c r="A119" s="9" t="s">
        <v>377</v>
      </c>
    </row>
    <row r="120">
      <c r="A120" s="9" t="s">
        <v>378</v>
      </c>
    </row>
    <row r="121">
      <c r="A121" s="9" t="s">
        <v>379</v>
      </c>
    </row>
    <row r="122">
      <c r="A122" s="9" t="s">
        <v>380</v>
      </c>
    </row>
    <row r="123">
      <c r="A123" s="9" t="s">
        <v>381</v>
      </c>
    </row>
    <row r="124">
      <c r="A124" s="9" t="s">
        <v>382</v>
      </c>
    </row>
    <row r="125">
      <c r="A125" s="9" t="s">
        <v>383</v>
      </c>
    </row>
    <row r="126">
      <c r="A126" s="9" t="s">
        <v>384</v>
      </c>
    </row>
    <row r="127">
      <c r="A127" s="9" t="s">
        <v>385</v>
      </c>
    </row>
    <row r="128">
      <c r="A128" s="9" t="s">
        <v>386</v>
      </c>
    </row>
    <row r="129">
      <c r="A129" s="9" t="s">
        <v>387</v>
      </c>
    </row>
    <row r="130">
      <c r="A130" s="9" t="s">
        <v>388</v>
      </c>
    </row>
    <row r="131">
      <c r="A131" s="9" t="s">
        <v>389</v>
      </c>
    </row>
    <row r="132">
      <c r="A132" s="9" t="s">
        <v>390</v>
      </c>
    </row>
    <row r="133">
      <c r="A133" s="9" t="s">
        <v>391</v>
      </c>
    </row>
    <row r="134">
      <c r="A134" s="9" t="s">
        <v>392</v>
      </c>
    </row>
    <row r="135">
      <c r="A135" s="9" t="s">
        <v>393</v>
      </c>
    </row>
    <row r="136">
      <c r="A136" s="9" t="s">
        <v>394</v>
      </c>
    </row>
    <row r="137">
      <c r="A137" s="9" t="s">
        <v>395</v>
      </c>
    </row>
    <row r="138">
      <c r="A138" s="9" t="s">
        <v>396</v>
      </c>
    </row>
    <row r="139">
      <c r="A139" s="9" t="s">
        <v>397</v>
      </c>
    </row>
    <row r="140">
      <c r="A140" s="9" t="s">
        <v>398</v>
      </c>
    </row>
    <row r="141">
      <c r="A141" s="9" t="s">
        <v>399</v>
      </c>
    </row>
    <row r="142">
      <c r="A142" s="9" t="s">
        <v>400</v>
      </c>
    </row>
    <row r="143">
      <c r="A143" s="9" t="s">
        <v>401</v>
      </c>
    </row>
    <row r="144">
      <c r="A144" s="9" t="s">
        <v>402</v>
      </c>
    </row>
    <row r="145">
      <c r="A145" s="9" t="s">
        <v>403</v>
      </c>
    </row>
    <row r="146">
      <c r="A146" s="9" t="s">
        <v>404</v>
      </c>
    </row>
    <row r="147">
      <c r="A147" s="9" t="s">
        <v>405</v>
      </c>
    </row>
    <row r="148">
      <c r="A148" s="9" t="s">
        <v>406</v>
      </c>
    </row>
    <row r="149">
      <c r="A149" s="9" t="s">
        <v>407</v>
      </c>
    </row>
    <row r="150">
      <c r="A150" s="9" t="s">
        <v>408</v>
      </c>
    </row>
    <row r="151">
      <c r="A151" s="9" t="s">
        <v>409</v>
      </c>
    </row>
    <row r="152">
      <c r="A152" s="9" t="s">
        <v>410</v>
      </c>
    </row>
    <row r="153">
      <c r="A153" s="9" t="s">
        <v>411</v>
      </c>
    </row>
    <row r="154">
      <c r="A154" s="9" t="s">
        <v>412</v>
      </c>
    </row>
    <row r="155">
      <c r="A155" s="9" t="s">
        <v>413</v>
      </c>
    </row>
    <row r="156">
      <c r="A156" s="9" t="s">
        <v>414</v>
      </c>
    </row>
    <row r="157">
      <c r="A157" s="9" t="s">
        <v>415</v>
      </c>
    </row>
    <row r="158">
      <c r="A158" s="9" t="s">
        <v>416</v>
      </c>
    </row>
    <row r="159">
      <c r="A159" s="9" t="s">
        <v>177</v>
      </c>
    </row>
    <row r="160">
      <c r="A160" s="9" t="s">
        <v>417</v>
      </c>
    </row>
    <row r="161">
      <c r="A161" s="9" t="s">
        <v>418</v>
      </c>
    </row>
    <row r="162">
      <c r="A162" s="9" t="s">
        <v>419</v>
      </c>
    </row>
    <row r="163">
      <c r="A163" s="9" t="s">
        <v>420</v>
      </c>
    </row>
    <row r="164">
      <c r="A164" s="9" t="s">
        <v>421</v>
      </c>
    </row>
    <row r="165">
      <c r="A165" s="9" t="s">
        <v>422</v>
      </c>
    </row>
    <row r="166">
      <c r="A166" s="9" t="s">
        <v>423</v>
      </c>
    </row>
    <row r="167">
      <c r="A167" s="9" t="s">
        <v>424</v>
      </c>
    </row>
    <row r="168">
      <c r="A168" s="9" t="s">
        <v>425</v>
      </c>
    </row>
    <row r="169">
      <c r="A169" s="9" t="s">
        <v>426</v>
      </c>
    </row>
    <row r="170">
      <c r="A170" s="9" t="s">
        <v>427</v>
      </c>
    </row>
    <row r="171">
      <c r="A171" s="9" t="s">
        <v>428</v>
      </c>
    </row>
    <row r="172">
      <c r="A172" s="9" t="s">
        <v>429</v>
      </c>
    </row>
    <row r="173">
      <c r="A173" s="9" t="s">
        <v>430</v>
      </c>
    </row>
    <row r="174">
      <c r="A174" s="9" t="s">
        <v>247</v>
      </c>
    </row>
    <row r="175">
      <c r="A175" s="9" t="s">
        <v>431</v>
      </c>
    </row>
    <row r="176">
      <c r="A176" s="9" t="s">
        <v>432</v>
      </c>
    </row>
    <row r="177">
      <c r="A177" s="9" t="s">
        <v>433</v>
      </c>
    </row>
    <row r="178">
      <c r="A178" s="9" t="s">
        <v>434</v>
      </c>
    </row>
    <row r="179">
      <c r="A179" s="9" t="s">
        <v>435</v>
      </c>
    </row>
    <row r="180">
      <c r="A180" s="9" t="s">
        <v>436</v>
      </c>
    </row>
    <row r="181">
      <c r="A181" s="9" t="s">
        <v>437</v>
      </c>
    </row>
    <row r="182">
      <c r="A182" s="9" t="s">
        <v>438</v>
      </c>
    </row>
    <row r="183">
      <c r="A183" s="9" t="s">
        <v>208</v>
      </c>
    </row>
    <row r="184">
      <c r="A184" s="9" t="s">
        <v>180</v>
      </c>
    </row>
    <row r="185">
      <c r="A185" s="9" t="s">
        <v>439</v>
      </c>
    </row>
    <row r="186">
      <c r="A186" s="9" t="s">
        <v>440</v>
      </c>
    </row>
    <row r="187">
      <c r="A187" s="9" t="s">
        <v>441</v>
      </c>
    </row>
    <row r="188">
      <c r="A188" s="9" t="s">
        <v>442</v>
      </c>
    </row>
    <row r="189">
      <c r="A189" s="9" t="s">
        <v>443</v>
      </c>
    </row>
    <row r="190">
      <c r="A190" s="9" t="s">
        <v>444</v>
      </c>
    </row>
    <row r="191">
      <c r="A191" s="9" t="s">
        <v>445</v>
      </c>
    </row>
    <row r="192">
      <c r="A192" s="9" t="s">
        <v>446</v>
      </c>
    </row>
    <row r="193">
      <c r="A193" s="9" t="s">
        <v>447</v>
      </c>
    </row>
    <row r="194">
      <c r="A194" s="9" t="s">
        <v>448</v>
      </c>
    </row>
    <row r="195">
      <c r="A195" s="9" t="s">
        <v>449</v>
      </c>
    </row>
    <row r="196">
      <c r="A196" s="9" t="s">
        <v>450</v>
      </c>
    </row>
    <row r="197">
      <c r="A197" s="9" t="s">
        <v>451</v>
      </c>
    </row>
    <row r="198">
      <c r="A198" s="9" t="s">
        <v>452</v>
      </c>
    </row>
    <row r="199">
      <c r="A199" s="9" t="s">
        <v>453</v>
      </c>
    </row>
    <row r="200">
      <c r="A200" s="9" t="s">
        <v>454</v>
      </c>
    </row>
    <row r="201">
      <c r="A201" s="9" t="s">
        <v>265</v>
      </c>
    </row>
    <row r="202">
      <c r="A202" s="9" t="s">
        <v>455</v>
      </c>
    </row>
    <row r="203">
      <c r="A203" s="9" t="s">
        <v>456</v>
      </c>
    </row>
    <row r="204">
      <c r="A204" s="9" t="s">
        <v>457</v>
      </c>
    </row>
    <row r="205">
      <c r="A205" s="9" t="s">
        <v>458</v>
      </c>
    </row>
    <row r="206">
      <c r="A206" s="9" t="s">
        <v>459</v>
      </c>
    </row>
    <row r="207">
      <c r="A207" s="9" t="s">
        <v>460</v>
      </c>
    </row>
    <row r="208">
      <c r="A208" s="9" t="s">
        <v>461</v>
      </c>
    </row>
    <row r="209">
      <c r="A209" s="9" t="s">
        <v>462</v>
      </c>
    </row>
    <row r="210">
      <c r="A210" s="9" t="s">
        <v>463</v>
      </c>
    </row>
    <row r="211">
      <c r="A211" s="9" t="s">
        <v>464</v>
      </c>
    </row>
    <row r="212">
      <c r="A212" s="9" t="s">
        <v>465</v>
      </c>
    </row>
    <row r="213">
      <c r="A213" s="9" t="s">
        <v>466</v>
      </c>
    </row>
    <row r="214">
      <c r="A214" s="9" t="s">
        <v>467</v>
      </c>
    </row>
    <row r="215">
      <c r="A215" s="9" t="s">
        <v>468</v>
      </c>
    </row>
    <row r="216">
      <c r="A216" s="9" t="s">
        <v>469</v>
      </c>
    </row>
    <row r="217">
      <c r="A217" s="9" t="s">
        <v>470</v>
      </c>
    </row>
    <row r="218">
      <c r="A218" s="9" t="s">
        <v>471</v>
      </c>
    </row>
    <row r="219">
      <c r="A219" s="9" t="s">
        <v>472</v>
      </c>
    </row>
    <row r="220">
      <c r="A220" s="9" t="s">
        <v>473</v>
      </c>
    </row>
    <row r="221">
      <c r="A221" s="9" t="s">
        <v>474</v>
      </c>
    </row>
    <row r="222">
      <c r="A222" s="9" t="s">
        <v>475</v>
      </c>
    </row>
    <row r="223">
      <c r="A223" s="9" t="s">
        <v>476</v>
      </c>
    </row>
    <row r="224">
      <c r="A224" s="9" t="s">
        <v>477</v>
      </c>
    </row>
    <row r="225">
      <c r="A225" s="9" t="s">
        <v>478</v>
      </c>
    </row>
    <row r="226">
      <c r="A226" s="9" t="s">
        <v>479</v>
      </c>
    </row>
    <row r="227">
      <c r="A227" s="9" t="s">
        <v>480</v>
      </c>
    </row>
    <row r="228">
      <c r="A228" s="9" t="s">
        <v>481</v>
      </c>
    </row>
    <row r="229">
      <c r="A229" s="9" t="s">
        <v>482</v>
      </c>
    </row>
    <row r="230">
      <c r="A230" s="9" t="s">
        <v>483</v>
      </c>
    </row>
    <row r="231">
      <c r="A231" s="9" t="s">
        <v>484</v>
      </c>
    </row>
    <row r="232">
      <c r="A232" s="9" t="s">
        <v>485</v>
      </c>
    </row>
    <row r="233">
      <c r="A233" s="9" t="s">
        <v>486</v>
      </c>
    </row>
    <row r="234">
      <c r="A234" s="9" t="s">
        <v>487</v>
      </c>
    </row>
    <row r="235">
      <c r="A235" s="9" t="s">
        <v>488</v>
      </c>
    </row>
    <row r="236">
      <c r="A236" s="9" t="s">
        <v>489</v>
      </c>
    </row>
    <row r="237">
      <c r="A237" s="9" t="s">
        <v>490</v>
      </c>
    </row>
    <row r="238">
      <c r="A238" s="9" t="s">
        <v>491</v>
      </c>
    </row>
    <row r="239">
      <c r="A239" s="9" t="s">
        <v>492</v>
      </c>
    </row>
    <row r="240">
      <c r="A240" s="9" t="s">
        <v>493</v>
      </c>
    </row>
    <row r="241">
      <c r="A241" s="9" t="s">
        <v>494</v>
      </c>
    </row>
    <row r="242">
      <c r="A242" s="9" t="s">
        <v>495</v>
      </c>
    </row>
    <row r="243">
      <c r="A243" s="9" t="s">
        <v>496</v>
      </c>
    </row>
    <row r="244">
      <c r="A244" s="9" t="s">
        <v>497</v>
      </c>
    </row>
    <row r="245">
      <c r="A245" s="9" t="s">
        <v>498</v>
      </c>
    </row>
    <row r="246">
      <c r="A246" s="9" t="s">
        <v>499</v>
      </c>
    </row>
    <row r="247">
      <c r="A247" s="9" t="s">
        <v>500</v>
      </c>
    </row>
    <row r="248">
      <c r="A248" s="9" t="s">
        <v>501</v>
      </c>
    </row>
    <row r="249">
      <c r="A249" s="9" t="s">
        <v>502</v>
      </c>
    </row>
    <row r="250">
      <c r="A250" s="9" t="s">
        <v>503</v>
      </c>
    </row>
    <row r="251">
      <c r="A251" s="9" t="s">
        <v>504</v>
      </c>
    </row>
    <row r="252">
      <c r="A252" s="9" t="s">
        <v>505</v>
      </c>
    </row>
    <row r="253">
      <c r="A253" s="9" t="s">
        <v>506</v>
      </c>
    </row>
    <row r="254">
      <c r="A254" s="9" t="s">
        <v>507</v>
      </c>
    </row>
    <row r="255">
      <c r="A255" s="9" t="s">
        <v>508</v>
      </c>
    </row>
    <row r="256">
      <c r="A256" s="9" t="s">
        <v>509</v>
      </c>
    </row>
    <row r="257">
      <c r="A257" s="9" t="s">
        <v>510</v>
      </c>
    </row>
    <row r="258">
      <c r="A258" s="9" t="s">
        <v>511</v>
      </c>
    </row>
    <row r="259">
      <c r="A259" s="9" t="s">
        <v>512</v>
      </c>
    </row>
    <row r="260">
      <c r="A260" s="9" t="s">
        <v>513</v>
      </c>
    </row>
    <row r="261">
      <c r="A261" s="9" t="s">
        <v>514</v>
      </c>
    </row>
    <row r="262">
      <c r="A262" s="9" t="s">
        <v>515</v>
      </c>
    </row>
    <row r="263">
      <c r="A263" s="9" t="s">
        <v>516</v>
      </c>
    </row>
    <row r="264">
      <c r="A264" s="9" t="s">
        <v>517</v>
      </c>
    </row>
    <row r="265">
      <c r="A265" s="9" t="s">
        <v>518</v>
      </c>
    </row>
    <row r="266">
      <c r="A266" s="9" t="s">
        <v>519</v>
      </c>
    </row>
    <row r="267">
      <c r="A267" s="9" t="s">
        <v>520</v>
      </c>
    </row>
    <row r="268">
      <c r="A268" s="9" t="s">
        <v>521</v>
      </c>
    </row>
    <row r="269">
      <c r="A269" s="9" t="s">
        <v>522</v>
      </c>
    </row>
    <row r="270">
      <c r="A270" s="9" t="s">
        <v>523</v>
      </c>
    </row>
    <row r="271">
      <c r="A271" s="9" t="s">
        <v>524</v>
      </c>
    </row>
    <row r="272">
      <c r="A272" s="9" t="s">
        <v>525</v>
      </c>
    </row>
    <row r="273">
      <c r="A273" s="9" t="s">
        <v>526</v>
      </c>
    </row>
    <row r="274">
      <c r="A274" s="9" t="s">
        <v>527</v>
      </c>
    </row>
    <row r="275">
      <c r="A275" s="9" t="s">
        <v>528</v>
      </c>
    </row>
    <row r="276">
      <c r="A276" s="9" t="s">
        <v>529</v>
      </c>
    </row>
    <row r="277">
      <c r="A277" s="9" t="s">
        <v>530</v>
      </c>
    </row>
    <row r="278">
      <c r="A278" s="9" t="s">
        <v>531</v>
      </c>
    </row>
    <row r="279">
      <c r="A279" s="9" t="s">
        <v>532</v>
      </c>
    </row>
    <row r="280">
      <c r="A280" s="9" t="s">
        <v>533</v>
      </c>
    </row>
    <row r="281">
      <c r="A281" s="9" t="s">
        <v>534</v>
      </c>
    </row>
    <row r="282">
      <c r="A282" s="9" t="s">
        <v>535</v>
      </c>
    </row>
    <row r="283">
      <c r="A283" s="9" t="s">
        <v>536</v>
      </c>
    </row>
    <row r="284">
      <c r="A284" s="9" t="s">
        <v>537</v>
      </c>
    </row>
    <row r="285">
      <c r="A285" s="9" t="s">
        <v>538</v>
      </c>
    </row>
    <row r="286">
      <c r="A286" s="9" t="s">
        <v>539</v>
      </c>
    </row>
    <row r="287">
      <c r="A287" s="9" t="s">
        <v>540</v>
      </c>
    </row>
    <row r="288">
      <c r="A288" s="9" t="s">
        <v>541</v>
      </c>
    </row>
    <row r="289">
      <c r="A289" s="9" t="s">
        <v>542</v>
      </c>
    </row>
    <row r="290">
      <c r="A290" s="9" t="s">
        <v>543</v>
      </c>
    </row>
    <row r="291">
      <c r="A291" s="9" t="s">
        <v>544</v>
      </c>
    </row>
    <row r="292">
      <c r="A292" s="9" t="s">
        <v>545</v>
      </c>
    </row>
    <row r="293">
      <c r="A293" s="9" t="s">
        <v>546</v>
      </c>
    </row>
    <row r="294">
      <c r="A294" s="9" t="s">
        <v>547</v>
      </c>
    </row>
    <row r="295">
      <c r="A295" s="9" t="s">
        <v>548</v>
      </c>
    </row>
    <row r="296">
      <c r="A296" s="9" t="s">
        <v>549</v>
      </c>
    </row>
    <row r="297">
      <c r="A297" s="9" t="s">
        <v>550</v>
      </c>
    </row>
    <row r="298">
      <c r="A298" s="9" t="s">
        <v>551</v>
      </c>
    </row>
    <row r="299">
      <c r="A299" s="9" t="s">
        <v>552</v>
      </c>
    </row>
    <row r="300">
      <c r="A300" s="9" t="s">
        <v>553</v>
      </c>
    </row>
    <row r="301">
      <c r="A301" s="9" t="s">
        <v>554</v>
      </c>
    </row>
    <row r="302">
      <c r="A302" s="9" t="s">
        <v>555</v>
      </c>
    </row>
    <row r="303">
      <c r="A303" s="9" t="s">
        <v>556</v>
      </c>
    </row>
    <row r="304">
      <c r="A304" s="9" t="s">
        <v>557</v>
      </c>
    </row>
    <row r="305">
      <c r="A305" s="9" t="s">
        <v>558</v>
      </c>
    </row>
    <row r="306">
      <c r="A306" s="9" t="s">
        <v>559</v>
      </c>
    </row>
    <row r="307">
      <c r="A307" s="9" t="s">
        <v>560</v>
      </c>
    </row>
    <row r="308">
      <c r="A308" s="9" t="s">
        <v>561</v>
      </c>
    </row>
    <row r="309">
      <c r="A309" s="9" t="s">
        <v>562</v>
      </c>
    </row>
    <row r="310">
      <c r="A310" s="9" t="s">
        <v>563</v>
      </c>
    </row>
    <row r="311">
      <c r="A311" s="9" t="s">
        <v>564</v>
      </c>
    </row>
    <row r="312">
      <c r="A312" s="9" t="s">
        <v>565</v>
      </c>
    </row>
    <row r="313">
      <c r="A313" s="9" t="s">
        <v>566</v>
      </c>
    </row>
    <row r="314">
      <c r="A314" s="9" t="s">
        <v>567</v>
      </c>
    </row>
    <row r="315">
      <c r="A315" s="9" t="s">
        <v>568</v>
      </c>
    </row>
    <row r="316">
      <c r="A316" s="9" t="s">
        <v>569</v>
      </c>
    </row>
    <row r="317">
      <c r="A317" s="9" t="s">
        <v>570</v>
      </c>
    </row>
    <row r="318">
      <c r="A318" s="9" t="s">
        <v>571</v>
      </c>
    </row>
  </sheetData>
  <hyperlinks>
    <hyperlink r:id="rId1" location="Sec18" ref="C3"/>
  </hyperlinks>
  <drawing r:id="rId2"/>
</worksheet>
</file>