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781045F3-BD2F-B143-977A-2B5620562A0B}" xr6:coauthVersionLast="47" xr6:coauthVersionMax="47" xr10:uidLastSave="{00000000-0000-0000-0000-000000000000}"/>
  <bookViews>
    <workbookView xWindow="-20" yWindow="760" windowWidth="30240" windowHeight="17680" activeTab="1" xr2:uid="{00000000-000D-0000-FFFF-FFFF00000000}"/>
  </bookViews>
  <sheets>
    <sheet name="all_tools" sheetId="1" r:id="rId1"/>
    <sheet name="all_but_chck_frm" sheetId="6" r:id="rId2"/>
    <sheet name="checker_framework" sheetId="2" r:id="rId3"/>
    <sheet name="typestate_checker" sheetId="3" r:id="rId4"/>
    <sheet name="infer" sheetId="4" r:id="rId5"/>
    <sheet name="openjml" sheetId="5" r:id="rId6"/>
  </sheets>
  <definedNames>
    <definedName name="_xlnm._FilterDatabase" localSheetId="1" hidden="1">all_but_chck_frm!$A$1:$O$21</definedName>
    <definedName name="_xlnm._FilterDatabase" localSheetId="0" hidden="1">all_tools!$A$1:$O$21</definedName>
    <definedName name="_xlnm._FilterDatabase" localSheetId="2" hidden="1">checker_framework!$A$1:$O$21</definedName>
    <definedName name="_xlnm._FilterDatabase" localSheetId="4" hidden="1">infer!$A$1:$O$21</definedName>
    <definedName name="_xlnm._FilterDatabase" localSheetId="5" hidden="1">openjml!$A$1:$O$21</definedName>
    <definedName name="_xlnm._FilterDatabase" localSheetId="3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R6" i="6" s="1"/>
  <c r="M7" i="6"/>
  <c r="R7" i="6" s="1"/>
  <c r="M8" i="6"/>
  <c r="R8" i="6" s="1"/>
  <c r="M9" i="6"/>
  <c r="R9" i="6" s="1"/>
  <c r="M10" i="6"/>
  <c r="R10" i="6" s="1"/>
  <c r="M11" i="6"/>
  <c r="R11" i="6" s="1"/>
  <c r="M12" i="6"/>
  <c r="M13" i="6"/>
  <c r="M14" i="6"/>
  <c r="M15" i="6"/>
  <c r="R15" i="6" s="1"/>
  <c r="M16" i="6"/>
  <c r="R16" i="6" s="1"/>
  <c r="M17" i="6"/>
  <c r="M18" i="6"/>
  <c r="R18" i="6" s="1"/>
  <c r="M19" i="6"/>
  <c r="R19" i="6" s="1"/>
  <c r="M20" i="6"/>
  <c r="R20" i="6" s="1"/>
  <c r="M21" i="6"/>
  <c r="R21" i="6" s="1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R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R14" i="6"/>
  <c r="S13" i="6"/>
  <c r="Q13" i="6"/>
  <c r="P13" i="6"/>
  <c r="O13" i="6"/>
  <c r="N13" i="6"/>
  <c r="R13" i="6"/>
  <c r="S12" i="6"/>
  <c r="Q12" i="6"/>
  <c r="P12" i="6"/>
  <c r="O12" i="6"/>
  <c r="N12" i="6"/>
  <c r="R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P8" i="6"/>
  <c r="O8" i="6"/>
  <c r="N8" i="6"/>
  <c r="S7" i="6"/>
  <c r="P7" i="6"/>
  <c r="O7" i="6"/>
  <c r="N7" i="6"/>
  <c r="S6" i="6"/>
  <c r="P6" i="6"/>
  <c r="O6" i="6"/>
  <c r="N6" i="6"/>
  <c r="S5" i="6"/>
  <c r="P5" i="6"/>
  <c r="O5" i="6"/>
  <c r="N5" i="6"/>
  <c r="R5" i="6"/>
  <c r="S4" i="6"/>
  <c r="Q4" i="6"/>
  <c r="P4" i="6"/>
  <c r="O4" i="6"/>
  <c r="N4" i="6"/>
  <c r="R4" i="6"/>
  <c r="S3" i="6"/>
  <c r="Q3" i="6"/>
  <c r="P3" i="6"/>
  <c r="O3" i="6"/>
  <c r="N3" i="6"/>
  <c r="R3" i="6"/>
  <c r="S2" i="6"/>
  <c r="Q2" i="6"/>
  <c r="P2" i="6"/>
  <c r="O2" i="6"/>
  <c r="N2" i="6"/>
  <c r="R2" i="6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P8" i="3"/>
  <c r="P7" i="3"/>
  <c r="P6" i="3"/>
  <c r="P5" i="3"/>
  <c r="Q4" i="3"/>
  <c r="P4" i="3"/>
  <c r="Q3" i="3"/>
  <c r="P3" i="3"/>
  <c r="Q2" i="3"/>
  <c r="P2" i="3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4" i="2"/>
  <c r="Q3" i="2"/>
  <c r="Q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5" i="5"/>
  <c r="M24" i="5"/>
  <c r="M23" i="5" s="1"/>
  <c r="M2" i="1"/>
  <c r="N2" i="1"/>
  <c r="M3" i="1"/>
  <c r="R3" i="2" s="1"/>
  <c r="N3" i="1"/>
  <c r="M4" i="1"/>
  <c r="N4" i="1"/>
  <c r="M5" i="1"/>
  <c r="N5" i="1"/>
  <c r="M6" i="1"/>
  <c r="N6" i="1"/>
  <c r="M7" i="1"/>
  <c r="R7" i="2" s="1"/>
  <c r="N7" i="1"/>
  <c r="M8" i="1"/>
  <c r="R8" i="2" s="1"/>
  <c r="N8" i="1"/>
  <c r="M9" i="1"/>
  <c r="N9" i="1"/>
  <c r="M10" i="1"/>
  <c r="N10" i="1"/>
  <c r="M11" i="1"/>
  <c r="N11" i="1"/>
  <c r="M12" i="1"/>
  <c r="R12" i="2" s="1"/>
  <c r="N12" i="1"/>
  <c r="M13" i="1"/>
  <c r="R13" i="2" s="1"/>
  <c r="N13" i="1"/>
  <c r="M14" i="1"/>
  <c r="N14" i="1"/>
  <c r="M15" i="1"/>
  <c r="N15" i="1"/>
  <c r="M16" i="1"/>
  <c r="N16" i="1"/>
  <c r="M17" i="1"/>
  <c r="R17" i="2" s="1"/>
  <c r="N17" i="1"/>
  <c r="M18" i="1"/>
  <c r="R18" i="2" s="1"/>
  <c r="N18" i="1"/>
  <c r="M19" i="1"/>
  <c r="N19" i="1"/>
  <c r="M20" i="1"/>
  <c r="N20" i="1"/>
  <c r="M21" i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R21" i="3" s="1"/>
  <c r="O20" i="3"/>
  <c r="N20" i="3"/>
  <c r="M20" i="3"/>
  <c r="R20" i="3" s="1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R11" i="3" s="1"/>
  <c r="O10" i="3"/>
  <c r="N10" i="3"/>
  <c r="M10" i="3"/>
  <c r="R10" i="3" s="1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M29" i="6" l="1"/>
  <c r="M25" i="6"/>
  <c r="M27" i="6" s="1"/>
  <c r="M24" i="6"/>
  <c r="M23" i="6" s="1"/>
  <c r="R15" i="3"/>
  <c r="R5" i="3"/>
  <c r="M29" i="5"/>
  <c r="M30" i="5" s="1"/>
  <c r="R2" i="2"/>
  <c r="R6" i="2"/>
  <c r="R21" i="2"/>
  <c r="R11" i="2"/>
  <c r="R16" i="2"/>
  <c r="R4" i="2"/>
  <c r="R19" i="2"/>
  <c r="R14" i="2"/>
  <c r="R9" i="2"/>
  <c r="R20" i="2"/>
  <c r="R15" i="2"/>
  <c r="R10" i="2"/>
  <c r="R5" i="2"/>
  <c r="R12" i="3"/>
  <c r="R2" i="3"/>
  <c r="R7" i="3"/>
  <c r="R17" i="3"/>
  <c r="R4" i="3"/>
  <c r="R14" i="3"/>
  <c r="R8" i="3"/>
  <c r="R18" i="3"/>
  <c r="M27" i="5"/>
  <c r="M28" i="5" s="1"/>
  <c r="R9" i="3"/>
  <c r="R16" i="3"/>
  <c r="R6" i="3"/>
  <c r="R3" i="3"/>
  <c r="R13" i="3"/>
  <c r="R19" i="3"/>
  <c r="M27" i="4"/>
  <c r="M25" i="3"/>
  <c r="M27" i="3" s="1"/>
  <c r="M29" i="3"/>
  <c r="M24" i="3"/>
  <c r="M23" i="3" s="1"/>
  <c r="M29" i="2"/>
  <c r="M25" i="2"/>
  <c r="M27" i="2" s="1"/>
  <c r="M24" i="2"/>
  <c r="M23" i="2" s="1"/>
  <c r="M29" i="1"/>
  <c r="M29" i="4"/>
  <c r="M24" i="4"/>
  <c r="M23" i="4" s="1"/>
  <c r="M26" i="5"/>
  <c r="M24" i="1"/>
  <c r="M23" i="1" s="1"/>
  <c r="M25" i="1"/>
  <c r="M27" i="1" s="1"/>
  <c r="M28" i="6" l="1"/>
  <c r="M26" i="6"/>
  <c r="M30" i="6"/>
  <c r="M26" i="3"/>
  <c r="M30" i="3"/>
  <c r="M28" i="3"/>
  <c r="M26" i="2"/>
  <c r="M28" i="2"/>
  <c r="M30" i="2"/>
  <c r="M26" i="4"/>
  <c r="M28" i="4"/>
  <c r="M28" i="1"/>
  <c r="M30" i="1"/>
  <c r="M30" i="4"/>
  <c r="M26" i="1"/>
</calcChain>
</file>

<file path=xl/sharedStrings.xml><?xml version="1.0" encoding="utf-8"?>
<sst xmlns="http://schemas.openxmlformats.org/spreadsheetml/2006/main" count="567" uniqueCount="59">
  <si>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</si>
  <si>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</si>
  <si>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</si>
  <si>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</si>
  <si>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</si>
  <si>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</si>
  <si>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</si>
  <si>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</si>
  <si>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</si>
  <si>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</si>
  <si>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</si>
  <si>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</si>
  <si>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</si>
  <si>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</si>
  <si>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</si>
  <si>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</si>
  <si>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</si>
  <si>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</si>
  <si>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</si>
  <si>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</si>
  <si>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</si>
  <si>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</si>
  <si>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</si>
  <si>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</si>
  <si>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</si>
  <si>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</si>
  <si>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</si>
  <si>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</si>
  <si>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</si>
  <si>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</si>
  <si>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</si>
  <si>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</si>
  <si>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</si>
  <si>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</si>
  <si>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</si>
  <si>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</si>
  <si>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</si>
  <si>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</si>
  <si>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</si>
  <si>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</si>
  <si>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</si>
  <si>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</si>
  <si>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</si>
  <si>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</si>
  <si>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</si>
  <si>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</si>
  <si>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</si>
  <si>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</si>
  <si>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</si>
  <si>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</si>
  <si>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</si>
  <si>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</si>
  <si>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</si>
  <si>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</si>
  <si>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</si>
  <si>
    <t>=</t>
  </si>
  <si>
    <t>greater</t>
  </si>
  <si>
    <t>smaller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</si>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</sst>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="145" zoomScaleNormal="145" workbookViewId="0">
      <selection activeCell="H13" sqref="H13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94</v>
      </c>
      <c r="G9" s="11">
        <v>1200</v>
      </c>
      <c r="H9" s="11">
        <v>100</v>
      </c>
      <c r="I9" s="41">
        <v>-0.16799308498171919</v>
      </c>
      <c r="J9" s="11">
        <v>1.571209940531982E-2</v>
      </c>
      <c r="K9" s="11">
        <v>-0.25815625942948522</v>
      </c>
      <c r="L9" s="11">
        <v>9.5081814155965165E-3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863</v>
      </c>
      <c r="H10" s="14">
        <v>50</v>
      </c>
      <c r="I10" s="42">
        <v>-1.7889603976091351E-2</v>
      </c>
      <c r="J10" s="14">
        <v>0.88317001415190322</v>
      </c>
      <c r="K10" s="14">
        <v>-1.605248793883186E-2</v>
      </c>
      <c r="L10" s="14">
        <v>0.91189838284295555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863</v>
      </c>
      <c r="H11" s="14">
        <v>50</v>
      </c>
      <c r="I11" s="42">
        <v>-3.1906673122880203E-2</v>
      </c>
      <c r="J11" s="14">
        <v>0.78376723002502158</v>
      </c>
      <c r="K11" s="14">
        <v>-3.0450757918651868E-2</v>
      </c>
      <c r="L11" s="14">
        <v>0.83372859902226093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863</v>
      </c>
      <c r="H12" s="14">
        <v>50</v>
      </c>
      <c r="I12" s="42">
        <v>-0.2441570787714312</v>
      </c>
      <c r="J12" s="14">
        <v>3.4554165539190287E-2</v>
      </c>
      <c r="K12" s="14">
        <v>-0.3094340106343606</v>
      </c>
      <c r="L12" s="14">
        <v>2.8767011302358939E-2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B00-1BCE-E144-83FE-38E5D5F3CE22}">
  <dimension ref="A1:S30"/>
  <sheetViews>
    <sheetView tabSelected="1" zoomScale="145" zoomScaleNormal="145" workbookViewId="0">
      <selection activeCell="I2" sqref="I2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hidden="1" customWidth="1"/>
    <col min="9" max="9" width="15.83203125" bestFit="1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9" width="8.83203125" style="3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H2" s="5">
        <v>23</v>
      </c>
      <c r="I2" s="39">
        <v>-0.34743961448615102</v>
      </c>
      <c r="J2" s="5">
        <v>3.2806356472939502E-2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  <c r="P2" s="6" t="str">
        <f>IF(ABS(I2)&gt;ABS(all_tools!I2),"y","")</f>
        <v>y</v>
      </c>
      <c r="Q2" s="6" t="str">
        <f>IF(ABS(I2)&lt;ABS(all_tools!I2),"y","")</f>
        <v/>
      </c>
      <c r="R2" s="6" t="str">
        <f>IF(M2=all_tools!M2,"y","")</f>
        <v>y</v>
      </c>
      <c r="S2" s="49">
        <f>ABS(I2)-ABS(all_tools!I2)</f>
        <v>9.71186674312563E-3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H3" s="5">
        <v>23</v>
      </c>
      <c r="I3" s="39">
        <v>-0.45043061778919702</v>
      </c>
      <c r="J3" s="5">
        <v>5.0370573016936798E-3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  <c r="P3" s="6" t="str">
        <f>IF(ABS(I3)&gt;ABS(all_tools!I3),"y","")</f>
        <v>y</v>
      </c>
      <c r="Q3" s="6" t="str">
        <f>IF(ABS(I3)&lt;ABS(all_tools!I3),"y","")</f>
        <v/>
      </c>
      <c r="R3" s="6" t="str">
        <f>IF(M3=all_tools!M3,"y","")</f>
        <v>y</v>
      </c>
      <c r="S3" s="49">
        <f>ABS(I3)-ABS(all_tools!I3)</f>
        <v>2.2882327096323207E-2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H4" s="5">
        <v>23</v>
      </c>
      <c r="I4" s="39">
        <v>0.433840500094132</v>
      </c>
      <c r="J4" s="5">
        <v>6.5485311386563796E-3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  <c r="P4" s="6" t="str">
        <f>IF(ABS(I4)&gt;ABS(all_tools!I4),"y","")</f>
        <v>y</v>
      </c>
      <c r="Q4" s="6" t="str">
        <f>IF(ABS(I4)&lt;ABS(all_tools!I4),"y","")</f>
        <v/>
      </c>
      <c r="R4" s="6" t="str">
        <f>IF(M4=all_tools!M4,"y","")</f>
        <v>y</v>
      </c>
      <c r="S4" s="49">
        <f>ABS(I4)-ABS(all_tools!I4)</f>
        <v>2.2669840083568205E-2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H5" s="7">
        <v>12</v>
      </c>
      <c r="I5" s="40">
        <v>-0.31333978072025598</v>
      </c>
      <c r="J5" s="7">
        <v>0.188469990901005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  <c r="P5" s="8" t="str">
        <f>IF(ABS(I5)&gt;ABS(all_tools!I5),"y","")</f>
        <v/>
      </c>
      <c r="Q5" s="8"/>
      <c r="R5" s="8" t="str">
        <f>IF(M5=all_tools!M5,"y","")</f>
        <v>y</v>
      </c>
      <c r="S5" s="50">
        <f>ABS(I5)-ABS(all_tools!I5)</f>
        <v>0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H6" s="7">
        <v>12</v>
      </c>
      <c r="I6" s="40">
        <v>-0.45260190548481399</v>
      </c>
      <c r="J6" s="7">
        <v>5.7483531731336301E-2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P6" s="8" t="str">
        <f>IF(ABS(I6)&gt;ABS(all_tools!I6),"y","")</f>
        <v/>
      </c>
      <c r="Q6" s="51"/>
      <c r="R6" s="51" t="str">
        <f>IF(M6=all_tools!M6,"y","")</f>
        <v>y</v>
      </c>
      <c r="S6" s="52">
        <f>ABS(I6)-ABS(all_tools!I6)</f>
        <v>0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H7" s="7">
        <v>12</v>
      </c>
      <c r="I7" s="40">
        <v>-0.38297084310253499</v>
      </c>
      <c r="J7" s="7">
        <v>0.107973801457466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P7" s="8" t="str">
        <f>IF(ABS(I7)&gt;ABS(all_tools!I7),"y","")</f>
        <v/>
      </c>
      <c r="Q7" s="53"/>
      <c r="R7" s="53" t="str">
        <f>IF(M7=all_tools!M7,"y","")</f>
        <v>y</v>
      </c>
      <c r="S7" s="54">
        <f>ABS(I7)-ABS(all_tools!I7)</f>
        <v>0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H8" s="7">
        <v>12</v>
      </c>
      <c r="I8" s="40">
        <v>0.13926212476455799</v>
      </c>
      <c r="J8" s="7">
        <v>0.55888582904161999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P8" s="8" t="str">
        <f>IF(ABS(I8)&gt;ABS(all_tools!I8),"y","")</f>
        <v/>
      </c>
      <c r="Q8" s="53"/>
      <c r="R8" s="53" t="str">
        <f>IF(M8=all_tools!M8,"y","")</f>
        <v>y</v>
      </c>
      <c r="S8" s="54">
        <f>ABS(I8)-ABS(all_tools!I8)</f>
        <v>-3.0531133177191805E-16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H9" s="11">
        <v>100</v>
      </c>
      <c r="I9" s="41">
        <v>-0.151284214661567</v>
      </c>
      <c r="J9" s="11">
        <v>2.9534236432747201E-2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</v>
      </c>
      <c r="P9" s="12" t="str">
        <f>IF(ABS(I9)&gt;ABS(all_tools!I9),"y","")</f>
        <v/>
      </c>
      <c r="Q9" s="55" t="str">
        <f>IF(ABS(I9)&lt;ABS(all_tools!I9),"y","")</f>
        <v>y</v>
      </c>
      <c r="R9" s="55" t="str">
        <f>IF(M9=all_tools!M9,"y","")</f>
        <v>y</v>
      </c>
      <c r="S9" s="56">
        <f>ABS(I9)-ABS(all_tools!I9)</f>
        <v>-1.6708870320152197E-2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H10" s="14">
        <v>50</v>
      </c>
      <c r="I10" s="42">
        <v>-1.7889603976091299E-2</v>
      </c>
      <c r="J10" s="14">
        <v>0.88317001415190299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5" t="str">
        <f>IF(ABS(I10)&gt;ABS(all_tools!I10),"y","")</f>
        <v/>
      </c>
      <c r="Q10" s="57" t="str">
        <f>IF(ABS(I10)&lt;ABS(all_tools!I10),"y","")</f>
        <v>y</v>
      </c>
      <c r="R10" s="57" t="str">
        <f>IF(M10=all_tools!M10,"y","")</f>
        <v>y</v>
      </c>
      <c r="S10" s="58">
        <f>ABS(I10)-ABS(all_tools!I10)</f>
        <v>-5.2041704279304213E-17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H11" s="14">
        <v>50</v>
      </c>
      <c r="I11" s="42">
        <v>-3.1906673122880098E-2</v>
      </c>
      <c r="J11" s="14">
        <v>0.78376723002502102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5" t="str">
        <f>IF(ABS(I11)&gt;ABS(all_tools!I11),"y","")</f>
        <v/>
      </c>
      <c r="Q11" s="15" t="str">
        <f>IF(ABS(I11)&lt;ABS(all_tools!I11),"y","")</f>
        <v>y</v>
      </c>
      <c r="R11" s="15" t="str">
        <f>IF(M11=all_tools!M11,"y","")</f>
        <v>y</v>
      </c>
      <c r="S11" s="59">
        <f>ABS(I11)-ABS(all_tools!I11)</f>
        <v>-1.0408340855860843E-16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H12" s="14">
        <v>50</v>
      </c>
      <c r="I12" s="42">
        <v>-0.244157078771431</v>
      </c>
      <c r="J12" s="14">
        <v>3.4554165539190197E-2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5" t="str">
        <f>IF(ABS(I12)&gt;ABS(all_tools!I12),"y","")</f>
        <v/>
      </c>
      <c r="Q12" s="15" t="str">
        <f>IF(ABS(I12)&lt;ABS(all_tools!I12),"y","")</f>
        <v/>
      </c>
      <c r="R12" s="15" t="str">
        <f>IF(M12=all_tools!M12,"y","")</f>
        <v>y</v>
      </c>
      <c r="S12" s="59">
        <f>ABS(I12)-ABS(all_tools!I12)</f>
        <v>0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H13" s="17">
        <v>10</v>
      </c>
      <c r="I13" s="43">
        <v>-0.31859300290731601</v>
      </c>
      <c r="J13" s="17">
        <v>0.224066686312096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8" t="str">
        <f>IF(ABS(I13)&gt;ABS(all_tools!I13),"y","")</f>
        <v/>
      </c>
      <c r="Q13" s="18" t="str">
        <f>IF(ABS(I13)&lt;ABS(all_tools!I13),"y","")</f>
        <v>y</v>
      </c>
      <c r="R13" s="18" t="str">
        <f>IF(M13=all_tools!M13,"y","")</f>
        <v>y</v>
      </c>
      <c r="S13" s="60">
        <f>ABS(I13)-ABS(all_tools!I13)</f>
        <v>-0.13494641731765816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H14" s="17">
        <v>10</v>
      </c>
      <c r="I14" s="43">
        <v>0.171550078488555</v>
      </c>
      <c r="J14" s="17">
        <v>0.51269076026192295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  <c r="P14" s="18" t="str">
        <f>IF(ABS(I14)&gt;ABS(all_tools!I14),"y","")</f>
        <v>y</v>
      </c>
      <c r="Q14" s="18" t="str">
        <f>IF(ABS(I14)&lt;ABS(all_tools!I14),"y","")</f>
        <v/>
      </c>
      <c r="R14" s="18" t="str">
        <f>IF(M14=all_tools!M14,"y","")</f>
        <v>y</v>
      </c>
      <c r="S14" s="60">
        <f>ABS(I14)-ABS(all_tools!I14)</f>
        <v>5.2197599481982895E-2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H15" s="17">
        <v>10</v>
      </c>
      <c r="I15" s="43">
        <v>0.171550078488555</v>
      </c>
      <c r="J15" s="17">
        <v>0.51269076026192295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  <c r="P15" s="18" t="str">
        <f>IF(ABS(I15)&gt;ABS(all_tools!I15),"y","")</f>
        <v>y</v>
      </c>
      <c r="Q15" s="18" t="str">
        <f>IF(ABS(I15)&lt;ABS(all_tools!I15),"y","")</f>
        <v/>
      </c>
      <c r="R15" s="18" t="str">
        <f>IF(M15=all_tools!M15,"y","")</f>
        <v>y</v>
      </c>
      <c r="S15" s="60">
        <f>ABS(I15)-ABS(all_tools!I15)</f>
        <v>4.4566078793540076E-3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H16" s="17">
        <v>10</v>
      </c>
      <c r="I16" s="43">
        <v>-0.269578694767729</v>
      </c>
      <c r="J16" s="17">
        <v>0.30360117123335201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  <c r="P16" s="18" t="str">
        <f>IF(ABS(I16)&gt;ABS(all_tools!I16),"y","")</f>
        <v/>
      </c>
      <c r="Q16" s="18" t="str">
        <f>IF(ABS(I16)&lt;ABS(all_tools!I16),"y","")</f>
        <v>y</v>
      </c>
      <c r="R16" s="18" t="str">
        <f>IF(M16=all_tools!M16,"y","")</f>
        <v>y</v>
      </c>
      <c r="S16" s="60">
        <f>ABS(I16)-ABS(all_tools!I16)</f>
        <v>-8.8478742251987375E-2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H17" s="19">
        <v>16</v>
      </c>
      <c r="I17" s="44">
        <v>-0.109544511501033</v>
      </c>
      <c r="J17" s="19">
        <v>0.57719497655386198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20" t="str">
        <f>IF(ABS(I17)&gt;ABS(all_tools!I17),"y","")</f>
        <v/>
      </c>
      <c r="Q17" s="20" t="str">
        <f>IF(ABS(I17)&lt;ABS(all_tools!I17),"y","")</f>
        <v>y</v>
      </c>
      <c r="R17" s="20" t="str">
        <f>IF(M17=all_tools!M17,"y","")</f>
        <v>y</v>
      </c>
      <c r="S17" s="61">
        <f>ABS(I17)-ABS(all_tools!I17)</f>
        <v>-7.1230870014513809E-2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H18" s="19">
        <v>16</v>
      </c>
      <c r="I18" s="44">
        <v>-0.14605934866804399</v>
      </c>
      <c r="J18" s="19">
        <v>0.457290667956682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  <c r="P18" s="20" t="str">
        <f>IF(ABS(I18)&gt;ABS(all_tools!I18),"y","")</f>
        <v/>
      </c>
      <c r="Q18" s="20" t="str">
        <f>IF(ABS(I18)&lt;ABS(all_tools!I18),"y","")</f>
        <v>y</v>
      </c>
      <c r="R18" s="20" t="str">
        <f>IF(M18=all_tools!M18,"y","")</f>
        <v>y</v>
      </c>
      <c r="S18" s="61">
        <f>ABS(I18)-ABS(all_tools!I18)</f>
        <v>-3.4716032847502826E-2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H19" s="19">
        <v>16</v>
      </c>
      <c r="I19" s="44">
        <v>0.30251050401930901</v>
      </c>
      <c r="J19" s="19">
        <v>0.124914355449184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  <c r="P19" s="20" t="str">
        <f>IF(ABS(I19)&gt;ABS(all_tools!I19),"y","")</f>
        <v/>
      </c>
      <c r="Q19" s="20" t="str">
        <f>IF(ABS(I19)&lt;ABS(all_tools!I19),"y","")</f>
        <v>y</v>
      </c>
      <c r="R19" s="20" t="str">
        <f>IF(M19=all_tools!M19,"y","")</f>
        <v>y</v>
      </c>
      <c r="S19" s="61">
        <f>ABS(I19)-ABS(all_tools!I19)</f>
        <v>-5.1479534129019511E-2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H20" s="19">
        <v>16</v>
      </c>
      <c r="I20" s="44">
        <v>-0.16641005886756799</v>
      </c>
      <c r="J20" s="19">
        <v>0.40142102402695501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20" t="str">
        <f>IF(ABS(I20)&gt;ABS(all_tools!I20),"y","")</f>
        <v>y</v>
      </c>
      <c r="Q20" s="20" t="str">
        <f>IF(ABS(I20)&lt;ABS(all_tools!I20),"y","")</f>
        <v/>
      </c>
      <c r="R20" s="20" t="str">
        <f>IF(M20=all_tools!M20,"y","")</f>
        <v>y</v>
      </c>
      <c r="S20" s="61">
        <f>ABS(I20)-ABS(all_tools!I20)</f>
        <v>1.6395479532410884E-3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H21" s="19">
        <v>16</v>
      </c>
      <c r="I21" s="44">
        <v>-9.1287092917527596E-2</v>
      </c>
      <c r="J21" s="19">
        <v>0.642237837292436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2"/>
        <v/>
      </c>
      <c r="P21" s="20" t="str">
        <f>IF(ABS(I21)&gt;ABS(all_tools!I21),"y","")</f>
        <v/>
      </c>
      <c r="Q21" s="20" t="str">
        <f>IF(ABS(I21)&lt;ABS(all_tools!I21),"y","")</f>
        <v>y</v>
      </c>
      <c r="R21" s="20" t="str">
        <f>IF(M21=all_tools!M21,"y","")</f>
        <v>y</v>
      </c>
      <c r="S21" s="61">
        <f>ABS(I21)-ABS(all_tools!I21)</f>
        <v>-3.5255674143355203E-2</v>
      </c>
    </row>
    <row r="23" spans="1:19" x14ac:dyDescent="0.2">
      <c r="J23" t="s">
        <v>50</v>
      </c>
      <c r="M23" s="3">
        <f>M24-COUNTBLANK(M2:M21)</f>
        <v>20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15</v>
      </c>
    </row>
    <row r="26" spans="1:19" x14ac:dyDescent="0.2">
      <c r="J26" t="s">
        <v>47</v>
      </c>
      <c r="M26" s="38">
        <f>M25/M24</f>
        <v>0.75</v>
      </c>
    </row>
    <row r="27" spans="1:19" x14ac:dyDescent="0.2">
      <c r="J27" t="s">
        <v>48</v>
      </c>
      <c r="M27" s="3">
        <f>M25-COUNTIFS(M2:M21,"y",N2:N21,"None")</f>
        <v>13</v>
      </c>
    </row>
    <row r="28" spans="1:19" x14ac:dyDescent="0.2">
      <c r="J28" t="s">
        <v>49</v>
      </c>
      <c r="M28" s="38">
        <f>M27/M24</f>
        <v>0.65</v>
      </c>
    </row>
    <row r="29" spans="1:19" x14ac:dyDescent="0.2">
      <c r="J29" t="s">
        <v>52</v>
      </c>
      <c r="M29" s="3">
        <f>COUNTIF(N2:N21,"Medium")</f>
        <v>8</v>
      </c>
    </row>
    <row r="30" spans="1:19" x14ac:dyDescent="0.2">
      <c r="J30" t="s">
        <v>53</v>
      </c>
      <c r="M30" s="38">
        <f>M29/M24</f>
        <v>0.4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S20" activeCellId="8" sqref="S2 S3 S4 S9 S13 S17 S18 S19 S20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39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3" si="1">IF(ISBLANK(I2),"",IF(J2&lt;0.01,"**",IF(J2&lt;0.05,"*", "")))</f>
        <v/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-0.11001773072170098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39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/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-0.1640705130719568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39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>IF(ISBLANK(I4),"",IF(J4&lt;0.01,"**",IF(J4&lt;0.05,"*", "")))</f>
        <v/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-0.18146723935838099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I5" s="40"/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  <c r="P5" s="7" t="str">
        <f>IF(ABS(I5)&gt;ABS(all_tools!I5),"y","")</f>
        <v/>
      </c>
      <c r="R5" s="7" t="str">
        <f>IF(M5=all_tools!M5,"y","")</f>
        <v/>
      </c>
      <c r="S5" s="40">
        <f>ABS(I5)-ABS(all_tools!I5)</f>
        <v>-0.31333978072025609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I6" s="40"/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P6" s="7" t="str">
        <f>IF(ABS(I6)&gt;ABS(all_tools!I6),"y","")</f>
        <v/>
      </c>
      <c r="Q6" s="9"/>
      <c r="R6" s="9" t="str">
        <f>IF(M6=all_tools!M6,"y","")</f>
        <v/>
      </c>
      <c r="S6" s="45">
        <f>ABS(I6)-ABS(all_tools!I6)</f>
        <v>-0.45260190548481433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I7" s="40"/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-0.38297084310253521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I8" s="40"/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P8" s="7" t="str">
        <f>IF(ABS(I8)&gt;ABS(all_tools!I8),"y","")</f>
        <v/>
      </c>
      <c r="Q8" s="10"/>
      <c r="R8" s="10" t="str">
        <f>IF(M8=all_tools!M8,"y","")</f>
        <v/>
      </c>
      <c r="S8" s="46">
        <f>ABS(I8)-ABS(all_tools!I8)</f>
        <v>-0.13926212476455829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4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P9" s="11" t="str">
        <f>IF(ABS(I9)&gt;ABS(all_tools!I9),"y","")</f>
        <v>y</v>
      </c>
      <c r="Q9" s="13" t="str">
        <f>IF(ABS(I9)&lt;ABS(all_tools!I9),"y","")</f>
        <v/>
      </c>
      <c r="R9" s="13" t="str">
        <f>IF(M9=all_tools!M9,"y","")</f>
        <v>y</v>
      </c>
      <c r="S9" s="47">
        <f>ABS(I9)-ABS(all_tools!I9)</f>
        <v>6.0911074785313601E-2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42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4" t="str">
        <f>IF(ABS(I10)&gt;ABS(all_tools!I10),"y","")</f>
        <v/>
      </c>
      <c r="Q10" s="16" t="str">
        <f>IF(ABS(I10)&lt;ABS(all_tools!I10),"y","")</f>
        <v/>
      </c>
      <c r="R10" s="16" t="str">
        <f>IF(M10=all_tools!M10,"y","")</f>
        <v>y</v>
      </c>
      <c r="S10" s="48">
        <f>ABS(I10)-ABS(all_tools!I10)</f>
        <v>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42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-7.5074524995012229E-3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42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7.4551779777537186E-3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4</v>
      </c>
      <c r="G13" s="17">
        <v>4</v>
      </c>
      <c r="H13" s="17">
        <v>10</v>
      </c>
      <c r="I13" s="43">
        <v>-0.36514837167011083</v>
      </c>
      <c r="J13" s="17">
        <v>0.20082512269514541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-8.839104855486335E-2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4</v>
      </c>
      <c r="G14" s="17">
        <v>4</v>
      </c>
      <c r="H14" s="17">
        <v>10</v>
      </c>
      <c r="I14" s="43">
        <v>0.3042903097250923</v>
      </c>
      <c r="J14" s="17">
        <v>0.28642202277785878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Medium</v>
      </c>
      <c r="O14" s="31" t="str">
        <f t="shared" si="2"/>
        <v/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0.18493783071852021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4</v>
      </c>
      <c r="G15" s="17">
        <v>4</v>
      </c>
      <c r="H15" s="17">
        <v>10</v>
      </c>
      <c r="I15" s="43">
        <v>0.36514837167011083</v>
      </c>
      <c r="J15" s="17">
        <v>0.20082512269514541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2"/>
        <v/>
      </c>
      <c r="P15" s="17" t="str">
        <f>IF(ABS(I15)&gt;ABS(all_tools!I15),"y","")</f>
        <v>y</v>
      </c>
      <c r="Q15" s="17" t="str">
        <f>IF(ABS(I15)&lt;ABS(all_tools!I15),"y","")</f>
        <v/>
      </c>
      <c r="R15" s="17" t="str">
        <f>IF(M15=all_tools!M15,"y","")</f>
        <v>y</v>
      </c>
      <c r="S15" s="43">
        <f>ABS(I15)-ABS(all_tools!I15)</f>
        <v>0.19805490106090984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4</v>
      </c>
      <c r="G16" s="17">
        <v>4</v>
      </c>
      <c r="H16" s="17">
        <v>10</v>
      </c>
      <c r="I16" s="43">
        <v>-0.42600643361512919</v>
      </c>
      <c r="J16" s="17">
        <v>0.13559300126630219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  <c r="P16" s="17" t="str">
        <f>IF(ABS(I16)&gt;ABS(all_tools!I16),"y","")</f>
        <v>y</v>
      </c>
      <c r="Q16" s="17" t="str">
        <f>IF(ABS(I16)&lt;ABS(all_tools!I16),"y","")</f>
        <v/>
      </c>
      <c r="R16" s="17" t="str">
        <f>IF(M16=all_tools!M16,"y","")</f>
        <v>y</v>
      </c>
      <c r="S16" s="43">
        <f>ABS(I16)-ABS(all_tools!I16)</f>
        <v>6.7948996595412814E-2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44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>y</v>
      </c>
      <c r="S17" s="44">
        <f>ABS(I17)-ABS(all_tools!I17)</f>
        <v>-7.8451945929726707E-2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44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2"/>
        <v/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>y</v>
      </c>
      <c r="S18" s="44">
        <f>ABS(I18)-ABS(all_tools!I18)</f>
        <v>-0.16615774786042967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44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2"/>
        <v/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-7.509048609077984E-2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44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19" t="str">
        <f>IF(ABS(I20)&gt;ABS(all_tools!I20),"y","")</f>
        <v/>
      </c>
      <c r="Q20" s="19" t="str">
        <f>IF(ABS(I20)&lt;ABS(all_tools!I20),"y","")</f>
        <v>y</v>
      </c>
      <c r="R20" s="19" t="str">
        <f>IF(M20=all_tools!M20,"y","")</f>
        <v>y</v>
      </c>
      <c r="S20" s="44">
        <f>ABS(I20)-ABS(all_tools!I20)</f>
        <v>-1.9281272967401897E-3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44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  <c r="P21" s="19" t="str">
        <f>IF(ABS(I21)&gt;ABS(all_tools!I21),"y","")</f>
        <v>y</v>
      </c>
      <c r="Q21" s="19" t="str">
        <f>IF(ABS(I21)&lt;ABS(all_tools!I21),"y","")</f>
        <v/>
      </c>
      <c r="R21" s="19" t="str">
        <f>IF(M21=all_tools!M21,"y","")</f>
        <v>y</v>
      </c>
      <c r="S21" s="44">
        <f>ABS(I21)-ABS(all_tools!I21)</f>
        <v>0.12195700507610879</v>
      </c>
    </row>
    <row r="23" spans="1:19" x14ac:dyDescent="0.2">
      <c r="J23" t="s">
        <v>50</v>
      </c>
      <c r="M23" s="3">
        <f>M24-COUNTBLANK(M2:M21)</f>
        <v>16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8</v>
      </c>
    </row>
    <row r="28" spans="1:19" x14ac:dyDescent="0.2">
      <c r="J28" t="s">
        <v>49</v>
      </c>
      <c r="M28" s="38">
        <f>M27/M24</f>
        <v>0.4</v>
      </c>
    </row>
    <row r="29" spans="1:19" x14ac:dyDescent="0.2">
      <c r="J29" t="s">
        <v>52</v>
      </c>
      <c r="M29" s="3">
        <f>COUNTIF(N2:N21,"Medium")</f>
        <v>4</v>
      </c>
    </row>
    <row r="30" spans="1:19" x14ac:dyDescent="0.2">
      <c r="J30" t="s">
        <v>53</v>
      </c>
      <c r="M30" s="38">
        <f>M29/M24</f>
        <v>0.2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30"/>
  <sheetViews>
    <sheetView zoomScale="145" zoomScaleNormal="145" workbookViewId="0">
      <selection activeCell="A15" sqref="A15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hidden="1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  <col min="19" max="19" width="6.6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hidden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-0.16694523497703209</v>
      </c>
    </row>
    <row r="3" spans="1:19" s="5" customFormat="1" hidden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-0.21197556354848721</v>
      </c>
    </row>
    <row r="4" spans="1:19" s="5" customFormat="1" hidden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-0.22899208501055679</v>
      </c>
    </row>
    <row r="5" spans="1:19" s="7" customFormat="1" hidden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  <c r="P5" s="7" t="str">
        <f>IF(ABS(I5)&gt;ABS(all_tools!I5),"y","")</f>
        <v/>
      </c>
      <c r="R5" s="7" t="str">
        <f>IF(M5=all_tools!M5,"y","")</f>
        <v>y</v>
      </c>
      <c r="S5" s="40">
        <f>ABS(I5)-ABS(all_tools!I5)</f>
        <v>-0.20199933786647528</v>
      </c>
    </row>
    <row r="6" spans="1:19" s="7" customFormat="1" hidden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P6" s="7" t="str">
        <f>IF(ABS(I6)&gt;ABS(all_tools!I6),"y","")</f>
        <v/>
      </c>
      <c r="Q6" s="9"/>
      <c r="R6" s="9" t="str">
        <f>IF(M6=all_tools!M6,"y","")</f>
        <v>y</v>
      </c>
      <c r="S6" s="45">
        <f>ABS(I6)-ABS(all_tools!I6)</f>
        <v>-0.19280753882599244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-0.2716304002487544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P8" s="7" t="str">
        <f>IF(ABS(I8)&gt;ABS(all_tools!I8),"y","")</f>
        <v>y</v>
      </c>
      <c r="Q8" s="10"/>
      <c r="R8" s="10" t="str">
        <f>IF(M8=all_tools!M8,"y","")</f>
        <v/>
      </c>
      <c r="S8" s="46">
        <f>ABS(I8)-ABS(all_tools!I8)</f>
        <v>0.12053224189426359</v>
      </c>
    </row>
    <row r="9" spans="1:19" s="11" customFormat="1" hidden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-1.1741710388309207E-2</v>
      </c>
    </row>
    <row r="10" spans="1:19" s="14" customFormat="1" hidden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40</v>
      </c>
      <c r="G10" s="14">
        <v>537</v>
      </c>
      <c r="H10" s="14">
        <v>50</v>
      </c>
      <c r="I10" s="14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P10" s="14" t="str">
        <f>IF(ABS(I10)&gt;ABS(all_tools!I10),"y","")</f>
        <v/>
      </c>
      <c r="Q10" s="16" t="str">
        <f>IF(ABS(I10)&lt;ABS(all_tools!I10),"y","")</f>
        <v>y</v>
      </c>
      <c r="R10" s="16" t="str">
        <f>IF(M10=all_tools!M10,"y","")</f>
        <v>y</v>
      </c>
      <c r="S10" s="48">
        <f>ABS(I10)-ABS(all_tools!I10)</f>
        <v>-3.9754675502425198E-3</v>
      </c>
    </row>
    <row r="11" spans="1:19" s="14" customFormat="1" hidden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40</v>
      </c>
      <c r="G11" s="14">
        <v>537</v>
      </c>
      <c r="H11" s="14">
        <v>50</v>
      </c>
      <c r="I11" s="14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-3.7537262497506114E-3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40</v>
      </c>
      <c r="G12" s="14">
        <v>537</v>
      </c>
      <c r="H12" s="14">
        <v>50</v>
      </c>
      <c r="I12" s="14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3.7275889888767899E-3</v>
      </c>
    </row>
    <row r="13" spans="1:19" s="17" customFormat="1" hidden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37</v>
      </c>
      <c r="H13" s="17">
        <v>10</v>
      </c>
      <c r="I13" s="17">
        <v>-0.27717394687343327</v>
      </c>
      <c r="J13" s="17">
        <v>0.29789759799234089</v>
      </c>
      <c r="K13" s="17">
        <v>-0.37502861843659963</v>
      </c>
      <c r="L13" s="17">
        <v>0.28559690296883122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-0.1763654733515409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37</v>
      </c>
      <c r="H14" s="17">
        <v>10</v>
      </c>
      <c r="I14" s="17">
        <v>0.12598815766974239</v>
      </c>
      <c r="J14" s="17">
        <v>0.63609887359862261</v>
      </c>
      <c r="K14" s="17">
        <v>0.1461975970176575</v>
      </c>
      <c r="L14" s="17">
        <v>0.68694101885385273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6.6356786631702885E-3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37</v>
      </c>
      <c r="H15" s="17">
        <v>10</v>
      </c>
      <c r="I15" s="17">
        <v>0.12598815766974239</v>
      </c>
      <c r="J15" s="17">
        <v>0.63609887359862261</v>
      </c>
      <c r="K15" s="17">
        <v>0.21611818689566761</v>
      </c>
      <c r="L15" s="17">
        <v>0.54871070607331407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  <c r="P15" s="17" t="str">
        <f>IF(ABS(I15)&gt;ABS(all_tools!I15),"y","")</f>
        <v/>
      </c>
      <c r="Q15" s="17" t="str">
        <f>IF(ABS(I15)&lt;ABS(all_tools!I15),"y","")</f>
        <v>y</v>
      </c>
      <c r="R15" s="17" t="str">
        <f>IF(M15=all_tools!M15,"y","")</f>
        <v>y</v>
      </c>
      <c r="S15" s="43">
        <f>ABS(I15)-ABS(all_tools!I15)</f>
        <v>-4.1105312939458599E-2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37</v>
      </c>
      <c r="H16" s="17">
        <v>10</v>
      </c>
      <c r="I16" s="17">
        <v>-0.22677868380553631</v>
      </c>
      <c r="J16" s="17">
        <v>0.39438705940345542</v>
      </c>
      <c r="K16" s="17">
        <v>-0.31146444582022681</v>
      </c>
      <c r="L16" s="17">
        <v>0.38100895670505941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  <c r="P16" s="17" t="str">
        <f>IF(ABS(I16)&gt;ABS(all_tools!I16),"y","")</f>
        <v/>
      </c>
      <c r="Q16" s="17" t="str">
        <f>IF(ABS(I16)&lt;ABS(all_tools!I16),"y","")</f>
        <v>y</v>
      </c>
      <c r="R16" s="17" t="str">
        <f>IF(M16=all_tools!M16,"y","")</f>
        <v>y</v>
      </c>
      <c r="S16" s="43">
        <f>ABS(I16)-ABS(all_tools!I16)</f>
        <v>-0.13127875321418006</v>
      </c>
    </row>
    <row r="17" spans="1:19" s="19" customFormat="1" hidden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/>
      </c>
      <c r="S17" s="44">
        <f>ABS(I17)-ABS(all_tools!I17)</f>
        <v>-9.6017443562945504E-2</v>
      </c>
    </row>
    <row r="18" spans="1:19" s="19" customFormat="1" hidden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/>
      </c>
      <c r="S18" s="44">
        <f>ABS(I18)-ABS(all_tools!I18)</f>
        <v>-9.6017443562945504E-2</v>
      </c>
    </row>
    <row r="19" spans="1:19" s="19" customFormat="1" hidden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-1.3536763324230705E-2</v>
      </c>
    </row>
    <row r="20" spans="1:19" s="19" customFormat="1" hidden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  <c r="P20" s="19" t="str">
        <f>IF(ABS(I20)&gt;ABS(all_tools!I20),"y","")</f>
        <v>y</v>
      </c>
      <c r="Q20" s="19" t="str">
        <f>IF(ABS(I20)&lt;ABS(all_tools!I20),"y","")</f>
        <v/>
      </c>
      <c r="R20" s="19" t="str">
        <f>IF(M20=all_tools!M20,"y","")</f>
        <v>y</v>
      </c>
      <c r="S20" s="44">
        <f>ABS(I20)-ABS(all_tools!I20)</f>
        <v>0.33308815162279104</v>
      </c>
    </row>
    <row r="21" spans="1:19" s="19" customFormat="1" hidden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  <c r="P21" s="19" t="str">
        <f>IF(ABS(I21)&gt;ABS(all_tools!I21),"y","")</f>
        <v/>
      </c>
      <c r="Q21" s="19" t="str">
        <f>IF(ABS(I21)&lt;ABS(all_tools!I21),"y","")</f>
        <v>y</v>
      </c>
      <c r="R21" s="19" t="str">
        <f>IF(M21=all_tools!M21,"y","")</f>
        <v>y</v>
      </c>
      <c r="S21" s="44">
        <f>ABS(I21)-ABS(all_tools!I21)</f>
        <v>-0.10959117947036254</v>
      </c>
    </row>
    <row r="23" spans="1:19" x14ac:dyDescent="0.2">
      <c r="J23" t="s">
        <v>50</v>
      </c>
      <c r="M23" s="3">
        <f>M24-COUNTBLANK(M2:M21)</f>
        <v>20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9</v>
      </c>
    </row>
    <row r="28" spans="1:19" x14ac:dyDescent="0.2">
      <c r="J28" t="s">
        <v>49</v>
      </c>
      <c r="M28" s="38">
        <f>M27/M24</f>
        <v>0.45</v>
      </c>
    </row>
    <row r="29" spans="1:19" x14ac:dyDescent="0.2">
      <c r="J29" t="s">
        <v>52</v>
      </c>
      <c r="M29" s="3">
        <f>COUNTIF(N2:N21,"Medium")</f>
        <v>2</v>
      </c>
    </row>
    <row r="30" spans="1:19" x14ac:dyDescent="0.2">
      <c r="J30" t="s">
        <v>53</v>
      </c>
      <c r="M30" s="38">
        <f>M29/M24</f>
        <v>0.1</v>
      </c>
    </row>
  </sheetData>
  <autoFilter ref="A1:O21" xr:uid="{00000000-0001-0000-0200-000000000000}">
    <filterColumn colId="12">
      <filters>
        <filter val="n"/>
      </filters>
    </filterColumn>
    <filterColumn colId="13">
      <filters>
        <filter val="Small"/>
      </filters>
    </filterColumn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19" activeCellId="1" sqref="M10:M11 M19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hidden="1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3" si="1">IF(ISBLANK(I2),"",IF(J2&lt;0.01,"**",IF(J2&lt;0.05,"*", "")))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13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9</v>
      </c>
    </row>
    <row r="26" spans="1:15" x14ac:dyDescent="0.2">
      <c r="J26" t="s">
        <v>47</v>
      </c>
      <c r="M26" s="38">
        <f>M25/M24</f>
        <v>0.45</v>
      </c>
    </row>
    <row r="27" spans="1:15" x14ac:dyDescent="0.2">
      <c r="J27" t="s">
        <v>48</v>
      </c>
      <c r="M27" s="3">
        <f>M25-COUNTIFS(M2:M21,"y",N2:N21,"None")</f>
        <v>6</v>
      </c>
    </row>
    <row r="28" spans="1:15" x14ac:dyDescent="0.2">
      <c r="J28" t="s">
        <v>49</v>
      </c>
      <c r="M28" s="38">
        <f>M27/M24</f>
        <v>0.3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all_tools</vt:lpstr>
      <vt:lpstr>all_but_chck_frm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2022-08-22T21:11:11Z</dcterms:created>
  <dcterms:modified xsi:type="dcterms:W3CDTF">2022-09-01T22:13:37Z</dcterms:modified>
</cp:coreProperties>
</file>