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norres\git\BiGMeC\Data\"/>
    </mc:Choice>
  </mc:AlternateContent>
  <xr:revisionPtr revIDLastSave="0" documentId="13_ncr:1_{551DF9C6-CF20-444D-AA36-421F85A70E9E}" xr6:coauthVersionLast="45" xr6:coauthVersionMax="45" xr10:uidLastSave="{00000000-0000-0000-0000-000000000000}"/>
  <bookViews>
    <workbookView xWindow="-110" yWindow="-110" windowWidth="19420" windowHeight="10420" activeTab="5" xr2:uid="{27EB3488-87F4-42D4-896F-D101A3B5911A}"/>
  </bookViews>
  <sheets>
    <sheet name="bafilomycin" sheetId="1" r:id="rId1"/>
    <sheet name="difficidin" sheetId="3" r:id="rId2"/>
    <sheet name="oocydin" sheetId="4" r:id="rId3"/>
    <sheet name="geldanamycin" sheetId="5" r:id="rId4"/>
    <sheet name="oxazolomycin" sheetId="6" r:id="rId5"/>
    <sheet name="leupyrrin" sheetId="7" r:id="rId6"/>
    <sheet name="tolaasin" sheetId="8" r:id="rId7"/>
    <sheet name="anabaenopeptin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9" i="9" l="1"/>
  <c r="M19" i="9" s="1"/>
  <c r="L22" i="9"/>
  <c r="M22" i="9" s="1"/>
  <c r="K26" i="9"/>
  <c r="J17" i="9"/>
  <c r="L17" i="9" s="1"/>
  <c r="M17" i="9" s="1"/>
  <c r="J18" i="9"/>
  <c r="L18" i="9" s="1"/>
  <c r="M18" i="9" s="1"/>
  <c r="J19" i="9"/>
  <c r="J20" i="9"/>
  <c r="L20" i="9" s="1"/>
  <c r="M20" i="9" s="1"/>
  <c r="J21" i="9"/>
  <c r="L21" i="9" s="1"/>
  <c r="M21" i="9" s="1"/>
  <c r="J22" i="9"/>
  <c r="J23" i="9"/>
  <c r="L23" i="9" s="1"/>
  <c r="M23" i="9" s="1"/>
  <c r="J24" i="9"/>
  <c r="L24" i="9" s="1"/>
  <c r="M24" i="9" s="1"/>
  <c r="J25" i="9"/>
  <c r="J16" i="9"/>
  <c r="B10" i="8"/>
  <c r="K36" i="8"/>
  <c r="M22" i="8"/>
  <c r="M23" i="8"/>
  <c r="M24" i="8"/>
  <c r="M25" i="8"/>
  <c r="M30" i="8"/>
  <c r="M31" i="8"/>
  <c r="M32" i="8"/>
  <c r="M33" i="8"/>
  <c r="L18" i="8"/>
  <c r="M18" i="8" s="1"/>
  <c r="L19" i="8"/>
  <c r="M19" i="8" s="1"/>
  <c r="L20" i="8"/>
  <c r="M20" i="8" s="1"/>
  <c r="L21" i="8"/>
  <c r="M21" i="8" s="1"/>
  <c r="L22" i="8"/>
  <c r="L23" i="8"/>
  <c r="L24" i="8"/>
  <c r="L25" i="8"/>
  <c r="L26" i="8"/>
  <c r="M26" i="8" s="1"/>
  <c r="L27" i="8"/>
  <c r="M27" i="8" s="1"/>
  <c r="L28" i="8"/>
  <c r="M28" i="8" s="1"/>
  <c r="L29" i="8"/>
  <c r="M29" i="8" s="1"/>
  <c r="L30" i="8"/>
  <c r="L31" i="8"/>
  <c r="L32" i="8"/>
  <c r="L33" i="8"/>
  <c r="L34" i="8"/>
  <c r="M34" i="8" s="1"/>
  <c r="J35" i="8"/>
  <c r="J16" i="8"/>
  <c r="L16" i="8" s="1"/>
  <c r="B12" i="8"/>
  <c r="J35" i="7"/>
  <c r="B10" i="7" s="1"/>
  <c r="B12" i="7" s="1"/>
  <c r="K18" i="7"/>
  <c r="K19" i="7"/>
  <c r="K20" i="7"/>
  <c r="K26" i="7"/>
  <c r="K27" i="7"/>
  <c r="K28" i="7"/>
  <c r="K34" i="7"/>
  <c r="J40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16" i="5"/>
  <c r="J18" i="7"/>
  <c r="J19" i="7"/>
  <c r="J20" i="7"/>
  <c r="J21" i="7"/>
  <c r="J22" i="7"/>
  <c r="J23" i="7"/>
  <c r="J24" i="7"/>
  <c r="K24" i="7" s="1"/>
  <c r="L24" i="7" s="1"/>
  <c r="J25" i="7"/>
  <c r="J26" i="7"/>
  <c r="J27" i="7"/>
  <c r="J28" i="7"/>
  <c r="J29" i="7"/>
  <c r="J30" i="7"/>
  <c r="J31" i="7"/>
  <c r="J32" i="7"/>
  <c r="K32" i="7" s="1"/>
  <c r="L32" i="7" s="1"/>
  <c r="J33" i="7"/>
  <c r="J34" i="7"/>
  <c r="I17" i="7"/>
  <c r="I18" i="7"/>
  <c r="L18" i="7" s="1"/>
  <c r="I19" i="7"/>
  <c r="L19" i="7" s="1"/>
  <c r="I20" i="7"/>
  <c r="I21" i="7"/>
  <c r="K21" i="7" s="1"/>
  <c r="I22" i="7"/>
  <c r="K22" i="7" s="1"/>
  <c r="I23" i="7"/>
  <c r="K23" i="7" s="1"/>
  <c r="L23" i="7" s="1"/>
  <c r="I24" i="7"/>
  <c r="I25" i="7"/>
  <c r="I26" i="7"/>
  <c r="L26" i="7" s="1"/>
  <c r="I27" i="7"/>
  <c r="L27" i="7" s="1"/>
  <c r="I28" i="7"/>
  <c r="L28" i="7" s="1"/>
  <c r="I29" i="7"/>
  <c r="K29" i="7" s="1"/>
  <c r="I30" i="7"/>
  <c r="K30" i="7" s="1"/>
  <c r="I31" i="7"/>
  <c r="K31" i="7" s="1"/>
  <c r="L31" i="7" s="1"/>
  <c r="I32" i="7"/>
  <c r="I33" i="7"/>
  <c r="I34" i="7"/>
  <c r="L34" i="7" s="1"/>
  <c r="I16" i="7"/>
  <c r="K16" i="7" s="1"/>
  <c r="B10" i="6"/>
  <c r="K59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3" i="6"/>
  <c r="M44" i="6"/>
  <c r="M45" i="6"/>
  <c r="M46" i="6"/>
  <c r="M47" i="6"/>
  <c r="M48" i="6"/>
  <c r="M49" i="6"/>
  <c r="M50" i="6"/>
  <c r="M51" i="6"/>
  <c r="M53" i="6"/>
  <c r="M54" i="6"/>
  <c r="M55" i="6"/>
  <c r="M56" i="6"/>
  <c r="M57" i="6"/>
  <c r="M58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3" i="6"/>
  <c r="L44" i="6"/>
  <c r="L45" i="6"/>
  <c r="L46" i="6"/>
  <c r="L47" i="6"/>
  <c r="L48" i="6"/>
  <c r="L49" i="6"/>
  <c r="L50" i="6"/>
  <c r="L51" i="6"/>
  <c r="L53" i="6"/>
  <c r="L54" i="6"/>
  <c r="L55" i="6"/>
  <c r="L56" i="6"/>
  <c r="L57" i="6"/>
  <c r="L58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16" i="6"/>
  <c r="B10" i="4"/>
  <c r="I52" i="4"/>
  <c r="I51" i="4"/>
  <c r="K51" i="4" s="1"/>
  <c r="I50" i="4"/>
  <c r="I49" i="4"/>
  <c r="I48" i="4"/>
  <c r="I47" i="4"/>
  <c r="K47" i="4" s="1"/>
  <c r="I46" i="4"/>
  <c r="I45" i="4"/>
  <c r="I44" i="4"/>
  <c r="K44" i="4" s="1"/>
  <c r="I43" i="4"/>
  <c r="K43" i="4" s="1"/>
  <c r="I42" i="4"/>
  <c r="I41" i="4"/>
  <c r="I40" i="4"/>
  <c r="I39" i="4"/>
  <c r="I38" i="4"/>
  <c r="I37" i="4"/>
  <c r="I36" i="4"/>
  <c r="K36" i="4" s="1"/>
  <c r="I35" i="4"/>
  <c r="K35" i="4" s="1"/>
  <c r="I34" i="4"/>
  <c r="I33" i="4"/>
  <c r="I32" i="4"/>
  <c r="I31" i="4"/>
  <c r="K31" i="4" s="1"/>
  <c r="I30" i="4"/>
  <c r="I29" i="4"/>
  <c r="K29" i="4" s="1"/>
  <c r="I28" i="4"/>
  <c r="K28" i="4" s="1"/>
  <c r="I27" i="4"/>
  <c r="K27" i="4" s="1"/>
  <c r="I26" i="4"/>
  <c r="I25" i="4"/>
  <c r="I24" i="4"/>
  <c r="I23" i="4"/>
  <c r="K23" i="4" s="1"/>
  <c r="I22" i="4"/>
  <c r="I21" i="4"/>
  <c r="I20" i="4"/>
  <c r="I19" i="4"/>
  <c r="K19" i="4" s="1"/>
  <c r="I18" i="4"/>
  <c r="I17" i="4"/>
  <c r="K45" i="4"/>
  <c r="K42" i="4"/>
  <c r="K37" i="4"/>
  <c r="K34" i="4"/>
  <c r="K26" i="4"/>
  <c r="K25" i="4"/>
  <c r="K21" i="4"/>
  <c r="K20" i="4"/>
  <c r="K18" i="4"/>
  <c r="K24" i="4"/>
  <c r="K46" i="4"/>
  <c r="K40" i="4"/>
  <c r="K38" i="4"/>
  <c r="K30" i="4"/>
  <c r="K22" i="4"/>
  <c r="K17" i="4"/>
  <c r="K49" i="4"/>
  <c r="K33" i="4"/>
  <c r="K41" i="4"/>
  <c r="K50" i="4"/>
  <c r="I16" i="4"/>
  <c r="K16" i="4" s="1"/>
  <c r="K32" i="4"/>
  <c r="K39" i="4"/>
  <c r="K48" i="4"/>
  <c r="K52" i="4"/>
  <c r="J53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16" i="4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16" i="3"/>
  <c r="I17" i="3"/>
  <c r="I18" i="3"/>
  <c r="I19" i="3"/>
  <c r="I20" i="3"/>
  <c r="K20" i="3" s="1"/>
  <c r="I21" i="3"/>
  <c r="K21" i="3" s="1"/>
  <c r="I22" i="3"/>
  <c r="K22" i="3" s="1"/>
  <c r="I23" i="3"/>
  <c r="I24" i="3"/>
  <c r="I25" i="3"/>
  <c r="I26" i="3"/>
  <c r="I27" i="3"/>
  <c r="I28" i="3"/>
  <c r="K28" i="3" s="1"/>
  <c r="I29" i="3"/>
  <c r="K29" i="3" s="1"/>
  <c r="I30" i="3"/>
  <c r="K30" i="3" s="1"/>
  <c r="I31" i="3"/>
  <c r="I32" i="3"/>
  <c r="I33" i="3"/>
  <c r="I34" i="3"/>
  <c r="I35" i="3"/>
  <c r="I36" i="3"/>
  <c r="K36" i="3" s="1"/>
  <c r="I37" i="3"/>
  <c r="K37" i="3" s="1"/>
  <c r="I38" i="3"/>
  <c r="K38" i="3" s="1"/>
  <c r="I39" i="3"/>
  <c r="I40" i="3"/>
  <c r="I41" i="3"/>
  <c r="I42" i="3"/>
  <c r="I43" i="3"/>
  <c r="I44" i="3"/>
  <c r="K44" i="3" s="1"/>
  <c r="I45" i="3"/>
  <c r="K45" i="3" s="1"/>
  <c r="I46" i="3"/>
  <c r="K46" i="3" s="1"/>
  <c r="I47" i="3"/>
  <c r="I48" i="3"/>
  <c r="I49" i="3"/>
  <c r="I50" i="3"/>
  <c r="I51" i="3"/>
  <c r="I52" i="3"/>
  <c r="K52" i="3" s="1"/>
  <c r="I53" i="3"/>
  <c r="K53" i="3" s="1"/>
  <c r="I54" i="3"/>
  <c r="K54" i="3" s="1"/>
  <c r="I55" i="3"/>
  <c r="I56" i="3"/>
  <c r="I57" i="3"/>
  <c r="I58" i="3"/>
  <c r="I59" i="3"/>
  <c r="I16" i="3"/>
  <c r="L16" i="6" l="1"/>
  <c r="M16" i="6" s="1"/>
  <c r="L35" i="8"/>
  <c r="M35" i="8" s="1"/>
  <c r="J36" i="8"/>
  <c r="B9" i="8" s="1"/>
  <c r="M16" i="8"/>
  <c r="L52" i="6"/>
  <c r="M52" i="6" s="1"/>
  <c r="M42" i="6"/>
  <c r="J59" i="6"/>
  <c r="B9" i="6" s="1"/>
  <c r="L42" i="6"/>
  <c r="L19" i="3"/>
  <c r="L58" i="3"/>
  <c r="L34" i="3"/>
  <c r="L32" i="3"/>
  <c r="L50" i="3"/>
  <c r="L26" i="3"/>
  <c r="L40" i="3"/>
  <c r="L24" i="3"/>
  <c r="L55" i="3"/>
  <c r="I60" i="3"/>
  <c r="B9" i="3" s="1"/>
  <c r="K59" i="3"/>
  <c r="L59" i="3" s="1"/>
  <c r="K51" i="3"/>
  <c r="L51" i="3" s="1"/>
  <c r="K43" i="3"/>
  <c r="L43" i="3" s="1"/>
  <c r="K35" i="3"/>
  <c r="L35" i="3" s="1"/>
  <c r="K27" i="3"/>
  <c r="L27" i="3" s="1"/>
  <c r="K19" i="3"/>
  <c r="L54" i="3"/>
  <c r="L46" i="3"/>
  <c r="L38" i="3"/>
  <c r="L30" i="3"/>
  <c r="L22" i="3"/>
  <c r="K58" i="3"/>
  <c r="K50" i="3"/>
  <c r="K42" i="3"/>
  <c r="L42" i="3" s="1"/>
  <c r="K34" i="3"/>
  <c r="K26" i="3"/>
  <c r="K18" i="3"/>
  <c r="L18" i="3" s="1"/>
  <c r="L53" i="3"/>
  <c r="L45" i="3"/>
  <c r="L37" i="3"/>
  <c r="L29" i="3"/>
  <c r="L21" i="3"/>
  <c r="K57" i="3"/>
  <c r="L57" i="3" s="1"/>
  <c r="K49" i="3"/>
  <c r="L49" i="3" s="1"/>
  <c r="K41" i="3"/>
  <c r="L41" i="3" s="1"/>
  <c r="K33" i="3"/>
  <c r="L33" i="3" s="1"/>
  <c r="K25" i="3"/>
  <c r="L25" i="3" s="1"/>
  <c r="K17" i="3"/>
  <c r="L17" i="3" s="1"/>
  <c r="L52" i="3"/>
  <c r="L44" i="3"/>
  <c r="L36" i="3"/>
  <c r="L28" i="3"/>
  <c r="L20" i="3"/>
  <c r="K56" i="3"/>
  <c r="L56" i="3" s="1"/>
  <c r="K48" i="3"/>
  <c r="L48" i="3" s="1"/>
  <c r="K40" i="3"/>
  <c r="K32" i="3"/>
  <c r="K24" i="3"/>
  <c r="K55" i="3"/>
  <c r="K47" i="3"/>
  <c r="L47" i="3" s="1"/>
  <c r="K39" i="3"/>
  <c r="L39" i="3" s="1"/>
  <c r="K31" i="3"/>
  <c r="L31" i="3" s="1"/>
  <c r="K23" i="3"/>
  <c r="L23" i="3" s="1"/>
  <c r="M16" i="9"/>
  <c r="M26" i="9" s="1"/>
  <c r="J26" i="9"/>
  <c r="L16" i="9"/>
  <c r="L25" i="9"/>
  <c r="M25" i="9" s="1"/>
  <c r="L26" i="9"/>
  <c r="L17" i="8"/>
  <c r="M17" i="8" s="1"/>
  <c r="I35" i="7"/>
  <c r="B9" i="7" s="1"/>
  <c r="K16" i="3"/>
  <c r="L16" i="3" s="1"/>
  <c r="L16" i="7"/>
  <c r="L17" i="7"/>
  <c r="L21" i="7"/>
  <c r="L29" i="7"/>
  <c r="K33" i="7"/>
  <c r="L33" i="7" s="1"/>
  <c r="K25" i="7"/>
  <c r="L25" i="7" s="1"/>
  <c r="K17" i="7"/>
  <c r="K35" i="7" s="1"/>
  <c r="B11" i="7" s="1"/>
  <c r="L20" i="7"/>
  <c r="L30" i="7"/>
  <c r="L22" i="7"/>
  <c r="J60" i="3"/>
  <c r="B10" i="3" s="1"/>
  <c r="B12" i="3" s="1"/>
  <c r="L59" i="6" l="1"/>
  <c r="B11" i="6" s="1"/>
  <c r="M36" i="8"/>
  <c r="L36" i="8"/>
  <c r="B11" i="8" s="1"/>
  <c r="B13" i="8" s="1"/>
  <c r="B13" i="7"/>
  <c r="M59" i="6"/>
  <c r="L60" i="3"/>
  <c r="B11" i="9"/>
  <c r="K60" i="3"/>
  <c r="B11" i="3" s="1"/>
  <c r="B13" i="3" s="1"/>
  <c r="L35" i="7"/>
  <c r="B12" i="6" l="1"/>
  <c r="B10" i="5"/>
  <c r="B12" i="5" s="1"/>
  <c r="I40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16" i="5"/>
  <c r="K17" i="5"/>
  <c r="K40" i="5" s="1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B12" i="4"/>
  <c r="I53" i="4"/>
  <c r="B9" i="4" s="1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16" i="4"/>
  <c r="J43" i="1"/>
  <c r="K53" i="4" l="1"/>
  <c r="L17" i="5"/>
  <c r="L40" i="5" s="1"/>
  <c r="L53" i="4"/>
  <c r="B11" i="4" l="1"/>
  <c r="B13" i="4" s="1"/>
  <c r="B13" i="6"/>
  <c r="B12" i="1" l="1"/>
  <c r="M4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16" i="1"/>
  <c r="K45" i="1"/>
  <c r="J40" i="1"/>
  <c r="J41" i="1"/>
  <c r="J42" i="1"/>
  <c r="J44" i="1"/>
  <c r="J45" i="1"/>
  <c r="J46" i="1"/>
  <c r="K46" i="1" s="1"/>
  <c r="I47" i="1"/>
  <c r="B9" i="1" s="1"/>
  <c r="M47" i="1" l="1"/>
  <c r="K18" i="1"/>
  <c r="K42" i="1"/>
  <c r="J18" i="1"/>
  <c r="J19" i="1"/>
  <c r="K19" i="1" s="1"/>
  <c r="J20" i="1"/>
  <c r="K20" i="1" s="1"/>
  <c r="J21" i="1"/>
  <c r="K21" i="1" s="1"/>
  <c r="J22" i="1"/>
  <c r="K22" i="1" s="1"/>
  <c r="J23" i="1"/>
  <c r="K23" i="1" s="1"/>
  <c r="J24" i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K40" i="1"/>
  <c r="K41" i="1"/>
  <c r="K43" i="1"/>
  <c r="K44" i="1"/>
  <c r="J16" i="1"/>
  <c r="J17" i="1"/>
  <c r="K17" i="1" s="1"/>
  <c r="K16" i="1" l="1"/>
  <c r="J47" i="1"/>
  <c r="B11" i="1" s="1"/>
  <c r="K24" i="1"/>
  <c r="K47" i="1" l="1"/>
  <c r="B13" i="1" s="1"/>
  <c r="B9" i="5"/>
  <c r="B11" i="5"/>
  <c r="B13" i="5" s="1"/>
  <c r="B9" i="9" l="1"/>
  <c r="B13" i="9" s="1"/>
  <c r="B10" i="9"/>
  <c r="B12" i="9" s="1"/>
</calcChain>
</file>

<file path=xl/sharedStrings.xml><?xml version="1.0" encoding="utf-8"?>
<sst xmlns="http://schemas.openxmlformats.org/spreadsheetml/2006/main" count="1448" uniqueCount="225">
  <si>
    <t>Domain number</t>
  </si>
  <si>
    <t>Name</t>
  </si>
  <si>
    <t>Bafilomycin</t>
  </si>
  <si>
    <t>Predicted domain</t>
  </si>
  <si>
    <t>Real reaction</t>
  </si>
  <si>
    <t>Constructed reaction</t>
  </si>
  <si>
    <t>AT</t>
  </si>
  <si>
    <t>KS</t>
  </si>
  <si>
    <t>KR</t>
  </si>
  <si>
    <t>DH</t>
  </si>
  <si>
    <t>ER</t>
  </si>
  <si>
    <t>TE</t>
  </si>
  <si>
    <t>NADPH + H+ -&gt; NADP+</t>
  </si>
  <si>
    <t>Malonyl-CoA -&gt; CO2 + CoA</t>
  </si>
  <si>
    <t>Methylmalonyl-CoA -&gt; CO2 + CoA</t>
  </si>
  <si>
    <t>Methoxymalonyl-CoA -&gt; CO2 + CoA</t>
  </si>
  <si>
    <t>-&gt; H2O</t>
  </si>
  <si>
    <t xml:space="preserve">H2O -&gt; </t>
  </si>
  <si>
    <t>BGC0000028</t>
  </si>
  <si>
    <t>MIBiG ID</t>
  </si>
  <si>
    <t>Zhang, W., Fortman, J.L., Carlson, J.C., Yan, J., Liu, Y., Bai, F., Guan, W., Jia, J., Matainaho, T., Sherman, D.H., et al. (2013). Characterization of the bafilomycin biosynthetic gene cluster from Streptomyces lohii. Chembiochem 14, 301–306.</t>
  </si>
  <si>
    <t>References</t>
  </si>
  <si>
    <r>
      <t xml:space="preserve">Nara, A., Hashimoto, T., Komatsu, M., Nishiyama, M., Kuzuyama, T., and Ikeda, H. (2017). Characterization of bafilomycin biosynthesis in Kitasatospora setae KM-6054 and comparative analysis of gene clusters in Actinomycetales microorganisms. J Antibiot (Tokyo) </t>
    </r>
    <r>
      <rPr>
        <i/>
        <sz val="11"/>
        <color theme="1"/>
        <rFont val="Calibri"/>
        <family val="2"/>
        <scheme val="minor"/>
      </rPr>
      <t>70</t>
    </r>
    <r>
      <rPr>
        <sz val="11"/>
        <color theme="1"/>
        <rFont val="Calibri"/>
        <family val="2"/>
        <scheme val="minor"/>
      </rPr>
      <t>, 616–624.</t>
    </r>
  </si>
  <si>
    <r>
      <t xml:space="preserve">Li, Z., Du, L., Zhang, W., Zhang, X., Jiang, Y., Liu, K., Men, P., Xu, H., Fortman, J.L., Sherman, D.H., et al. (2017). Complete elucidation of the late steps of bafilomycin biosynthesis in Streptomyces lohii. J Biol Chem </t>
    </r>
    <r>
      <rPr>
        <i/>
        <sz val="11"/>
        <color theme="1"/>
        <rFont val="Calibri"/>
        <family val="2"/>
        <scheme val="minor"/>
      </rPr>
      <t>292</t>
    </r>
    <r>
      <rPr>
        <sz val="11"/>
        <color theme="1"/>
        <rFont val="Calibri"/>
        <family val="2"/>
        <scheme val="minor"/>
      </rPr>
      <t>, 7095–7104.</t>
    </r>
  </si>
  <si>
    <t>Correct</t>
  </si>
  <si>
    <t>Correct extender unit</t>
  </si>
  <si>
    <t>Correct other reaction</t>
  </si>
  <si>
    <t>Total KS domains</t>
  </si>
  <si>
    <r>
      <t xml:space="preserve">Chen, X.-H., Vater, J., Piel, J., Franke, P., Scholz, R., Schneider, K., Koumoutsi, A., Hitzeroth, G., Grammel, N., Strittmatter, A.W., et al. (2006). Structural and Functional Characterization of Three Polyketide Synthase Gene Clusters in Bacillus amyloliquefaciens FZB 42. J Bacteriol </t>
    </r>
    <r>
      <rPr>
        <i/>
        <sz val="11"/>
        <color theme="1"/>
        <rFont val="Calibri"/>
        <family val="2"/>
        <scheme val="minor"/>
      </rPr>
      <t>188</t>
    </r>
    <r>
      <rPr>
        <sz val="11"/>
        <color theme="1"/>
        <rFont val="Calibri"/>
        <family val="2"/>
        <scheme val="minor"/>
      </rPr>
      <t>, 4024–4036.</t>
    </r>
  </si>
  <si>
    <t>Difficidin</t>
  </si>
  <si>
    <t>BGC0000176</t>
  </si>
  <si>
    <t>MT</t>
  </si>
  <si>
    <t>KR (free)</t>
  </si>
  <si>
    <t>DHD</t>
  </si>
  <si>
    <t>ER (free)</t>
  </si>
  <si>
    <t xml:space="preserve">ER  </t>
  </si>
  <si>
    <t>Functional domain</t>
  </si>
  <si>
    <t>H+ + NADPH -&gt; NADP+</t>
  </si>
  <si>
    <t xml:space="preserve"> -&gt; H2O</t>
  </si>
  <si>
    <t>Gene</t>
  </si>
  <si>
    <t>Tailoring</t>
  </si>
  <si>
    <t>ATP + Glycine + Succinyl-CoA -&gt; AMP + CO2 + CoA + H2O + Diphosphate</t>
  </si>
  <si>
    <t>Organism</t>
  </si>
  <si>
    <t>Streptomyces lohi</t>
  </si>
  <si>
    <t>ATP + Glycine + Succinyl-CoA -&gt; ADP + CO2 + CoA + H2O + Phosphate</t>
  </si>
  <si>
    <t>Total domains / functions</t>
  </si>
  <si>
    <t>Fumarate + ATP -&gt; Diphosphate + AMP</t>
  </si>
  <si>
    <t>Total correct domains</t>
  </si>
  <si>
    <t>In core</t>
  </si>
  <si>
    <t>Correct core</t>
  </si>
  <si>
    <t>Correct KS domains</t>
  </si>
  <si>
    <t>Total other domains</t>
  </si>
  <si>
    <t>Correct other domains</t>
  </si>
  <si>
    <t>Bacillus velezensis FZB42</t>
  </si>
  <si>
    <t>Real domain sequence</t>
  </si>
  <si>
    <t xml:space="preserve">Real domain sequence </t>
  </si>
  <si>
    <t>Functional domain sequence</t>
  </si>
  <si>
    <t>Module</t>
  </si>
  <si>
    <t>difA/difD/difE</t>
  </si>
  <si>
    <t>AT/A/KR</t>
  </si>
  <si>
    <t>S-Adenosyl-L-methionine -&gt; S-Adenosyl-L-homocysteine</t>
  </si>
  <si>
    <t>difF</t>
  </si>
  <si>
    <t>difF and difG</t>
  </si>
  <si>
    <t>difG</t>
  </si>
  <si>
    <t>Predicted active domain</t>
  </si>
  <si>
    <t>difH and difI</t>
  </si>
  <si>
    <t>difI</t>
  </si>
  <si>
    <t>difH</t>
  </si>
  <si>
    <t>DH?</t>
  </si>
  <si>
    <t>difI and difJ</t>
  </si>
  <si>
    <t>difJ</t>
  </si>
  <si>
    <t>difK and difL</t>
  </si>
  <si>
    <t>difL</t>
  </si>
  <si>
    <t>difK</t>
  </si>
  <si>
    <t>difJ and difK</t>
  </si>
  <si>
    <t>Oocydin</t>
  </si>
  <si>
    <r>
      <t xml:space="preserve">Helfrich, E.J.N., and Piel, J. (2016). Biosynthesis of polyketides by trans-AT polyketide synthases. Nat. Prod. Rep. </t>
    </r>
    <r>
      <rPr>
        <i/>
        <sz val="11"/>
        <color theme="1"/>
        <rFont val="Calibri"/>
        <family val="2"/>
        <scheme val="minor"/>
      </rPr>
      <t>33</t>
    </r>
    <r>
      <rPr>
        <sz val="11"/>
        <color theme="1"/>
        <rFont val="Calibri"/>
        <family val="2"/>
        <scheme val="minor"/>
      </rPr>
      <t>, 231–316.</t>
    </r>
  </si>
  <si>
    <r>
      <t xml:space="preserve">Matilla, M.A., Stöckmann, H., Leeper, F.J., and Salmond, G.P.C. (2012). Bacterial biosynthetic gene clusters encoding the anti-cancer haterumalide class of molecules: biogenesis of the broad spectrum antifungal and anti-oomycete compound, oocydin A. J Biol Chem </t>
    </r>
    <r>
      <rPr>
        <i/>
        <sz val="11"/>
        <color theme="1"/>
        <rFont val="Calibri"/>
        <family val="2"/>
        <scheme val="minor"/>
      </rPr>
      <t>287</t>
    </r>
    <r>
      <rPr>
        <sz val="11"/>
        <color theme="1"/>
        <rFont val="Calibri"/>
        <family val="2"/>
        <scheme val="minor"/>
      </rPr>
      <t>, 39125–39138.</t>
    </r>
  </si>
  <si>
    <t>FkbH</t>
  </si>
  <si>
    <t>FkbM</t>
  </si>
  <si>
    <t>ECH</t>
  </si>
  <si>
    <t>KR (Free)</t>
  </si>
  <si>
    <t>PS</t>
  </si>
  <si>
    <t>BGC0001032</t>
  </si>
  <si>
    <t>Serratia plymuthica</t>
  </si>
  <si>
    <t>oocJ</t>
  </si>
  <si>
    <t>oocL</t>
  </si>
  <si>
    <t>oocN</t>
  </si>
  <si>
    <t>oocR</t>
  </si>
  <si>
    <t>oocS</t>
  </si>
  <si>
    <t>bafAI</t>
  </si>
  <si>
    <t>bafAII</t>
  </si>
  <si>
    <t>bafAIII</t>
  </si>
  <si>
    <t>bafAIV</t>
  </si>
  <si>
    <t>bafAV</t>
  </si>
  <si>
    <t>bafX, bafY and bafZ</t>
  </si>
  <si>
    <t>orf2 and orf3</t>
  </si>
  <si>
    <t>oocJ and oocL</t>
  </si>
  <si>
    <t>3-Phospho-D-glyceroyl phosphate -&gt; 2 Phosphate</t>
  </si>
  <si>
    <r>
      <t>KS</t>
    </r>
    <r>
      <rPr>
        <vertAlign val="superscript"/>
        <sz val="11"/>
        <color theme="1"/>
        <rFont val="Calibri"/>
        <family val="2"/>
        <scheme val="minor"/>
      </rPr>
      <t>0</t>
    </r>
  </si>
  <si>
    <t>C</t>
  </si>
  <si>
    <t>BGC0000066</t>
  </si>
  <si>
    <t>Geldanamycin</t>
  </si>
  <si>
    <r>
      <t xml:space="preserve">Patel, K., Piagentini, M., Rascher, A., Tian, Z.-Q., Buchanan, G.O., Regentin, R., Hu, Z., Hutchinson, C.R., and McDaniel, R. (2004). Engineered Biosynthesis of Geldanamycin Analogs for Hsp90 Inhibition. Chemistry &amp; Biology </t>
    </r>
    <r>
      <rPr>
        <i/>
        <sz val="11"/>
        <color theme="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, 1625–1633.</t>
    </r>
  </si>
  <si>
    <t>CAL_domain</t>
  </si>
  <si>
    <t>Streptomyces hygroscopicus</t>
  </si>
  <si>
    <t>gdmAI</t>
  </si>
  <si>
    <t>gdmAII</t>
  </si>
  <si>
    <t>gdmAIII</t>
  </si>
  <si>
    <t>BGC0001106</t>
  </si>
  <si>
    <t>F</t>
  </si>
  <si>
    <t xml:space="preserve">A </t>
  </si>
  <si>
    <t xml:space="preserve">DH </t>
  </si>
  <si>
    <t/>
  </si>
  <si>
    <t>Oxazolomycin</t>
  </si>
  <si>
    <t>Streptomyces albus</t>
  </si>
  <si>
    <r>
      <t xml:space="preserve">Zhao, C., Ju, J., Christenson, S.D., Smith, W.C., Song, D., Zhou, X., Shen, B., and Deng, Z. (2006). Utilization of the Methoxymalonyl-Acyl Carrier Protein Biosynthesis Locus for Cloning the Oxazolomycin Biosynthetic Gene Cluster from Streptomyces albus JA3453. Journal of Bacteriology </t>
    </r>
    <r>
      <rPr>
        <i/>
        <sz val="11"/>
        <color theme="1"/>
        <rFont val="Calibri"/>
        <family val="2"/>
        <scheme val="minor"/>
      </rPr>
      <t>188</t>
    </r>
    <r>
      <rPr>
        <sz val="11"/>
        <color theme="1"/>
        <rFont val="Calibri"/>
        <family val="2"/>
        <scheme val="minor"/>
      </rPr>
      <t>, 4142–4147.</t>
    </r>
  </si>
  <si>
    <r>
      <t xml:space="preserve">Piel, J. (2010). Biosynthesis of polyketides by trans-AT polyketide synthases. Nat. Prod. Rep. </t>
    </r>
    <r>
      <rPr>
        <i/>
        <sz val="11"/>
        <color theme="1"/>
        <rFont val="Calibri"/>
        <family val="2"/>
        <scheme val="minor"/>
      </rPr>
      <t>27</t>
    </r>
    <r>
      <rPr>
        <sz val="11"/>
        <color theme="1"/>
        <rFont val="Calibri"/>
        <family val="2"/>
        <scheme val="minor"/>
      </rPr>
      <t>, 996.</t>
    </r>
  </si>
  <si>
    <t>ozmO</t>
  </si>
  <si>
    <t>ozmQ</t>
  </si>
  <si>
    <t>ozmN</t>
  </si>
  <si>
    <t>ozmH</t>
  </si>
  <si>
    <t>ozmJ</t>
  </si>
  <si>
    <t>ozmK</t>
  </si>
  <si>
    <t>ozmL</t>
  </si>
  <si>
    <t>ATP + Glycine -&gt; AMP + H2O + Diphosphate</t>
  </si>
  <si>
    <t>Note</t>
  </si>
  <si>
    <t>Order of modules id shuffled in the BGC / constructed BGC</t>
  </si>
  <si>
    <t>ATP + N-formyl glycine -&gt; AMP + H2O + Diphosphate</t>
  </si>
  <si>
    <t>KR - inactive</t>
  </si>
  <si>
    <t>DH - inactive</t>
  </si>
  <si>
    <t>DH-inactive</t>
  </si>
  <si>
    <t>DH (inactive)</t>
  </si>
  <si>
    <t>ER - inactive</t>
  </si>
  <si>
    <t>Is KS domain</t>
  </si>
  <si>
    <t>ATP + L-Serine -&gt; AMP + H2O + Diphosphate</t>
  </si>
  <si>
    <t>MT - in trans on next module</t>
  </si>
  <si>
    <t>oMT</t>
  </si>
  <si>
    <t>A</t>
  </si>
  <si>
    <t>3-Phospho-D-glyceroyl phosphate + H+ + NADPH -&gt; NADP+ + Phosphate</t>
  </si>
  <si>
    <t xml:space="preserve"> -&gt; H2O (cyclisation)</t>
  </si>
  <si>
    <t>ozmB</t>
  </si>
  <si>
    <t>FkbH (tailoring)</t>
  </si>
  <si>
    <t>leupyrrin</t>
  </si>
  <si>
    <t>BGC0000380</t>
  </si>
  <si>
    <t>Sorangium cellulosum</t>
  </si>
  <si>
    <r>
      <t xml:space="preserve">Kopp, M., Irschik, H., Gemperlein, K., Buntin, K., Meiser, P., Weissman, K.J., Bode, H.B., and Müller, R. (2011). Insights into the complex biosynthesis of the leupyrrins in Sorangium cellulosum So ce690. Mol. BioSyst. </t>
    </r>
    <r>
      <rPr>
        <i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, 1549–1563.</t>
    </r>
  </si>
  <si>
    <t>X/C/PCP</t>
  </si>
  <si>
    <t>ATP + L-Cysteine -&gt; AMP + H2O + Diphosphate</t>
  </si>
  <si>
    <t>leuA</t>
  </si>
  <si>
    <t>leuB</t>
  </si>
  <si>
    <t>leuC</t>
  </si>
  <si>
    <t>leuD</t>
  </si>
  <si>
    <t>ATP + L-Proline -&gt; AMP + H2O + Diphosphate</t>
  </si>
  <si>
    <t>leuE</t>
  </si>
  <si>
    <t>ATP + L-Threonine -&gt; AMP + H2O + Diphosphate</t>
  </si>
  <si>
    <t>HC</t>
  </si>
  <si>
    <t>HC-A</t>
  </si>
  <si>
    <t>C-A</t>
  </si>
  <si>
    <t>2c3h5m-CoA -&gt; CO2 + CoA</t>
  </si>
  <si>
    <t>-&gt; H2O (cyclization of extender unit)</t>
  </si>
  <si>
    <t>Extender unit domain</t>
  </si>
  <si>
    <t>A large number of tailoring reactions not accounted for</t>
  </si>
  <si>
    <t>BGC0000447</t>
  </si>
  <si>
    <t>generic fatty acid for acylation in NRPS initiation -&gt; CoA</t>
  </si>
  <si>
    <t>taaA</t>
  </si>
  <si>
    <t>ATP + L-Leucine -&gt; AMP + H2O + Diphosphate</t>
  </si>
  <si>
    <t>taaB</t>
  </si>
  <si>
    <t>ATP + L-Valine -&gt; AMP + H2O + Diphosphate</t>
  </si>
  <si>
    <t>taaC</t>
  </si>
  <si>
    <t>ATP + L-Glutamine -&gt; AMP + H2O + Diphosphate</t>
  </si>
  <si>
    <t>taaD</t>
  </si>
  <si>
    <t>taaE</t>
  </si>
  <si>
    <t>Generic amino acid + ATP -&gt; AMP + H2O + Diphosphate</t>
  </si>
  <si>
    <t>L-2,4-Diaminobutanoate + ATP -&gt; AMP + H2O + Diphosphate</t>
  </si>
  <si>
    <t>Unknown AA + ATP -&gt; AMP + H2O + Diphosphate</t>
  </si>
  <si>
    <t>Pseudomonas costantinii</t>
  </si>
  <si>
    <t>tolaasin</t>
  </si>
  <si>
    <r>
      <t xml:space="preserve">Scherlach, K., Lackner, G., Graupner, K., Pidot, S., Bretschneider, T., and Hertweck, C. (2013). Biosynthesis and Mass Spectrometric Imaging of Tolaasin, the Virulence Factor of Brown Blotch Mushroom Disease. ChemBioChem </t>
    </r>
    <r>
      <rPr>
        <i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>, 2439–2443.</t>
    </r>
  </si>
  <si>
    <t>ATP + 2,3-didehydrobutyrine -&gt; AMP + H2O + Diphosphate</t>
  </si>
  <si>
    <t>ATP + D-Proline -&gt; AMP + H2O + Diphosphate</t>
  </si>
  <si>
    <t>ATP + D-Serine -&gt; AMP + H2O + Diphosphate</t>
  </si>
  <si>
    <t>ATP + D-Leucine -&gt; AMP + H2O + Diphosphate</t>
  </si>
  <si>
    <t>ATP + D-Valine -&gt; AMP + H2O + Diphosphate</t>
  </si>
  <si>
    <t>ATP + D-Glutamine -&gt; AMP + H2O + Diphosphate</t>
  </si>
  <si>
    <t>ATP + D-Threonine -&gt; AMP + H2O + Diphosphate</t>
  </si>
  <si>
    <t>ATP + L-Homoserine -&gt; AMP + H2O + Diphosphate</t>
  </si>
  <si>
    <t>ATP + D-2,4-diaminobutanoate -&gt; AMP + H2O + Diphosphate</t>
  </si>
  <si>
    <t>ATP + L-Lysine -&gt; AMP + H2O + Diphosphate</t>
  </si>
  <si>
    <t>L- amino acids are epimerized by a domain within the BGCs before condensation, so the initial substrate is L-amino acid. See Balibar et al., (2005) Chemistry &amp; biology, 12(11), 1189-1200.</t>
  </si>
  <si>
    <t>Acrylyl-CoA -&gt; CoA</t>
  </si>
  <si>
    <t>Malonyl-CoA -&gt; CoA</t>
  </si>
  <si>
    <t>Malonyl-CoA -&gt;  CoA</t>
  </si>
  <si>
    <t>BGC0000302</t>
  </si>
  <si>
    <t>Anabaena sp. 90</t>
  </si>
  <si>
    <t>anabaenopeptin</t>
  </si>
  <si>
    <r>
      <t xml:space="preserve">Rouhiainen, L., Jokela, J., Fewer, D.P., Urmann, M., and Sivonen, K. (2010). Two Alternative Starter Modules for the Non-Ribosomal Biosynthesis of Specific Anabaenopeptin Variants in Anabaena (Cyanobacteria). Chemistry &amp; Biology </t>
    </r>
    <r>
      <rPr>
        <i/>
        <sz val="11"/>
        <color theme="1"/>
        <rFont val="Calibri"/>
        <family val="2"/>
        <scheme val="minor"/>
      </rPr>
      <t>17</t>
    </r>
    <r>
      <rPr>
        <sz val="11"/>
        <color theme="1"/>
        <rFont val="Calibri"/>
        <family val="2"/>
        <scheme val="minor"/>
      </rPr>
      <t>, 265–273.</t>
    </r>
  </si>
  <si>
    <t>aptA1</t>
  </si>
  <si>
    <t>ATP + L-Tyrosine -&gt; AMP + H2O + Diphosphate</t>
  </si>
  <si>
    <t>aptA2</t>
  </si>
  <si>
    <t>aptB</t>
  </si>
  <si>
    <t>aptC</t>
  </si>
  <si>
    <t>L-Alanine + ATP -&gt; AMP + H2O + Diphosphate</t>
  </si>
  <si>
    <t>ATP + L-Phenylalanine -&gt; AMP + H2O + Diphosphate</t>
  </si>
  <si>
    <t>aptD</t>
  </si>
  <si>
    <t>aptA1-0</t>
  </si>
  <si>
    <t>aptA1-1</t>
  </si>
  <si>
    <t>aptA2-1</t>
  </si>
  <si>
    <t>aptA2-0</t>
  </si>
  <si>
    <t>optional A</t>
  </si>
  <si>
    <t>optional C</t>
  </si>
  <si>
    <t>Not included epimerization domains</t>
  </si>
  <si>
    <t>Isobutyryl-CoA -&gt; CoA</t>
  </si>
  <si>
    <t>Not clear, see Piel,  2010.</t>
  </si>
  <si>
    <t>3-Hydroxyoctanoyl-CoA -&gt; CoA</t>
  </si>
  <si>
    <t>2,3-didehydrobutyrine is modified from threonine by PTM (Ongey and Neubauer, 2016)</t>
  </si>
  <si>
    <r>
      <t xml:space="preserve">Floss, H.G., Yu, T.-W., and Arakawa, K. (2011). The biosynthesis of 3-amino-5-hydroxybenzoic acid (AHBA), the precursor of mC 7 N units in ansamycin and mitomycin antibiotics: a review. The Journal of Antibiotics </t>
    </r>
    <r>
      <rPr>
        <i/>
        <sz val="11"/>
        <color theme="1"/>
        <rFont val="Calibri"/>
        <family val="2"/>
        <scheme val="minor"/>
      </rPr>
      <t>64</t>
    </r>
    <r>
      <rPr>
        <sz val="11"/>
        <color theme="1"/>
        <rFont val="Calibri"/>
        <family val="2"/>
        <scheme val="minor"/>
      </rPr>
      <t>, 35–44.</t>
    </r>
  </si>
  <si>
    <t>https://www.genome.jp/dbget-bin/www_bget?rn01051</t>
  </si>
  <si>
    <t>3-Amino-5-hydroxybenzoate + ATP -&gt; AMP + H2O + Diphosphate</t>
  </si>
  <si>
    <t>C-A-PCP starter</t>
  </si>
  <si>
    <t>Loading mechaism uncertain</t>
  </si>
  <si>
    <t>aptA1 and aptA2 are alternatives for the load and first extending module</t>
  </si>
  <si>
    <t>formic acid + Glycine-&gt; H2O + N-formyl glycine</t>
  </si>
  <si>
    <t>leu5, leu6, leu7 and leu9</t>
  </si>
  <si>
    <t>L-Proline + ATP + FAD -&gt; AMP + H2O + Diphosphate + FADH2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</si>
</sst>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applyFill="1"/>
    <xf numFmtId="0" fontId="0" fillId="0" borderId="0" xfId="0" quotePrefix="1" applyFill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C1A4B-DB7A-40AB-883A-B2D43A0727CE}">
  <dimension ref="A1:M47"/>
  <sheetViews>
    <sheetView topLeftCell="B10" zoomScale="70" zoomScaleNormal="70" workbookViewId="0">
      <selection activeCell="H46" sqref="H46"/>
    </sheetView>
  </sheetViews>
  <sheetFormatPr defaultRowHeight="14.5" x14ac:dyDescent="0.35"/>
  <cols>
    <col min="1" max="1" width="24.7265625" customWidth="1"/>
    <col min="2" max="4" width="25.81640625" customWidth="1"/>
    <col min="5" max="5" width="18.26953125" customWidth="1"/>
    <col min="6" max="6" width="30.54296875" bestFit="1" customWidth="1"/>
    <col min="7" max="7" width="60.6328125" bestFit="1" customWidth="1"/>
    <col min="8" max="8" width="45.1796875" customWidth="1"/>
    <col min="9" max="9" width="13.7265625" customWidth="1"/>
    <col min="10" max="10" width="12.6328125" customWidth="1"/>
    <col min="11" max="11" width="14.90625" customWidth="1"/>
  </cols>
  <sheetData>
    <row r="1" spans="1:13" x14ac:dyDescent="0.35">
      <c r="A1" t="s">
        <v>19</v>
      </c>
      <c r="B1" t="s">
        <v>18</v>
      </c>
    </row>
    <row r="2" spans="1:13" x14ac:dyDescent="0.35">
      <c r="A2" t="s">
        <v>42</v>
      </c>
      <c r="B2" s="3" t="s">
        <v>43</v>
      </c>
      <c r="C2" s="3"/>
      <c r="D2" s="3"/>
    </row>
    <row r="3" spans="1:13" x14ac:dyDescent="0.35">
      <c r="A3" t="s">
        <v>1</v>
      </c>
      <c r="B3" t="s">
        <v>2</v>
      </c>
    </row>
    <row r="4" spans="1:13" x14ac:dyDescent="0.35">
      <c r="A4" t="s">
        <v>21</v>
      </c>
      <c r="B4" t="s">
        <v>20</v>
      </c>
    </row>
    <row r="5" spans="1:13" x14ac:dyDescent="0.35">
      <c r="B5" t="s">
        <v>22</v>
      </c>
    </row>
    <row r="6" spans="1:13" x14ac:dyDescent="0.35">
      <c r="B6" t="s">
        <v>23</v>
      </c>
    </row>
    <row r="8" spans="1:13" x14ac:dyDescent="0.35">
      <c r="A8" t="s">
        <v>45</v>
      </c>
      <c r="B8">
        <v>31</v>
      </c>
    </row>
    <row r="9" spans="1:13" x14ac:dyDescent="0.35">
      <c r="A9" t="s">
        <v>47</v>
      </c>
      <c r="B9">
        <f>I47</f>
        <v>26</v>
      </c>
    </row>
    <row r="10" spans="1:13" x14ac:dyDescent="0.35">
      <c r="A10" t="s">
        <v>27</v>
      </c>
      <c r="B10">
        <v>11</v>
      </c>
    </row>
    <row r="11" spans="1:13" x14ac:dyDescent="0.35">
      <c r="A11" t="s">
        <v>50</v>
      </c>
      <c r="B11">
        <f>J47</f>
        <v>9</v>
      </c>
    </row>
    <row r="12" spans="1:13" x14ac:dyDescent="0.35">
      <c r="A12" t="s">
        <v>51</v>
      </c>
      <c r="B12">
        <f>B8-B10</f>
        <v>20</v>
      </c>
    </row>
    <row r="13" spans="1:13" x14ac:dyDescent="0.35">
      <c r="A13" t="s">
        <v>52</v>
      </c>
      <c r="B13">
        <f>K47</f>
        <v>17</v>
      </c>
    </row>
    <row r="15" spans="1:13" s="1" customFormat="1" ht="29" x14ac:dyDescent="0.35">
      <c r="A15" s="1" t="s">
        <v>0</v>
      </c>
      <c r="B15" s="1" t="s">
        <v>39</v>
      </c>
      <c r="C15" s="1" t="s">
        <v>57</v>
      </c>
      <c r="D15" s="1" t="s">
        <v>54</v>
      </c>
      <c r="E15" s="1" t="s">
        <v>36</v>
      </c>
      <c r="F15" s="1" t="s">
        <v>3</v>
      </c>
      <c r="G15" s="1" t="s">
        <v>4</v>
      </c>
      <c r="H15" s="1" t="s">
        <v>5</v>
      </c>
      <c r="I15" s="1" t="s">
        <v>24</v>
      </c>
      <c r="J15" s="1" t="s">
        <v>25</v>
      </c>
      <c r="K15" s="1" t="s">
        <v>26</v>
      </c>
      <c r="L15" s="1" t="s">
        <v>48</v>
      </c>
      <c r="M15" s="1" t="s">
        <v>49</v>
      </c>
    </row>
    <row r="16" spans="1:13" x14ac:dyDescent="0.35">
      <c r="A16">
        <v>1</v>
      </c>
      <c r="B16" s="11" t="s">
        <v>90</v>
      </c>
      <c r="C16" s="4">
        <v>0</v>
      </c>
      <c r="D16" t="s">
        <v>6</v>
      </c>
      <c r="E16" t="s">
        <v>6</v>
      </c>
      <c r="F16" t="s">
        <v>6</v>
      </c>
      <c r="G16" t="s">
        <v>212</v>
      </c>
      <c r="H16" t="s">
        <v>191</v>
      </c>
      <c r="I16">
        <v>0</v>
      </c>
      <c r="J16">
        <f t="shared" ref="J16:J39" si="0">(F16="KS")*I16</f>
        <v>0</v>
      </c>
      <c r="K16">
        <f>MAX(I16-J16,0)</f>
        <v>0</v>
      </c>
      <c r="L16">
        <v>1</v>
      </c>
      <c r="M16">
        <f>L16*I16</f>
        <v>0</v>
      </c>
    </row>
    <row r="17" spans="1:13" x14ac:dyDescent="0.35">
      <c r="A17">
        <v>2</v>
      </c>
      <c r="B17" s="11"/>
      <c r="C17" s="4">
        <v>1</v>
      </c>
      <c r="D17" t="s">
        <v>7</v>
      </c>
      <c r="E17" t="s">
        <v>7</v>
      </c>
      <c r="F17" t="s">
        <v>7</v>
      </c>
      <c r="G17" t="s">
        <v>14</v>
      </c>
      <c r="H17" t="s">
        <v>14</v>
      </c>
      <c r="I17">
        <v>1</v>
      </c>
      <c r="J17">
        <f t="shared" si="0"/>
        <v>1</v>
      </c>
      <c r="K17">
        <f>MAX(I17-J17,0)</f>
        <v>0</v>
      </c>
      <c r="L17">
        <v>1</v>
      </c>
      <c r="M17">
        <f t="shared" ref="M17:M46" si="1">L17*I17</f>
        <v>1</v>
      </c>
    </row>
    <row r="18" spans="1:13" x14ac:dyDescent="0.35">
      <c r="A18">
        <v>3</v>
      </c>
      <c r="B18" s="11"/>
      <c r="C18" s="4">
        <v>1</v>
      </c>
      <c r="D18" t="s">
        <v>8</v>
      </c>
      <c r="E18" t="s">
        <v>8</v>
      </c>
      <c r="F18" t="s">
        <v>8</v>
      </c>
      <c r="G18" t="s">
        <v>12</v>
      </c>
      <c r="H18" t="s">
        <v>12</v>
      </c>
      <c r="I18">
        <v>1</v>
      </c>
      <c r="J18">
        <f t="shared" si="0"/>
        <v>0</v>
      </c>
      <c r="K18">
        <f t="shared" ref="K18:K46" si="2">MAX(I18-J18,0)</f>
        <v>1</v>
      </c>
      <c r="L18">
        <v>1</v>
      </c>
      <c r="M18">
        <f t="shared" si="1"/>
        <v>1</v>
      </c>
    </row>
    <row r="19" spans="1:13" x14ac:dyDescent="0.35">
      <c r="A19">
        <v>4</v>
      </c>
      <c r="B19" s="11"/>
      <c r="C19" s="4">
        <v>2</v>
      </c>
      <c r="D19" t="s">
        <v>7</v>
      </c>
      <c r="E19" t="s">
        <v>7</v>
      </c>
      <c r="F19" t="s">
        <v>7</v>
      </c>
      <c r="G19" t="s">
        <v>13</v>
      </c>
      <c r="H19" t="s">
        <v>13</v>
      </c>
      <c r="I19">
        <v>1</v>
      </c>
      <c r="J19">
        <f t="shared" si="0"/>
        <v>1</v>
      </c>
      <c r="K19">
        <f t="shared" si="2"/>
        <v>0</v>
      </c>
      <c r="L19">
        <v>1</v>
      </c>
      <c r="M19">
        <f t="shared" si="1"/>
        <v>1</v>
      </c>
    </row>
    <row r="20" spans="1:13" x14ac:dyDescent="0.35">
      <c r="A20">
        <v>5</v>
      </c>
      <c r="B20" s="11"/>
      <c r="C20" s="4">
        <v>2</v>
      </c>
      <c r="D20" t="s">
        <v>8</v>
      </c>
      <c r="E20" t="s">
        <v>8</v>
      </c>
      <c r="F20" t="s">
        <v>8</v>
      </c>
      <c r="G20" t="s">
        <v>12</v>
      </c>
      <c r="H20" t="s">
        <v>12</v>
      </c>
      <c r="I20">
        <v>1</v>
      </c>
      <c r="J20">
        <f t="shared" si="0"/>
        <v>0</v>
      </c>
      <c r="K20">
        <f t="shared" si="2"/>
        <v>1</v>
      </c>
      <c r="L20">
        <v>1</v>
      </c>
      <c r="M20">
        <f t="shared" si="1"/>
        <v>1</v>
      </c>
    </row>
    <row r="21" spans="1:13" x14ac:dyDescent="0.35">
      <c r="A21">
        <v>6</v>
      </c>
      <c r="B21" s="11"/>
      <c r="C21" s="4">
        <v>3</v>
      </c>
      <c r="D21" t="s">
        <v>7</v>
      </c>
      <c r="E21" t="s">
        <v>7</v>
      </c>
      <c r="F21" t="s">
        <v>7</v>
      </c>
      <c r="G21" t="s">
        <v>14</v>
      </c>
      <c r="H21" t="s">
        <v>14</v>
      </c>
      <c r="I21">
        <v>1</v>
      </c>
      <c r="J21">
        <f t="shared" si="0"/>
        <v>1</v>
      </c>
      <c r="K21">
        <f t="shared" si="2"/>
        <v>0</v>
      </c>
      <c r="L21">
        <v>1</v>
      </c>
      <c r="M21">
        <f t="shared" si="1"/>
        <v>1</v>
      </c>
    </row>
    <row r="22" spans="1:13" x14ac:dyDescent="0.35">
      <c r="A22">
        <v>7</v>
      </c>
      <c r="B22" s="11" t="s">
        <v>91</v>
      </c>
      <c r="C22" s="4">
        <v>4</v>
      </c>
      <c r="D22" t="s">
        <v>7</v>
      </c>
      <c r="E22" t="s">
        <v>7</v>
      </c>
      <c r="F22" t="s">
        <v>7</v>
      </c>
      <c r="G22" t="s">
        <v>14</v>
      </c>
      <c r="H22" t="s">
        <v>14</v>
      </c>
      <c r="I22">
        <v>1</v>
      </c>
      <c r="J22">
        <f t="shared" si="0"/>
        <v>1</v>
      </c>
      <c r="K22">
        <f t="shared" si="2"/>
        <v>0</v>
      </c>
      <c r="L22">
        <v>1</v>
      </c>
      <c r="M22">
        <f t="shared" si="1"/>
        <v>1</v>
      </c>
    </row>
    <row r="23" spans="1:13" x14ac:dyDescent="0.35">
      <c r="A23">
        <v>8</v>
      </c>
      <c r="B23" s="11"/>
      <c r="C23" s="4">
        <v>4</v>
      </c>
      <c r="D23" t="s">
        <v>8</v>
      </c>
      <c r="E23" t="s">
        <v>8</v>
      </c>
      <c r="F23" t="s">
        <v>8</v>
      </c>
      <c r="G23" t="s">
        <v>12</v>
      </c>
      <c r="H23" t="s">
        <v>12</v>
      </c>
      <c r="I23">
        <v>1</v>
      </c>
      <c r="J23">
        <f t="shared" si="0"/>
        <v>0</v>
      </c>
      <c r="K23">
        <f t="shared" si="2"/>
        <v>1</v>
      </c>
      <c r="L23">
        <v>1</v>
      </c>
      <c r="M23">
        <f t="shared" si="1"/>
        <v>1</v>
      </c>
    </row>
    <row r="24" spans="1:13" x14ac:dyDescent="0.35">
      <c r="A24">
        <v>9</v>
      </c>
      <c r="B24" s="11"/>
      <c r="C24" s="4">
        <v>5</v>
      </c>
      <c r="D24" t="s">
        <v>7</v>
      </c>
      <c r="E24" t="s">
        <v>7</v>
      </c>
      <c r="F24" t="s">
        <v>7</v>
      </c>
      <c r="G24" t="s">
        <v>15</v>
      </c>
      <c r="H24" t="s">
        <v>15</v>
      </c>
      <c r="I24">
        <v>1</v>
      </c>
      <c r="J24">
        <f t="shared" si="0"/>
        <v>1</v>
      </c>
      <c r="K24">
        <f t="shared" si="2"/>
        <v>0</v>
      </c>
      <c r="L24">
        <v>1</v>
      </c>
      <c r="M24">
        <f t="shared" si="1"/>
        <v>1</v>
      </c>
    </row>
    <row r="25" spans="1:13" x14ac:dyDescent="0.35">
      <c r="A25">
        <v>10</v>
      </c>
      <c r="B25" s="11"/>
      <c r="C25" s="4">
        <v>5</v>
      </c>
      <c r="D25" t="s">
        <v>8</v>
      </c>
      <c r="E25" t="s">
        <v>8</v>
      </c>
      <c r="F25" t="s">
        <v>8</v>
      </c>
      <c r="G25" t="s">
        <v>12</v>
      </c>
      <c r="H25" t="s">
        <v>12</v>
      </c>
      <c r="I25">
        <v>1</v>
      </c>
      <c r="J25">
        <f t="shared" si="0"/>
        <v>0</v>
      </c>
      <c r="K25">
        <f t="shared" si="2"/>
        <v>1</v>
      </c>
      <c r="L25">
        <v>1</v>
      </c>
      <c r="M25">
        <f t="shared" si="1"/>
        <v>1</v>
      </c>
    </row>
    <row r="26" spans="1:13" x14ac:dyDescent="0.35">
      <c r="A26">
        <v>11</v>
      </c>
      <c r="B26" s="11"/>
      <c r="C26" s="4">
        <v>6</v>
      </c>
      <c r="D26" t="s">
        <v>7</v>
      </c>
      <c r="E26" t="s">
        <v>7</v>
      </c>
      <c r="F26" t="s">
        <v>7</v>
      </c>
      <c r="G26" t="s">
        <v>13</v>
      </c>
      <c r="H26" t="s">
        <v>13</v>
      </c>
      <c r="I26">
        <v>1</v>
      </c>
      <c r="J26">
        <f t="shared" si="0"/>
        <v>1</v>
      </c>
      <c r="K26">
        <f t="shared" si="2"/>
        <v>0</v>
      </c>
      <c r="L26">
        <v>1</v>
      </c>
      <c r="M26">
        <f t="shared" si="1"/>
        <v>1</v>
      </c>
    </row>
    <row r="27" spans="1:13" x14ac:dyDescent="0.35">
      <c r="A27">
        <v>12</v>
      </c>
      <c r="B27" s="11"/>
      <c r="C27" s="4">
        <v>6</v>
      </c>
      <c r="D27" t="s">
        <v>9</v>
      </c>
      <c r="E27" t="s">
        <v>9</v>
      </c>
      <c r="F27" t="s">
        <v>9</v>
      </c>
      <c r="G27" t="s">
        <v>16</v>
      </c>
      <c r="H27" t="s">
        <v>38</v>
      </c>
      <c r="I27">
        <v>1</v>
      </c>
      <c r="J27">
        <f t="shared" si="0"/>
        <v>0</v>
      </c>
      <c r="K27">
        <f t="shared" si="2"/>
        <v>1</v>
      </c>
      <c r="L27">
        <v>1</v>
      </c>
      <c r="M27">
        <f t="shared" si="1"/>
        <v>1</v>
      </c>
    </row>
    <row r="28" spans="1:13" x14ac:dyDescent="0.35">
      <c r="A28">
        <v>13</v>
      </c>
      <c r="B28" s="11"/>
      <c r="C28" s="4">
        <v>6</v>
      </c>
      <c r="D28" t="s">
        <v>8</v>
      </c>
      <c r="E28" t="s">
        <v>8</v>
      </c>
      <c r="F28" t="s">
        <v>8</v>
      </c>
      <c r="G28" t="s">
        <v>12</v>
      </c>
      <c r="H28" t="s">
        <v>12</v>
      </c>
      <c r="I28">
        <v>1</v>
      </c>
      <c r="J28">
        <f t="shared" si="0"/>
        <v>0</v>
      </c>
      <c r="K28">
        <f t="shared" si="2"/>
        <v>1</v>
      </c>
      <c r="L28">
        <v>1</v>
      </c>
      <c r="M28">
        <f t="shared" si="1"/>
        <v>1</v>
      </c>
    </row>
    <row r="29" spans="1:13" x14ac:dyDescent="0.35">
      <c r="A29">
        <v>14</v>
      </c>
      <c r="B29" s="11" t="s">
        <v>92</v>
      </c>
      <c r="C29" s="4">
        <v>7</v>
      </c>
      <c r="D29" t="s">
        <v>7</v>
      </c>
      <c r="E29" t="s">
        <v>7</v>
      </c>
      <c r="F29" t="s">
        <v>7</v>
      </c>
      <c r="G29" t="s">
        <v>14</v>
      </c>
      <c r="H29" t="s">
        <v>15</v>
      </c>
      <c r="I29">
        <v>0</v>
      </c>
      <c r="J29">
        <f t="shared" si="0"/>
        <v>0</v>
      </c>
      <c r="K29">
        <f t="shared" si="2"/>
        <v>0</v>
      </c>
      <c r="L29">
        <v>1</v>
      </c>
      <c r="M29">
        <f t="shared" si="1"/>
        <v>0</v>
      </c>
    </row>
    <row r="30" spans="1:13" x14ac:dyDescent="0.35">
      <c r="A30">
        <v>15</v>
      </c>
      <c r="B30" s="11"/>
      <c r="C30" s="4">
        <v>7</v>
      </c>
      <c r="D30" t="s">
        <v>9</v>
      </c>
      <c r="E30" t="s">
        <v>9</v>
      </c>
      <c r="F30" t="s">
        <v>9</v>
      </c>
      <c r="G30" t="s">
        <v>16</v>
      </c>
      <c r="H30" t="s">
        <v>38</v>
      </c>
      <c r="I30">
        <v>1</v>
      </c>
      <c r="J30">
        <f t="shared" si="0"/>
        <v>0</v>
      </c>
      <c r="K30">
        <f t="shared" si="2"/>
        <v>1</v>
      </c>
      <c r="L30">
        <v>1</v>
      </c>
      <c r="M30">
        <f t="shared" si="1"/>
        <v>1</v>
      </c>
    </row>
    <row r="31" spans="1:13" x14ac:dyDescent="0.35">
      <c r="A31">
        <v>16</v>
      </c>
      <c r="B31" s="11"/>
      <c r="C31" s="4">
        <v>7</v>
      </c>
      <c r="D31" t="s">
        <v>8</v>
      </c>
      <c r="E31" t="s">
        <v>8</v>
      </c>
      <c r="F31" t="s">
        <v>8</v>
      </c>
      <c r="G31" t="s">
        <v>12</v>
      </c>
      <c r="H31" t="s">
        <v>12</v>
      </c>
      <c r="I31">
        <v>1</v>
      </c>
      <c r="J31">
        <f t="shared" si="0"/>
        <v>0</v>
      </c>
      <c r="K31">
        <f t="shared" si="2"/>
        <v>1</v>
      </c>
      <c r="L31">
        <v>1</v>
      </c>
      <c r="M31">
        <f t="shared" si="1"/>
        <v>1</v>
      </c>
    </row>
    <row r="32" spans="1:13" x14ac:dyDescent="0.35">
      <c r="A32">
        <v>17</v>
      </c>
      <c r="B32" s="11"/>
      <c r="C32" s="4">
        <v>8</v>
      </c>
      <c r="D32" t="s">
        <v>7</v>
      </c>
      <c r="E32" t="s">
        <v>7</v>
      </c>
      <c r="F32" t="s">
        <v>7</v>
      </c>
      <c r="G32" t="s">
        <v>14</v>
      </c>
      <c r="H32" t="s">
        <v>14</v>
      </c>
      <c r="I32">
        <v>1</v>
      </c>
      <c r="J32">
        <f t="shared" si="0"/>
        <v>1</v>
      </c>
      <c r="K32">
        <f t="shared" si="2"/>
        <v>0</v>
      </c>
      <c r="L32">
        <v>1</v>
      </c>
      <c r="M32">
        <f t="shared" si="1"/>
        <v>1</v>
      </c>
    </row>
    <row r="33" spans="1:13" x14ac:dyDescent="0.35">
      <c r="A33">
        <v>18</v>
      </c>
      <c r="B33" s="11"/>
      <c r="C33" s="4">
        <v>8</v>
      </c>
      <c r="D33" t="s">
        <v>9</v>
      </c>
      <c r="E33" t="s">
        <v>9</v>
      </c>
      <c r="F33" t="s">
        <v>9</v>
      </c>
      <c r="G33" t="s">
        <v>16</v>
      </c>
      <c r="H33" t="s">
        <v>38</v>
      </c>
      <c r="I33">
        <v>1</v>
      </c>
      <c r="J33">
        <f t="shared" si="0"/>
        <v>0</v>
      </c>
      <c r="K33">
        <f t="shared" si="2"/>
        <v>1</v>
      </c>
      <c r="L33">
        <v>1</v>
      </c>
      <c r="M33">
        <f t="shared" si="1"/>
        <v>1</v>
      </c>
    </row>
    <row r="34" spans="1:13" x14ac:dyDescent="0.35">
      <c r="A34">
        <v>19</v>
      </c>
      <c r="B34" s="11"/>
      <c r="C34" s="4">
        <v>8</v>
      </c>
      <c r="D34" t="s">
        <v>10</v>
      </c>
      <c r="E34" t="s">
        <v>10</v>
      </c>
      <c r="F34" t="s">
        <v>10</v>
      </c>
      <c r="G34" t="s">
        <v>12</v>
      </c>
      <c r="H34" t="s">
        <v>12</v>
      </c>
      <c r="I34">
        <v>1</v>
      </c>
      <c r="J34">
        <f t="shared" si="0"/>
        <v>0</v>
      </c>
      <c r="K34">
        <f t="shared" si="2"/>
        <v>1</v>
      </c>
      <c r="L34">
        <v>1</v>
      </c>
      <c r="M34">
        <f t="shared" si="1"/>
        <v>1</v>
      </c>
    </row>
    <row r="35" spans="1:13" x14ac:dyDescent="0.35">
      <c r="A35">
        <v>20</v>
      </c>
      <c r="B35" s="11"/>
      <c r="C35" s="4">
        <v>8</v>
      </c>
      <c r="D35" t="s">
        <v>8</v>
      </c>
      <c r="E35" t="s">
        <v>8</v>
      </c>
      <c r="F35" t="s">
        <v>8</v>
      </c>
      <c r="G35" t="s">
        <v>12</v>
      </c>
      <c r="H35" t="s">
        <v>12</v>
      </c>
      <c r="I35">
        <v>1</v>
      </c>
      <c r="J35">
        <f t="shared" si="0"/>
        <v>0</v>
      </c>
      <c r="K35">
        <f t="shared" si="2"/>
        <v>1</v>
      </c>
      <c r="L35">
        <v>1</v>
      </c>
      <c r="M35">
        <f t="shared" si="1"/>
        <v>1</v>
      </c>
    </row>
    <row r="36" spans="1:13" x14ac:dyDescent="0.35">
      <c r="A36">
        <v>21</v>
      </c>
      <c r="B36" s="11" t="s">
        <v>93</v>
      </c>
      <c r="C36" s="4">
        <v>9</v>
      </c>
      <c r="D36" t="s">
        <v>7</v>
      </c>
      <c r="E36" t="s">
        <v>7</v>
      </c>
      <c r="F36" t="s">
        <v>7</v>
      </c>
      <c r="G36" t="s">
        <v>14</v>
      </c>
      <c r="H36" t="s">
        <v>14</v>
      </c>
      <c r="I36">
        <v>1</v>
      </c>
      <c r="J36">
        <f t="shared" si="0"/>
        <v>1</v>
      </c>
      <c r="K36">
        <f t="shared" si="2"/>
        <v>0</v>
      </c>
      <c r="L36">
        <v>1</v>
      </c>
      <c r="M36">
        <f t="shared" si="1"/>
        <v>1</v>
      </c>
    </row>
    <row r="37" spans="1:13" x14ac:dyDescent="0.35">
      <c r="A37">
        <v>22</v>
      </c>
      <c r="B37" s="11"/>
      <c r="C37" s="4">
        <v>9</v>
      </c>
      <c r="D37" t="s">
        <v>8</v>
      </c>
      <c r="E37" t="s">
        <v>8</v>
      </c>
      <c r="F37" t="s">
        <v>8</v>
      </c>
      <c r="G37" t="s">
        <v>12</v>
      </c>
      <c r="H37" t="s">
        <v>12</v>
      </c>
      <c r="I37">
        <v>1</v>
      </c>
      <c r="J37">
        <f t="shared" si="0"/>
        <v>0</v>
      </c>
      <c r="K37">
        <f t="shared" si="2"/>
        <v>1</v>
      </c>
      <c r="L37">
        <v>1</v>
      </c>
      <c r="M37">
        <f t="shared" si="1"/>
        <v>1</v>
      </c>
    </row>
    <row r="38" spans="1:13" x14ac:dyDescent="0.35">
      <c r="A38">
        <v>23</v>
      </c>
      <c r="B38" s="11"/>
      <c r="C38" s="4">
        <v>10</v>
      </c>
      <c r="D38" t="s">
        <v>7</v>
      </c>
      <c r="E38" t="s">
        <v>7</v>
      </c>
      <c r="F38" t="s">
        <v>7</v>
      </c>
      <c r="G38" t="s">
        <v>14</v>
      </c>
      <c r="H38" t="s">
        <v>14</v>
      </c>
      <c r="I38">
        <v>1</v>
      </c>
      <c r="J38">
        <f t="shared" si="0"/>
        <v>1</v>
      </c>
      <c r="K38">
        <f t="shared" si="2"/>
        <v>0</v>
      </c>
      <c r="L38">
        <v>1</v>
      </c>
      <c r="M38">
        <f t="shared" si="1"/>
        <v>1</v>
      </c>
    </row>
    <row r="39" spans="1:13" x14ac:dyDescent="0.35">
      <c r="A39">
        <v>24</v>
      </c>
      <c r="B39" s="11"/>
      <c r="C39" s="4">
        <v>10</v>
      </c>
      <c r="D39" t="s">
        <v>9</v>
      </c>
      <c r="E39" t="s">
        <v>9</v>
      </c>
      <c r="F39" t="s">
        <v>9</v>
      </c>
      <c r="G39" t="s">
        <v>16</v>
      </c>
      <c r="H39" t="s">
        <v>38</v>
      </c>
      <c r="I39">
        <v>1</v>
      </c>
      <c r="J39">
        <f t="shared" si="0"/>
        <v>0</v>
      </c>
      <c r="K39">
        <f t="shared" si="2"/>
        <v>1</v>
      </c>
      <c r="L39">
        <v>1</v>
      </c>
      <c r="M39">
        <f t="shared" si="1"/>
        <v>1</v>
      </c>
    </row>
    <row r="40" spans="1:13" x14ac:dyDescent="0.35">
      <c r="A40">
        <v>25</v>
      </c>
      <c r="B40" s="11"/>
      <c r="C40" s="4">
        <v>10</v>
      </c>
      <c r="D40" t="s">
        <v>8</v>
      </c>
      <c r="E40" t="s">
        <v>8</v>
      </c>
      <c r="F40" t="s">
        <v>8</v>
      </c>
      <c r="G40" t="s">
        <v>12</v>
      </c>
      <c r="H40" t="s">
        <v>12</v>
      </c>
      <c r="I40">
        <v>1</v>
      </c>
      <c r="J40">
        <f t="shared" ref="J40:J46" si="3">(F40="KS")*I40</f>
        <v>0</v>
      </c>
      <c r="K40">
        <f t="shared" si="2"/>
        <v>1</v>
      </c>
      <c r="L40">
        <v>1</v>
      </c>
      <c r="M40">
        <f t="shared" si="1"/>
        <v>1</v>
      </c>
    </row>
    <row r="41" spans="1:13" x14ac:dyDescent="0.35">
      <c r="A41">
        <v>26</v>
      </c>
      <c r="B41" s="11" t="s">
        <v>94</v>
      </c>
      <c r="C41" s="4">
        <v>11</v>
      </c>
      <c r="D41" t="s">
        <v>7</v>
      </c>
      <c r="E41" t="s">
        <v>7</v>
      </c>
      <c r="F41" t="s">
        <v>7</v>
      </c>
      <c r="G41" t="s">
        <v>15</v>
      </c>
      <c r="H41" t="s">
        <v>14</v>
      </c>
      <c r="I41">
        <v>0</v>
      </c>
      <c r="J41">
        <f t="shared" si="3"/>
        <v>0</v>
      </c>
      <c r="K41">
        <f t="shared" si="2"/>
        <v>0</v>
      </c>
      <c r="L41">
        <v>1</v>
      </c>
      <c r="M41">
        <f t="shared" si="1"/>
        <v>0</v>
      </c>
    </row>
    <row r="42" spans="1:13" x14ac:dyDescent="0.35">
      <c r="A42">
        <v>27</v>
      </c>
      <c r="B42" s="11"/>
      <c r="C42" s="4">
        <v>11</v>
      </c>
      <c r="D42" t="s">
        <v>9</v>
      </c>
      <c r="E42" t="s">
        <v>9</v>
      </c>
      <c r="F42" t="s">
        <v>9</v>
      </c>
      <c r="G42" t="s">
        <v>16</v>
      </c>
      <c r="H42" t="s">
        <v>38</v>
      </c>
      <c r="I42">
        <v>1</v>
      </c>
      <c r="J42">
        <f t="shared" si="3"/>
        <v>0</v>
      </c>
      <c r="K42">
        <f t="shared" si="2"/>
        <v>1</v>
      </c>
      <c r="L42">
        <v>1</v>
      </c>
      <c r="M42">
        <f t="shared" si="1"/>
        <v>1</v>
      </c>
    </row>
    <row r="43" spans="1:13" x14ac:dyDescent="0.35">
      <c r="A43">
        <v>28</v>
      </c>
      <c r="B43" s="11"/>
      <c r="C43" s="4">
        <v>11</v>
      </c>
      <c r="D43" t="s">
        <v>8</v>
      </c>
      <c r="E43" t="s">
        <v>8</v>
      </c>
      <c r="F43" t="s">
        <v>8</v>
      </c>
      <c r="G43" t="s">
        <v>12</v>
      </c>
      <c r="H43" t="s">
        <v>12</v>
      </c>
      <c r="I43">
        <v>1</v>
      </c>
      <c r="J43">
        <f t="shared" si="3"/>
        <v>0</v>
      </c>
      <c r="K43">
        <f t="shared" si="2"/>
        <v>1</v>
      </c>
      <c r="L43">
        <v>1</v>
      </c>
      <c r="M43">
        <f t="shared" si="1"/>
        <v>1</v>
      </c>
    </row>
    <row r="44" spans="1:13" x14ac:dyDescent="0.35">
      <c r="A44">
        <v>29</v>
      </c>
      <c r="B44" s="11"/>
      <c r="C44" s="4">
        <v>11</v>
      </c>
      <c r="D44" t="s">
        <v>11</v>
      </c>
      <c r="E44" t="s">
        <v>11</v>
      </c>
      <c r="F44" t="s">
        <v>11</v>
      </c>
      <c r="G44" t="s">
        <v>17</v>
      </c>
      <c r="H44" t="s">
        <v>17</v>
      </c>
      <c r="I44">
        <v>1</v>
      </c>
      <c r="J44">
        <f t="shared" si="3"/>
        <v>0</v>
      </c>
      <c r="K44">
        <f t="shared" si="2"/>
        <v>1</v>
      </c>
      <c r="L44">
        <v>1</v>
      </c>
      <c r="M44">
        <f t="shared" si="1"/>
        <v>1</v>
      </c>
    </row>
    <row r="45" spans="1:13" x14ac:dyDescent="0.35">
      <c r="A45">
        <v>30</v>
      </c>
      <c r="B45" s="6" t="s">
        <v>96</v>
      </c>
      <c r="C45" s="4"/>
      <c r="D45" t="s">
        <v>40</v>
      </c>
      <c r="E45" t="s">
        <v>40</v>
      </c>
      <c r="G45" t="s">
        <v>46</v>
      </c>
      <c r="I45">
        <v>0</v>
      </c>
      <c r="J45">
        <f t="shared" si="3"/>
        <v>0</v>
      </c>
      <c r="K45">
        <f t="shared" si="2"/>
        <v>0</v>
      </c>
      <c r="L45">
        <v>0</v>
      </c>
      <c r="M45">
        <f t="shared" si="1"/>
        <v>0</v>
      </c>
    </row>
    <row r="46" spans="1:13" x14ac:dyDescent="0.35">
      <c r="A46">
        <v>31</v>
      </c>
      <c r="B46" s="7" t="s">
        <v>95</v>
      </c>
      <c r="C46" s="2"/>
      <c r="D46" t="s">
        <v>40</v>
      </c>
      <c r="E46" t="s">
        <v>40</v>
      </c>
      <c r="F46" t="s">
        <v>40</v>
      </c>
      <c r="G46" t="s">
        <v>44</v>
      </c>
      <c r="H46" t="s">
        <v>41</v>
      </c>
      <c r="I46">
        <v>0</v>
      </c>
      <c r="J46">
        <f t="shared" si="3"/>
        <v>0</v>
      </c>
      <c r="K46">
        <f t="shared" si="2"/>
        <v>0</v>
      </c>
      <c r="L46">
        <v>0</v>
      </c>
      <c r="M46">
        <f t="shared" si="1"/>
        <v>0</v>
      </c>
    </row>
    <row r="47" spans="1:13" x14ac:dyDescent="0.35">
      <c r="I47">
        <f>SUM(I16:I46)</f>
        <v>26</v>
      </c>
      <c r="J47">
        <f t="shared" ref="J47:K47" si="4">SUM(J16:J46)</f>
        <v>9</v>
      </c>
      <c r="K47">
        <f t="shared" si="4"/>
        <v>17</v>
      </c>
      <c r="M47">
        <f t="shared" ref="M47" si="5">SUM(M16:M46)</f>
        <v>26</v>
      </c>
    </row>
  </sheetData>
  <mergeCells count="5">
    <mergeCell ref="B41:B44"/>
    <mergeCell ref="B36:B40"/>
    <mergeCell ref="B29:B35"/>
    <mergeCell ref="B22:B28"/>
    <mergeCell ref="B16:B2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5781D-1E25-4764-A357-8FB194A18198}">
  <dimension ref="A1:L60"/>
  <sheetViews>
    <sheetView zoomScale="70" zoomScaleNormal="70" workbookViewId="0">
      <selection activeCell="G16" sqref="G16"/>
    </sheetView>
  </sheetViews>
  <sheetFormatPr defaultRowHeight="14.5" x14ac:dyDescent="0.35"/>
  <cols>
    <col min="1" max="1" width="24.7265625" customWidth="1"/>
    <col min="2" max="2" width="25.81640625" customWidth="1"/>
    <col min="3" max="3" width="14.453125" customWidth="1"/>
    <col min="4" max="4" width="30.54296875" bestFit="1" customWidth="1"/>
    <col min="5" max="5" width="60.6328125" bestFit="1" customWidth="1"/>
    <col min="6" max="6" width="45.1796875" customWidth="1"/>
    <col min="7" max="7" width="21.6328125" customWidth="1"/>
    <col min="8" max="8" width="12.6328125" customWidth="1"/>
    <col min="9" max="10" width="14.90625" customWidth="1"/>
    <col min="11" max="11" width="13.7265625" customWidth="1"/>
    <col min="12" max="12" width="18.1796875" customWidth="1"/>
  </cols>
  <sheetData>
    <row r="1" spans="1:12" x14ac:dyDescent="0.35">
      <c r="A1" t="s">
        <v>19</v>
      </c>
      <c r="B1" t="s">
        <v>30</v>
      </c>
    </row>
    <row r="2" spans="1:12" x14ac:dyDescent="0.35">
      <c r="A2" t="s">
        <v>42</v>
      </c>
      <c r="B2" s="3" t="s">
        <v>53</v>
      </c>
    </row>
    <row r="3" spans="1:12" x14ac:dyDescent="0.35">
      <c r="A3" t="s">
        <v>1</v>
      </c>
      <c r="B3" t="s">
        <v>29</v>
      </c>
    </row>
    <row r="4" spans="1:12" x14ac:dyDescent="0.35">
      <c r="A4" t="s">
        <v>21</v>
      </c>
      <c r="B4" t="s">
        <v>28</v>
      </c>
    </row>
    <row r="5" spans="1:12" x14ac:dyDescent="0.35">
      <c r="B5" t="s">
        <v>117</v>
      </c>
    </row>
    <row r="8" spans="1:12" x14ac:dyDescent="0.35">
      <c r="A8" t="s">
        <v>45</v>
      </c>
      <c r="B8">
        <v>44</v>
      </c>
    </row>
    <row r="9" spans="1:12" x14ac:dyDescent="0.35">
      <c r="A9" t="s">
        <v>47</v>
      </c>
      <c r="B9">
        <f>I60</f>
        <v>27</v>
      </c>
    </row>
    <row r="10" spans="1:12" x14ac:dyDescent="0.35">
      <c r="A10" t="s">
        <v>27</v>
      </c>
      <c r="B10">
        <f>J60</f>
        <v>14</v>
      </c>
    </row>
    <row r="11" spans="1:12" x14ac:dyDescent="0.35">
      <c r="A11" t="s">
        <v>50</v>
      </c>
      <c r="B11">
        <f>K60</f>
        <v>13</v>
      </c>
    </row>
    <row r="12" spans="1:12" x14ac:dyDescent="0.35">
      <c r="A12" t="s">
        <v>51</v>
      </c>
      <c r="B12">
        <f>B8-B10</f>
        <v>30</v>
      </c>
    </row>
    <row r="13" spans="1:12" x14ac:dyDescent="0.35">
      <c r="A13" t="s">
        <v>52</v>
      </c>
      <c r="B13">
        <f>B9-B11</f>
        <v>14</v>
      </c>
    </row>
    <row r="15" spans="1:12" s="1" customFormat="1" ht="29" x14ac:dyDescent="0.35">
      <c r="A15" s="1" t="s">
        <v>0</v>
      </c>
      <c r="B15" s="1" t="s">
        <v>57</v>
      </c>
      <c r="C15" s="1" t="s">
        <v>39</v>
      </c>
      <c r="D15" s="1" t="s">
        <v>55</v>
      </c>
      <c r="E15" s="1" t="s">
        <v>56</v>
      </c>
      <c r="F15" s="1" t="s">
        <v>64</v>
      </c>
      <c r="G15" s="1" t="s">
        <v>4</v>
      </c>
      <c r="I15" s="1" t="s">
        <v>24</v>
      </c>
      <c r="J15" s="1" t="s">
        <v>134</v>
      </c>
      <c r="K15" s="1" t="s">
        <v>25</v>
      </c>
      <c r="L15" s="1" t="s">
        <v>26</v>
      </c>
    </row>
    <row r="16" spans="1:12" x14ac:dyDescent="0.35">
      <c r="A16">
        <v>1</v>
      </c>
      <c r="B16">
        <v>0</v>
      </c>
      <c r="C16" s="8" t="s">
        <v>58</v>
      </c>
      <c r="D16" t="s">
        <v>59</v>
      </c>
      <c r="E16" t="s">
        <v>59</v>
      </c>
      <c r="F16" t="s">
        <v>6</v>
      </c>
      <c r="G16" s="9" t="s">
        <v>190</v>
      </c>
      <c r="H16" t="s">
        <v>192</v>
      </c>
      <c r="I16">
        <f>(G16=H16)*1</f>
        <v>0</v>
      </c>
      <c r="J16">
        <f>ISNUMBER(SEARCH("KS",D16))*1</f>
        <v>0</v>
      </c>
      <c r="K16">
        <f>I16*J16</f>
        <v>0</v>
      </c>
      <c r="L16">
        <f>I16-K16</f>
        <v>0</v>
      </c>
    </row>
    <row r="17" spans="1:12" x14ac:dyDescent="0.35">
      <c r="A17">
        <v>2</v>
      </c>
      <c r="B17">
        <v>1</v>
      </c>
      <c r="C17" s="11" t="s">
        <v>61</v>
      </c>
      <c r="D17" s="9" t="s">
        <v>7</v>
      </c>
      <c r="E17" s="9" t="s">
        <v>7</v>
      </c>
      <c r="F17" s="9" t="s">
        <v>7</v>
      </c>
      <c r="G17" s="9" t="s">
        <v>13</v>
      </c>
      <c r="H17" t="s">
        <v>13</v>
      </c>
      <c r="I17">
        <f t="shared" ref="I17:I59" si="0">(G17=H17)*1</f>
        <v>1</v>
      </c>
      <c r="J17">
        <f t="shared" ref="J17:J59" si="1">ISNUMBER(SEARCH("KS",D17))*1</f>
        <v>1</v>
      </c>
      <c r="K17">
        <f t="shared" ref="K17:K59" si="2">I17*J17</f>
        <v>1</v>
      </c>
      <c r="L17">
        <f t="shared" ref="L17:L59" si="3">I17-K17</f>
        <v>0</v>
      </c>
    </row>
    <row r="18" spans="1:12" x14ac:dyDescent="0.35">
      <c r="A18">
        <v>3</v>
      </c>
      <c r="B18">
        <v>1</v>
      </c>
      <c r="C18" s="11"/>
      <c r="D18" s="9" t="s">
        <v>9</v>
      </c>
      <c r="E18" s="9" t="s">
        <v>9</v>
      </c>
      <c r="F18" s="9" t="s">
        <v>9</v>
      </c>
      <c r="G18" s="10" t="s">
        <v>16</v>
      </c>
      <c r="I18">
        <f t="shared" si="0"/>
        <v>0</v>
      </c>
      <c r="J18">
        <f t="shared" si="1"/>
        <v>0</v>
      </c>
      <c r="K18">
        <f t="shared" si="2"/>
        <v>0</v>
      </c>
      <c r="L18">
        <f t="shared" si="3"/>
        <v>0</v>
      </c>
    </row>
    <row r="19" spans="1:12" x14ac:dyDescent="0.35">
      <c r="A19">
        <v>4</v>
      </c>
      <c r="B19">
        <v>1</v>
      </c>
      <c r="C19" s="11"/>
      <c r="D19" s="9" t="s">
        <v>8</v>
      </c>
      <c r="E19" s="9" t="s">
        <v>8</v>
      </c>
      <c r="F19" s="9" t="s">
        <v>8</v>
      </c>
      <c r="G19" s="9" t="s">
        <v>12</v>
      </c>
      <c r="I19">
        <f t="shared" si="0"/>
        <v>0</v>
      </c>
      <c r="J19">
        <f t="shared" si="1"/>
        <v>0</v>
      </c>
      <c r="K19">
        <f t="shared" si="2"/>
        <v>0</v>
      </c>
      <c r="L19">
        <f t="shared" si="3"/>
        <v>0</v>
      </c>
    </row>
    <row r="20" spans="1:12" x14ac:dyDescent="0.35">
      <c r="A20">
        <v>5</v>
      </c>
      <c r="B20">
        <v>1</v>
      </c>
      <c r="C20" s="11"/>
      <c r="D20" s="9" t="s">
        <v>31</v>
      </c>
      <c r="E20" s="9" t="s">
        <v>31</v>
      </c>
      <c r="F20" s="9" t="s">
        <v>31</v>
      </c>
      <c r="G20" s="9" t="s">
        <v>60</v>
      </c>
      <c r="H20" t="s">
        <v>60</v>
      </c>
      <c r="I20">
        <f t="shared" si="0"/>
        <v>1</v>
      </c>
      <c r="J20">
        <f t="shared" si="1"/>
        <v>0</v>
      </c>
      <c r="K20">
        <f t="shared" si="2"/>
        <v>0</v>
      </c>
      <c r="L20">
        <f t="shared" si="3"/>
        <v>1</v>
      </c>
    </row>
    <row r="21" spans="1:12" x14ac:dyDescent="0.35">
      <c r="A21">
        <v>6</v>
      </c>
      <c r="B21">
        <v>1</v>
      </c>
      <c r="C21" s="11"/>
      <c r="D21" s="9" t="s">
        <v>7</v>
      </c>
      <c r="E21" s="9" t="s">
        <v>7</v>
      </c>
      <c r="F21" s="9" t="s">
        <v>7</v>
      </c>
      <c r="G21" s="9" t="s">
        <v>13</v>
      </c>
      <c r="H21" t="s">
        <v>13</v>
      </c>
      <c r="I21">
        <f t="shared" si="0"/>
        <v>1</v>
      </c>
      <c r="J21">
        <f t="shared" si="1"/>
        <v>1</v>
      </c>
      <c r="K21">
        <f t="shared" si="2"/>
        <v>1</v>
      </c>
      <c r="L21">
        <f t="shared" si="3"/>
        <v>0</v>
      </c>
    </row>
    <row r="22" spans="1:12" x14ac:dyDescent="0.35">
      <c r="A22">
        <v>7</v>
      </c>
      <c r="B22">
        <v>2</v>
      </c>
      <c r="C22" s="11"/>
      <c r="D22" s="9" t="s">
        <v>9</v>
      </c>
      <c r="E22" s="9" t="s">
        <v>9</v>
      </c>
      <c r="F22" s="9" t="s">
        <v>9</v>
      </c>
      <c r="G22" s="10" t="s">
        <v>16</v>
      </c>
      <c r="H22" t="s">
        <v>16</v>
      </c>
      <c r="I22">
        <f t="shared" si="0"/>
        <v>1</v>
      </c>
      <c r="J22">
        <f t="shared" si="1"/>
        <v>0</v>
      </c>
      <c r="K22">
        <f t="shared" si="2"/>
        <v>0</v>
      </c>
      <c r="L22">
        <f t="shared" si="3"/>
        <v>1</v>
      </c>
    </row>
    <row r="23" spans="1:12" x14ac:dyDescent="0.35">
      <c r="A23">
        <v>8</v>
      </c>
      <c r="B23">
        <v>2</v>
      </c>
      <c r="C23" s="11"/>
      <c r="D23" s="9"/>
      <c r="E23" s="9" t="s">
        <v>34</v>
      </c>
      <c r="F23" s="9"/>
      <c r="G23" s="9" t="s">
        <v>12</v>
      </c>
      <c r="I23">
        <f t="shared" si="0"/>
        <v>0</v>
      </c>
      <c r="J23">
        <f t="shared" si="1"/>
        <v>0</v>
      </c>
      <c r="K23">
        <f t="shared" si="2"/>
        <v>0</v>
      </c>
      <c r="L23">
        <f t="shared" si="3"/>
        <v>0</v>
      </c>
    </row>
    <row r="24" spans="1:12" x14ac:dyDescent="0.35">
      <c r="A24">
        <v>9</v>
      </c>
      <c r="B24">
        <v>2</v>
      </c>
      <c r="C24" s="11"/>
      <c r="D24" s="9" t="s">
        <v>8</v>
      </c>
      <c r="E24" s="9" t="s">
        <v>8</v>
      </c>
      <c r="F24" s="9" t="s">
        <v>8</v>
      </c>
      <c r="G24" s="9" t="s">
        <v>12</v>
      </c>
      <c r="H24" s="9" t="s">
        <v>12</v>
      </c>
      <c r="I24">
        <f t="shared" si="0"/>
        <v>1</v>
      </c>
      <c r="J24">
        <f t="shared" si="1"/>
        <v>0</v>
      </c>
      <c r="K24">
        <f t="shared" si="2"/>
        <v>0</v>
      </c>
      <c r="L24">
        <f t="shared" si="3"/>
        <v>1</v>
      </c>
    </row>
    <row r="25" spans="1:12" x14ac:dyDescent="0.35">
      <c r="A25">
        <v>10</v>
      </c>
      <c r="B25">
        <v>3</v>
      </c>
      <c r="C25" s="8" t="s">
        <v>62</v>
      </c>
      <c r="D25" s="9" t="s">
        <v>7</v>
      </c>
      <c r="E25" s="9" t="s">
        <v>7</v>
      </c>
      <c r="F25" s="9" t="s">
        <v>7</v>
      </c>
      <c r="G25" s="9" t="s">
        <v>13</v>
      </c>
      <c r="H25" t="s">
        <v>13</v>
      </c>
      <c r="I25">
        <f t="shared" si="0"/>
        <v>1</v>
      </c>
      <c r="J25">
        <f t="shared" si="1"/>
        <v>1</v>
      </c>
      <c r="K25">
        <f t="shared" si="2"/>
        <v>1</v>
      </c>
      <c r="L25">
        <f t="shared" si="3"/>
        <v>0</v>
      </c>
    </row>
    <row r="26" spans="1:12" x14ac:dyDescent="0.35">
      <c r="A26">
        <v>11</v>
      </c>
      <c r="B26">
        <v>3</v>
      </c>
      <c r="C26" s="8"/>
      <c r="D26" s="9"/>
      <c r="E26" s="9" t="s">
        <v>32</v>
      </c>
      <c r="F26" s="9"/>
      <c r="G26" s="9" t="s">
        <v>12</v>
      </c>
      <c r="I26">
        <f t="shared" si="0"/>
        <v>0</v>
      </c>
      <c r="J26">
        <f t="shared" si="1"/>
        <v>0</v>
      </c>
      <c r="K26">
        <f t="shared" si="2"/>
        <v>0</v>
      </c>
      <c r="L26">
        <f t="shared" si="3"/>
        <v>0</v>
      </c>
    </row>
    <row r="27" spans="1:12" x14ac:dyDescent="0.35">
      <c r="A27">
        <v>12</v>
      </c>
      <c r="B27">
        <v>3</v>
      </c>
      <c r="C27" s="8" t="s">
        <v>63</v>
      </c>
      <c r="D27" s="9" t="s">
        <v>132</v>
      </c>
      <c r="E27" s="9"/>
      <c r="F27" s="9" t="s">
        <v>9</v>
      </c>
      <c r="G27" s="9"/>
      <c r="H27" t="s">
        <v>16</v>
      </c>
      <c r="I27">
        <f t="shared" si="0"/>
        <v>0</v>
      </c>
      <c r="J27">
        <f t="shared" si="1"/>
        <v>0</v>
      </c>
      <c r="K27">
        <f t="shared" si="2"/>
        <v>0</v>
      </c>
      <c r="L27">
        <f t="shared" si="3"/>
        <v>0</v>
      </c>
    </row>
    <row r="28" spans="1:12" x14ac:dyDescent="0.35">
      <c r="A28">
        <v>13</v>
      </c>
      <c r="B28">
        <v>4</v>
      </c>
      <c r="C28" s="8" t="s">
        <v>63</v>
      </c>
      <c r="D28" s="9" t="s">
        <v>7</v>
      </c>
      <c r="E28" s="9" t="s">
        <v>7</v>
      </c>
      <c r="F28" s="9" t="s">
        <v>7</v>
      </c>
      <c r="G28" s="9" t="s">
        <v>13</v>
      </c>
      <c r="H28" t="s">
        <v>13</v>
      </c>
      <c r="I28">
        <f t="shared" si="0"/>
        <v>1</v>
      </c>
      <c r="J28">
        <f t="shared" si="1"/>
        <v>1</v>
      </c>
      <c r="K28">
        <f t="shared" si="2"/>
        <v>1</v>
      </c>
      <c r="L28">
        <f t="shared" si="3"/>
        <v>0</v>
      </c>
    </row>
    <row r="29" spans="1:12" x14ac:dyDescent="0.35">
      <c r="A29">
        <v>14</v>
      </c>
      <c r="B29">
        <v>4</v>
      </c>
      <c r="C29" s="8" t="s">
        <v>63</v>
      </c>
      <c r="D29" s="9" t="s">
        <v>8</v>
      </c>
      <c r="E29" s="9" t="s">
        <v>8</v>
      </c>
      <c r="F29" s="9" t="s">
        <v>8</v>
      </c>
      <c r="G29" s="9" t="s">
        <v>12</v>
      </c>
      <c r="H29" s="9" t="s">
        <v>12</v>
      </c>
      <c r="I29">
        <f t="shared" si="0"/>
        <v>1</v>
      </c>
      <c r="J29">
        <f t="shared" si="1"/>
        <v>0</v>
      </c>
      <c r="K29">
        <f t="shared" si="2"/>
        <v>0</v>
      </c>
      <c r="L29">
        <f t="shared" si="3"/>
        <v>1</v>
      </c>
    </row>
    <row r="30" spans="1:12" ht="16.5" x14ac:dyDescent="0.35">
      <c r="A30">
        <v>15</v>
      </c>
      <c r="B30">
        <v>5</v>
      </c>
      <c r="C30" s="8" t="s">
        <v>63</v>
      </c>
      <c r="D30" s="9" t="s">
        <v>99</v>
      </c>
      <c r="E30" s="9" t="s">
        <v>33</v>
      </c>
      <c r="F30" s="9" t="s">
        <v>33</v>
      </c>
      <c r="G30" s="9"/>
      <c r="I30">
        <f t="shared" si="0"/>
        <v>1</v>
      </c>
      <c r="J30">
        <f t="shared" si="1"/>
        <v>1</v>
      </c>
      <c r="K30">
        <f t="shared" si="2"/>
        <v>1</v>
      </c>
      <c r="L30">
        <f t="shared" si="3"/>
        <v>0</v>
      </c>
    </row>
    <row r="31" spans="1:12" x14ac:dyDescent="0.35">
      <c r="A31">
        <v>16</v>
      </c>
      <c r="B31">
        <v>5</v>
      </c>
      <c r="C31" s="8" t="s">
        <v>67</v>
      </c>
      <c r="D31" s="9" t="s">
        <v>9</v>
      </c>
      <c r="E31" s="9" t="s">
        <v>68</v>
      </c>
      <c r="F31" s="9" t="s">
        <v>131</v>
      </c>
      <c r="G31" s="9"/>
      <c r="I31">
        <f t="shared" si="0"/>
        <v>1</v>
      </c>
      <c r="J31">
        <f t="shared" si="1"/>
        <v>0</v>
      </c>
      <c r="K31">
        <f t="shared" si="2"/>
        <v>0</v>
      </c>
      <c r="L31">
        <f t="shared" si="3"/>
        <v>1</v>
      </c>
    </row>
    <row r="32" spans="1:12" x14ac:dyDescent="0.35">
      <c r="A32">
        <v>17</v>
      </c>
      <c r="B32">
        <v>6</v>
      </c>
      <c r="C32" s="8" t="s">
        <v>65</v>
      </c>
      <c r="D32" s="9" t="s">
        <v>7</v>
      </c>
      <c r="E32" s="9" t="s">
        <v>7</v>
      </c>
      <c r="F32" s="9" t="s">
        <v>7</v>
      </c>
      <c r="G32" s="9" t="s">
        <v>13</v>
      </c>
      <c r="H32" t="s">
        <v>13</v>
      </c>
      <c r="I32">
        <f t="shared" si="0"/>
        <v>1</v>
      </c>
      <c r="J32">
        <f t="shared" si="1"/>
        <v>1</v>
      </c>
      <c r="K32">
        <f t="shared" si="2"/>
        <v>1</v>
      </c>
      <c r="L32">
        <f t="shared" si="3"/>
        <v>0</v>
      </c>
    </row>
    <row r="33" spans="1:12" x14ac:dyDescent="0.35">
      <c r="A33">
        <v>18</v>
      </c>
      <c r="B33">
        <v>6</v>
      </c>
      <c r="C33" s="8" t="s">
        <v>67</v>
      </c>
      <c r="D33" s="9" t="s">
        <v>9</v>
      </c>
      <c r="E33" s="9" t="s">
        <v>9</v>
      </c>
      <c r="F33" s="9" t="s">
        <v>130</v>
      </c>
      <c r="G33" s="9" t="s">
        <v>16</v>
      </c>
      <c r="I33">
        <f t="shared" si="0"/>
        <v>0</v>
      </c>
      <c r="J33">
        <f t="shared" si="1"/>
        <v>0</v>
      </c>
      <c r="K33">
        <f t="shared" si="2"/>
        <v>0</v>
      </c>
      <c r="L33">
        <f t="shared" si="3"/>
        <v>0</v>
      </c>
    </row>
    <row r="34" spans="1:12" x14ac:dyDescent="0.35">
      <c r="A34">
        <v>19</v>
      </c>
      <c r="B34">
        <v>6</v>
      </c>
      <c r="C34" s="8" t="s">
        <v>67</v>
      </c>
      <c r="D34" s="9" t="s">
        <v>8</v>
      </c>
      <c r="E34" s="9" t="s">
        <v>8</v>
      </c>
      <c r="F34" s="9" t="s">
        <v>129</v>
      </c>
      <c r="G34" s="9" t="s">
        <v>12</v>
      </c>
      <c r="I34">
        <f t="shared" si="0"/>
        <v>0</v>
      </c>
      <c r="J34">
        <f t="shared" si="1"/>
        <v>0</v>
      </c>
      <c r="K34">
        <f t="shared" si="2"/>
        <v>0</v>
      </c>
      <c r="L34">
        <f t="shared" si="3"/>
        <v>0</v>
      </c>
    </row>
    <row r="35" spans="1:12" x14ac:dyDescent="0.35">
      <c r="A35">
        <v>20</v>
      </c>
      <c r="B35">
        <v>6</v>
      </c>
      <c r="C35" s="8" t="s">
        <v>66</v>
      </c>
      <c r="D35" s="9" t="s">
        <v>31</v>
      </c>
      <c r="E35" s="9" t="s">
        <v>31</v>
      </c>
      <c r="F35" s="9" t="s">
        <v>31</v>
      </c>
      <c r="G35" s="9" t="s">
        <v>60</v>
      </c>
      <c r="H35" t="s">
        <v>60</v>
      </c>
      <c r="I35">
        <f t="shared" si="0"/>
        <v>1</v>
      </c>
      <c r="J35">
        <f t="shared" si="1"/>
        <v>0</v>
      </c>
      <c r="K35">
        <f t="shared" si="2"/>
        <v>0</v>
      </c>
      <c r="L35">
        <f t="shared" si="3"/>
        <v>1</v>
      </c>
    </row>
    <row r="36" spans="1:12" x14ac:dyDescent="0.35">
      <c r="A36">
        <v>21</v>
      </c>
      <c r="B36">
        <v>7</v>
      </c>
      <c r="C36" s="8" t="s">
        <v>66</v>
      </c>
      <c r="D36" s="9" t="s">
        <v>7</v>
      </c>
      <c r="E36" s="9" t="s">
        <v>7</v>
      </c>
      <c r="F36" s="9" t="s">
        <v>7</v>
      </c>
      <c r="G36" s="9" t="s">
        <v>13</v>
      </c>
      <c r="H36" t="s">
        <v>13</v>
      </c>
      <c r="I36">
        <f t="shared" si="0"/>
        <v>1</v>
      </c>
      <c r="J36">
        <f t="shared" si="1"/>
        <v>1</v>
      </c>
      <c r="K36">
        <f t="shared" si="2"/>
        <v>1</v>
      </c>
      <c r="L36">
        <f t="shared" si="3"/>
        <v>0</v>
      </c>
    </row>
    <row r="37" spans="1:12" x14ac:dyDescent="0.35">
      <c r="A37">
        <v>22</v>
      </c>
      <c r="B37">
        <v>7</v>
      </c>
      <c r="C37" s="8" t="s">
        <v>66</v>
      </c>
      <c r="D37" s="9" t="s">
        <v>132</v>
      </c>
      <c r="E37" s="9"/>
      <c r="F37" s="9" t="s">
        <v>9</v>
      </c>
      <c r="G37" s="10"/>
      <c r="H37" t="s">
        <v>16</v>
      </c>
      <c r="I37">
        <f t="shared" si="0"/>
        <v>0</v>
      </c>
      <c r="J37">
        <f t="shared" si="1"/>
        <v>0</v>
      </c>
      <c r="K37">
        <f t="shared" si="2"/>
        <v>0</v>
      </c>
      <c r="L37">
        <f t="shared" si="3"/>
        <v>0</v>
      </c>
    </row>
    <row r="38" spans="1:12" x14ac:dyDescent="0.35">
      <c r="A38">
        <v>23</v>
      </c>
      <c r="B38">
        <v>7</v>
      </c>
      <c r="C38" s="8" t="s">
        <v>66</v>
      </c>
      <c r="D38" s="9" t="s">
        <v>8</v>
      </c>
      <c r="E38" s="9" t="s">
        <v>8</v>
      </c>
      <c r="F38" s="9" t="s">
        <v>8</v>
      </c>
      <c r="G38" s="9" t="s">
        <v>12</v>
      </c>
      <c r="H38" s="9" t="s">
        <v>12</v>
      </c>
      <c r="I38">
        <f t="shared" si="0"/>
        <v>1</v>
      </c>
      <c r="J38">
        <f t="shared" si="1"/>
        <v>0</v>
      </c>
      <c r="K38">
        <f t="shared" si="2"/>
        <v>0</v>
      </c>
      <c r="L38">
        <f t="shared" si="3"/>
        <v>1</v>
      </c>
    </row>
    <row r="39" spans="1:12" x14ac:dyDescent="0.35">
      <c r="A39">
        <v>24</v>
      </c>
      <c r="B39">
        <v>8</v>
      </c>
      <c r="C39" s="8" t="s">
        <v>66</v>
      </c>
      <c r="D39" s="9" t="s">
        <v>7</v>
      </c>
      <c r="E39" s="9" t="s">
        <v>7</v>
      </c>
      <c r="F39" s="9" t="s">
        <v>7</v>
      </c>
      <c r="G39" s="9" t="s">
        <v>13</v>
      </c>
      <c r="H39" t="s">
        <v>13</v>
      </c>
      <c r="I39">
        <f t="shared" si="0"/>
        <v>1</v>
      </c>
      <c r="J39">
        <f t="shared" si="1"/>
        <v>1</v>
      </c>
      <c r="K39">
        <f t="shared" si="2"/>
        <v>1</v>
      </c>
      <c r="L39">
        <f t="shared" si="3"/>
        <v>0</v>
      </c>
    </row>
    <row r="40" spans="1:12" x14ac:dyDescent="0.35">
      <c r="A40">
        <v>25</v>
      </c>
      <c r="B40">
        <v>8</v>
      </c>
      <c r="C40" s="8" t="s">
        <v>66</v>
      </c>
      <c r="D40" s="9" t="s">
        <v>9</v>
      </c>
      <c r="E40" s="9" t="s">
        <v>9</v>
      </c>
      <c r="F40" s="9" t="s">
        <v>9</v>
      </c>
      <c r="G40" s="10" t="s">
        <v>16</v>
      </c>
      <c r="H40" t="s">
        <v>16</v>
      </c>
      <c r="I40">
        <f t="shared" si="0"/>
        <v>1</v>
      </c>
      <c r="J40">
        <f t="shared" si="1"/>
        <v>0</v>
      </c>
      <c r="K40">
        <f t="shared" si="2"/>
        <v>0</v>
      </c>
      <c r="L40">
        <f t="shared" si="3"/>
        <v>1</v>
      </c>
    </row>
    <row r="41" spans="1:12" x14ac:dyDescent="0.35">
      <c r="A41">
        <v>26</v>
      </c>
      <c r="B41">
        <v>8</v>
      </c>
      <c r="C41" s="8" t="s">
        <v>66</v>
      </c>
      <c r="D41" s="9"/>
      <c r="E41" s="9" t="s">
        <v>34</v>
      </c>
      <c r="F41" s="9"/>
      <c r="G41" s="9" t="s">
        <v>12</v>
      </c>
      <c r="I41">
        <f t="shared" si="0"/>
        <v>0</v>
      </c>
      <c r="J41">
        <f t="shared" si="1"/>
        <v>0</v>
      </c>
      <c r="K41">
        <f t="shared" si="2"/>
        <v>0</v>
      </c>
      <c r="L41">
        <f t="shared" si="3"/>
        <v>0</v>
      </c>
    </row>
    <row r="42" spans="1:12" x14ac:dyDescent="0.35">
      <c r="A42">
        <v>27</v>
      </c>
      <c r="B42">
        <v>8</v>
      </c>
      <c r="C42" s="8" t="s">
        <v>66</v>
      </c>
      <c r="D42" s="9" t="s">
        <v>8</v>
      </c>
      <c r="E42" s="9" t="s">
        <v>8</v>
      </c>
      <c r="F42" s="9" t="s">
        <v>8</v>
      </c>
      <c r="G42" s="9" t="s">
        <v>12</v>
      </c>
      <c r="H42" s="9" t="s">
        <v>12</v>
      </c>
      <c r="I42">
        <f t="shared" si="0"/>
        <v>1</v>
      </c>
      <c r="J42">
        <f t="shared" si="1"/>
        <v>0</v>
      </c>
      <c r="K42">
        <f t="shared" si="2"/>
        <v>0</v>
      </c>
      <c r="L42">
        <f t="shared" si="3"/>
        <v>1</v>
      </c>
    </row>
    <row r="43" spans="1:12" x14ac:dyDescent="0.35">
      <c r="A43">
        <v>28</v>
      </c>
      <c r="B43">
        <v>9</v>
      </c>
      <c r="C43" s="8" t="s">
        <v>66</v>
      </c>
      <c r="D43" s="9" t="s">
        <v>7</v>
      </c>
      <c r="E43" s="9" t="s">
        <v>7</v>
      </c>
      <c r="F43" s="9" t="s">
        <v>7</v>
      </c>
      <c r="G43" s="9" t="s">
        <v>13</v>
      </c>
      <c r="H43" t="s">
        <v>13</v>
      </c>
      <c r="I43">
        <f t="shared" si="0"/>
        <v>1</v>
      </c>
      <c r="J43">
        <f t="shared" si="1"/>
        <v>1</v>
      </c>
      <c r="K43">
        <f t="shared" si="2"/>
        <v>1</v>
      </c>
      <c r="L43">
        <f t="shared" si="3"/>
        <v>0</v>
      </c>
    </row>
    <row r="44" spans="1:12" x14ac:dyDescent="0.35">
      <c r="A44">
        <v>29</v>
      </c>
      <c r="B44">
        <v>9</v>
      </c>
      <c r="C44" s="8" t="s">
        <v>66</v>
      </c>
      <c r="D44" s="9" t="s">
        <v>8</v>
      </c>
      <c r="E44" s="9" t="s">
        <v>8</v>
      </c>
      <c r="F44" s="9" t="s">
        <v>8</v>
      </c>
      <c r="G44" s="9" t="s">
        <v>12</v>
      </c>
      <c r="H44" s="9" t="s">
        <v>12</v>
      </c>
      <c r="I44">
        <f t="shared" si="0"/>
        <v>1</v>
      </c>
      <c r="J44">
        <f t="shared" si="1"/>
        <v>0</v>
      </c>
      <c r="K44">
        <f t="shared" si="2"/>
        <v>0</v>
      </c>
      <c r="L44">
        <f t="shared" si="3"/>
        <v>1</v>
      </c>
    </row>
    <row r="45" spans="1:12" x14ac:dyDescent="0.35">
      <c r="A45">
        <v>30</v>
      </c>
      <c r="B45">
        <v>10</v>
      </c>
      <c r="C45" s="8" t="s">
        <v>69</v>
      </c>
      <c r="D45" s="9" t="s">
        <v>7</v>
      </c>
      <c r="E45" s="9" t="s">
        <v>7</v>
      </c>
      <c r="F45" s="9" t="s">
        <v>33</v>
      </c>
      <c r="G45" s="9" t="s">
        <v>13</v>
      </c>
      <c r="I45">
        <f t="shared" si="0"/>
        <v>0</v>
      </c>
      <c r="J45">
        <f t="shared" si="1"/>
        <v>1</v>
      </c>
      <c r="K45">
        <f t="shared" si="2"/>
        <v>0</v>
      </c>
      <c r="L45">
        <f t="shared" si="3"/>
        <v>0</v>
      </c>
    </row>
    <row r="46" spans="1:12" x14ac:dyDescent="0.35">
      <c r="A46">
        <v>31</v>
      </c>
      <c r="B46">
        <v>10</v>
      </c>
      <c r="C46" s="8" t="s">
        <v>70</v>
      </c>
      <c r="D46" s="9" t="s">
        <v>9</v>
      </c>
      <c r="E46" s="9" t="s">
        <v>9</v>
      </c>
      <c r="F46" s="9" t="s">
        <v>130</v>
      </c>
      <c r="G46" s="10" t="s">
        <v>16</v>
      </c>
      <c r="I46">
        <f t="shared" si="0"/>
        <v>0</v>
      </c>
      <c r="J46">
        <f t="shared" si="1"/>
        <v>0</v>
      </c>
      <c r="K46">
        <f t="shared" si="2"/>
        <v>0</v>
      </c>
      <c r="L46">
        <f t="shared" si="3"/>
        <v>0</v>
      </c>
    </row>
    <row r="47" spans="1:12" x14ac:dyDescent="0.35">
      <c r="A47">
        <v>32</v>
      </c>
      <c r="B47">
        <v>11</v>
      </c>
      <c r="C47" s="8" t="s">
        <v>70</v>
      </c>
      <c r="D47" s="9" t="s">
        <v>8</v>
      </c>
      <c r="E47" s="9" t="s">
        <v>8</v>
      </c>
      <c r="F47" s="9" t="s">
        <v>129</v>
      </c>
      <c r="G47" s="9" t="s">
        <v>12</v>
      </c>
      <c r="I47">
        <f t="shared" si="0"/>
        <v>0</v>
      </c>
      <c r="J47">
        <f t="shared" si="1"/>
        <v>0</v>
      </c>
      <c r="K47">
        <f t="shared" si="2"/>
        <v>0</v>
      </c>
      <c r="L47">
        <f t="shared" si="3"/>
        <v>0</v>
      </c>
    </row>
    <row r="48" spans="1:12" x14ac:dyDescent="0.35">
      <c r="A48">
        <v>33</v>
      </c>
      <c r="B48">
        <v>11</v>
      </c>
      <c r="C48" s="8" t="s">
        <v>70</v>
      </c>
      <c r="D48" s="9" t="s">
        <v>7</v>
      </c>
      <c r="E48" s="9" t="s">
        <v>7</v>
      </c>
      <c r="F48" s="9" t="s">
        <v>7</v>
      </c>
      <c r="G48" t="s">
        <v>13</v>
      </c>
      <c r="H48" t="s">
        <v>13</v>
      </c>
      <c r="I48">
        <f t="shared" si="0"/>
        <v>1</v>
      </c>
      <c r="J48">
        <f t="shared" si="1"/>
        <v>1</v>
      </c>
      <c r="K48">
        <f t="shared" si="2"/>
        <v>1</v>
      </c>
      <c r="L48">
        <f t="shared" si="3"/>
        <v>0</v>
      </c>
    </row>
    <row r="49" spans="1:12" x14ac:dyDescent="0.35">
      <c r="A49">
        <v>34</v>
      </c>
      <c r="B49">
        <v>11</v>
      </c>
      <c r="C49" s="8" t="s">
        <v>70</v>
      </c>
      <c r="D49" s="9" t="s">
        <v>8</v>
      </c>
      <c r="E49" s="9" t="s">
        <v>8</v>
      </c>
      <c r="F49" s="9" t="s">
        <v>8</v>
      </c>
      <c r="G49" s="9" t="s">
        <v>12</v>
      </c>
      <c r="H49" s="9" t="s">
        <v>12</v>
      </c>
      <c r="I49">
        <f t="shared" si="0"/>
        <v>1</v>
      </c>
      <c r="J49">
        <f t="shared" si="1"/>
        <v>0</v>
      </c>
      <c r="K49">
        <f t="shared" si="2"/>
        <v>0</v>
      </c>
      <c r="L49">
        <f t="shared" si="3"/>
        <v>1</v>
      </c>
    </row>
    <row r="50" spans="1:12" ht="16.5" x14ac:dyDescent="0.35">
      <c r="A50">
        <v>35</v>
      </c>
      <c r="B50">
        <v>11</v>
      </c>
      <c r="C50" s="3" t="s">
        <v>74</v>
      </c>
      <c r="D50" s="9" t="s">
        <v>99</v>
      </c>
      <c r="E50" s="9" t="s">
        <v>33</v>
      </c>
      <c r="F50" s="9" t="s">
        <v>33</v>
      </c>
      <c r="G50" s="9"/>
      <c r="I50">
        <f t="shared" si="0"/>
        <v>1</v>
      </c>
      <c r="J50">
        <f t="shared" si="1"/>
        <v>1</v>
      </c>
      <c r="K50">
        <f t="shared" si="2"/>
        <v>1</v>
      </c>
      <c r="L50">
        <f t="shared" si="3"/>
        <v>0</v>
      </c>
    </row>
    <row r="51" spans="1:12" x14ac:dyDescent="0.35">
      <c r="A51">
        <v>36</v>
      </c>
      <c r="B51">
        <v>11</v>
      </c>
      <c r="C51" s="3" t="s">
        <v>73</v>
      </c>
      <c r="D51" s="9" t="s">
        <v>130</v>
      </c>
      <c r="E51" s="9"/>
      <c r="F51" s="9" t="s">
        <v>130</v>
      </c>
      <c r="G51" s="9"/>
      <c r="I51">
        <f t="shared" si="0"/>
        <v>1</v>
      </c>
      <c r="J51">
        <f t="shared" si="1"/>
        <v>0</v>
      </c>
      <c r="K51">
        <f t="shared" si="2"/>
        <v>0</v>
      </c>
      <c r="L51">
        <f t="shared" si="3"/>
        <v>1</v>
      </c>
    </row>
    <row r="52" spans="1:12" x14ac:dyDescent="0.35">
      <c r="A52">
        <v>37</v>
      </c>
      <c r="B52">
        <v>11</v>
      </c>
      <c r="C52" s="3" t="s">
        <v>73</v>
      </c>
      <c r="D52" s="9" t="s">
        <v>130</v>
      </c>
      <c r="E52" s="9"/>
      <c r="F52" s="9" t="s">
        <v>9</v>
      </c>
      <c r="G52" s="10"/>
      <c r="H52" t="s">
        <v>16</v>
      </c>
      <c r="I52">
        <f t="shared" si="0"/>
        <v>0</v>
      </c>
      <c r="J52">
        <f t="shared" si="1"/>
        <v>0</v>
      </c>
      <c r="K52">
        <f t="shared" si="2"/>
        <v>0</v>
      </c>
      <c r="L52">
        <f t="shared" si="3"/>
        <v>0</v>
      </c>
    </row>
    <row r="53" spans="1:12" x14ac:dyDescent="0.35">
      <c r="A53">
        <v>38</v>
      </c>
      <c r="B53">
        <v>12</v>
      </c>
      <c r="C53" s="3" t="s">
        <v>71</v>
      </c>
      <c r="D53" s="9" t="s">
        <v>7</v>
      </c>
      <c r="E53" s="9" t="s">
        <v>7</v>
      </c>
      <c r="F53" s="9" t="s">
        <v>7</v>
      </c>
      <c r="G53" t="s">
        <v>13</v>
      </c>
      <c r="H53" t="s">
        <v>13</v>
      </c>
      <c r="I53">
        <f t="shared" si="0"/>
        <v>1</v>
      </c>
      <c r="J53">
        <f t="shared" si="1"/>
        <v>1</v>
      </c>
      <c r="K53">
        <f t="shared" si="2"/>
        <v>1</v>
      </c>
      <c r="L53">
        <f t="shared" si="3"/>
        <v>0</v>
      </c>
    </row>
    <row r="54" spans="1:12" x14ac:dyDescent="0.35">
      <c r="A54">
        <v>39</v>
      </c>
      <c r="B54">
        <v>12</v>
      </c>
      <c r="C54" s="3" t="s">
        <v>73</v>
      </c>
      <c r="D54" s="9" t="s">
        <v>9</v>
      </c>
      <c r="E54" s="9" t="s">
        <v>9</v>
      </c>
      <c r="F54" s="9" t="s">
        <v>130</v>
      </c>
      <c r="G54" s="10" t="s">
        <v>16</v>
      </c>
      <c r="I54">
        <f t="shared" si="0"/>
        <v>0</v>
      </c>
      <c r="J54">
        <f t="shared" si="1"/>
        <v>0</v>
      </c>
      <c r="K54">
        <f t="shared" si="2"/>
        <v>0</v>
      </c>
      <c r="L54">
        <f t="shared" si="3"/>
        <v>0</v>
      </c>
    </row>
    <row r="55" spans="1:12" x14ac:dyDescent="0.35">
      <c r="A55">
        <v>40</v>
      </c>
      <c r="B55">
        <v>12</v>
      </c>
      <c r="C55" s="3" t="s">
        <v>73</v>
      </c>
      <c r="D55" s="9" t="s">
        <v>8</v>
      </c>
      <c r="E55" s="9" t="s">
        <v>8</v>
      </c>
      <c r="F55" s="9" t="s">
        <v>129</v>
      </c>
      <c r="G55" s="9" t="s">
        <v>12</v>
      </c>
      <c r="I55">
        <f t="shared" si="0"/>
        <v>0</v>
      </c>
      <c r="J55">
        <f t="shared" si="1"/>
        <v>0</v>
      </c>
      <c r="K55">
        <f t="shared" si="2"/>
        <v>0</v>
      </c>
      <c r="L55">
        <f t="shared" si="3"/>
        <v>0</v>
      </c>
    </row>
    <row r="56" spans="1:12" x14ac:dyDescent="0.35">
      <c r="A56">
        <v>41</v>
      </c>
      <c r="B56">
        <v>12</v>
      </c>
      <c r="C56" s="3" t="s">
        <v>72</v>
      </c>
      <c r="D56" s="9" t="s">
        <v>31</v>
      </c>
      <c r="E56" s="9" t="s">
        <v>31</v>
      </c>
      <c r="F56" s="9" t="s">
        <v>31</v>
      </c>
      <c r="G56" s="9" t="s">
        <v>60</v>
      </c>
      <c r="H56" t="s">
        <v>60</v>
      </c>
      <c r="I56">
        <f t="shared" si="0"/>
        <v>1</v>
      </c>
      <c r="J56">
        <f t="shared" si="1"/>
        <v>0</v>
      </c>
      <c r="K56">
        <f t="shared" si="2"/>
        <v>0</v>
      </c>
      <c r="L56">
        <f t="shared" si="3"/>
        <v>1</v>
      </c>
    </row>
    <row r="57" spans="1:12" x14ac:dyDescent="0.35">
      <c r="A57">
        <v>42</v>
      </c>
      <c r="B57">
        <v>13</v>
      </c>
      <c r="C57" s="3" t="s">
        <v>72</v>
      </c>
      <c r="D57" s="9" t="s">
        <v>35</v>
      </c>
      <c r="E57" s="9" t="s">
        <v>35</v>
      </c>
      <c r="F57" s="9" t="s">
        <v>133</v>
      </c>
      <c r="G57" s="9" t="s">
        <v>12</v>
      </c>
      <c r="I57">
        <f t="shared" si="0"/>
        <v>0</v>
      </c>
      <c r="J57">
        <f t="shared" si="1"/>
        <v>0</v>
      </c>
      <c r="K57">
        <f t="shared" si="2"/>
        <v>0</v>
      </c>
      <c r="L57">
        <f t="shared" si="3"/>
        <v>0</v>
      </c>
    </row>
    <row r="58" spans="1:12" x14ac:dyDescent="0.35">
      <c r="A58">
        <v>43</v>
      </c>
      <c r="B58">
        <v>13</v>
      </c>
      <c r="C58" s="3" t="s">
        <v>72</v>
      </c>
      <c r="D58" s="9" t="s">
        <v>7</v>
      </c>
      <c r="E58" s="9" t="s">
        <v>7</v>
      </c>
      <c r="F58" s="9" t="s">
        <v>7</v>
      </c>
      <c r="G58" t="s">
        <v>13</v>
      </c>
      <c r="H58" t="s">
        <v>13</v>
      </c>
      <c r="I58">
        <f t="shared" si="0"/>
        <v>1</v>
      </c>
      <c r="J58">
        <f t="shared" si="1"/>
        <v>1</v>
      </c>
      <c r="K58">
        <f t="shared" si="2"/>
        <v>1</v>
      </c>
      <c r="L58">
        <f t="shared" si="3"/>
        <v>0</v>
      </c>
    </row>
    <row r="59" spans="1:12" x14ac:dyDescent="0.35">
      <c r="A59">
        <v>44</v>
      </c>
      <c r="B59">
        <v>13</v>
      </c>
      <c r="C59" s="3" t="s">
        <v>72</v>
      </c>
      <c r="D59" s="9" t="s">
        <v>11</v>
      </c>
      <c r="E59" s="9" t="s">
        <v>11</v>
      </c>
      <c r="F59" s="9" t="s">
        <v>11</v>
      </c>
      <c r="G59" s="9" t="s">
        <v>17</v>
      </c>
      <c r="H59" t="s">
        <v>17</v>
      </c>
      <c r="I59">
        <f t="shared" si="0"/>
        <v>1</v>
      </c>
      <c r="J59">
        <f t="shared" si="1"/>
        <v>0</v>
      </c>
      <c r="K59">
        <f t="shared" si="2"/>
        <v>0</v>
      </c>
      <c r="L59">
        <f t="shared" si="3"/>
        <v>1</v>
      </c>
    </row>
    <row r="60" spans="1:12" x14ac:dyDescent="0.35">
      <c r="I60">
        <f>SUM(I16:I59)</f>
        <v>27</v>
      </c>
      <c r="J60">
        <f>SUM(J16:J59)</f>
        <v>14</v>
      </c>
      <c r="K60">
        <f>SUM(K16:K59)</f>
        <v>13</v>
      </c>
      <c r="L60">
        <f>SUM(L16:L59)</f>
        <v>14</v>
      </c>
    </row>
  </sheetData>
  <mergeCells count="1">
    <mergeCell ref="C17:C2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61845-BCBB-45A8-A342-C900AC1949AA}">
  <dimension ref="A1:L53"/>
  <sheetViews>
    <sheetView zoomScaleNormal="100" workbookViewId="0">
      <selection activeCell="E18" sqref="E18"/>
    </sheetView>
  </sheetViews>
  <sheetFormatPr defaultRowHeight="14.5" x14ac:dyDescent="0.35"/>
  <cols>
    <col min="1" max="1" width="24.7265625" customWidth="1"/>
    <col min="2" max="4" width="25.81640625" customWidth="1"/>
    <col min="5" max="5" width="18.26953125" customWidth="1"/>
    <col min="6" max="6" width="30.54296875" bestFit="1" customWidth="1"/>
    <col min="7" max="7" width="60.6328125" bestFit="1" customWidth="1"/>
    <col min="8" max="8" width="60.6328125" customWidth="1"/>
    <col min="9" max="10" width="13.7265625" customWidth="1"/>
    <col min="11" max="11" width="12.6328125" customWidth="1"/>
    <col min="12" max="12" width="14.90625" customWidth="1"/>
  </cols>
  <sheetData>
    <row r="1" spans="1:12" x14ac:dyDescent="0.35">
      <c r="A1" t="s">
        <v>19</v>
      </c>
      <c r="B1" t="s">
        <v>83</v>
      </c>
    </row>
    <row r="2" spans="1:12" x14ac:dyDescent="0.35">
      <c r="A2" t="s">
        <v>42</v>
      </c>
      <c r="B2" s="3" t="s">
        <v>84</v>
      </c>
      <c r="C2" s="3"/>
      <c r="D2" s="3"/>
    </row>
    <row r="3" spans="1:12" x14ac:dyDescent="0.35">
      <c r="A3" t="s">
        <v>1</v>
      </c>
      <c r="B3" t="s">
        <v>75</v>
      </c>
    </row>
    <row r="4" spans="1:12" x14ac:dyDescent="0.35">
      <c r="A4" t="s">
        <v>21</v>
      </c>
      <c r="B4" t="s">
        <v>76</v>
      </c>
    </row>
    <row r="5" spans="1:12" x14ac:dyDescent="0.35">
      <c r="B5" t="s">
        <v>77</v>
      </c>
    </row>
    <row r="8" spans="1:12" x14ac:dyDescent="0.35">
      <c r="A8" t="s">
        <v>45</v>
      </c>
      <c r="B8">
        <v>37</v>
      </c>
    </row>
    <row r="9" spans="1:12" x14ac:dyDescent="0.35">
      <c r="A9" t="s">
        <v>47</v>
      </c>
      <c r="B9">
        <f>I53</f>
        <v>26</v>
      </c>
    </row>
    <row r="10" spans="1:12" x14ac:dyDescent="0.35">
      <c r="A10" t="s">
        <v>27</v>
      </c>
      <c r="B10">
        <f>J53</f>
        <v>16</v>
      </c>
    </row>
    <row r="11" spans="1:12" x14ac:dyDescent="0.35">
      <c r="A11" t="s">
        <v>50</v>
      </c>
      <c r="B11">
        <f>K53</f>
        <v>10</v>
      </c>
    </row>
    <row r="12" spans="1:12" x14ac:dyDescent="0.35">
      <c r="A12" t="s">
        <v>51</v>
      </c>
      <c r="B12">
        <f>B8-B10</f>
        <v>21</v>
      </c>
    </row>
    <row r="13" spans="1:12" x14ac:dyDescent="0.35">
      <c r="A13" t="s">
        <v>52</v>
      </c>
      <c r="B13">
        <f>B9-B11</f>
        <v>16</v>
      </c>
    </row>
    <row r="15" spans="1:12" s="1" customFormat="1" ht="29" x14ac:dyDescent="0.35">
      <c r="A15" s="1" t="s">
        <v>0</v>
      </c>
      <c r="B15" s="1" t="s">
        <v>39</v>
      </c>
      <c r="C15" s="1" t="s">
        <v>57</v>
      </c>
      <c r="D15" s="1" t="s">
        <v>54</v>
      </c>
      <c r="E15" s="1" t="s">
        <v>36</v>
      </c>
      <c r="F15" s="1" t="s">
        <v>64</v>
      </c>
      <c r="G15" s="1" t="s">
        <v>4</v>
      </c>
      <c r="H15" s="1" t="s">
        <v>5</v>
      </c>
      <c r="I15" s="1" t="s">
        <v>24</v>
      </c>
      <c r="J15" s="1" t="s">
        <v>134</v>
      </c>
      <c r="K15" s="1" t="s">
        <v>25</v>
      </c>
      <c r="L15" s="1" t="s">
        <v>26</v>
      </c>
    </row>
    <row r="16" spans="1:12" x14ac:dyDescent="0.35">
      <c r="A16">
        <v>1</v>
      </c>
      <c r="B16" s="8" t="s">
        <v>85</v>
      </c>
      <c r="C16" s="4">
        <v>0</v>
      </c>
      <c r="D16" t="s">
        <v>9</v>
      </c>
      <c r="E16" t="s">
        <v>9</v>
      </c>
      <c r="G16" t="s">
        <v>16</v>
      </c>
      <c r="H16" t="s">
        <v>16</v>
      </c>
      <c r="I16">
        <f>(G16=H16)*1</f>
        <v>1</v>
      </c>
      <c r="J16">
        <f>ISNUMBER(SEARCH("KS",D16))*1</f>
        <v>0</v>
      </c>
      <c r="K16">
        <f>J16*I16</f>
        <v>0</v>
      </c>
      <c r="L16">
        <f>MAX(I16-K16, 0)</f>
        <v>1</v>
      </c>
    </row>
    <row r="17" spans="1:12" x14ac:dyDescent="0.35">
      <c r="A17">
        <v>2</v>
      </c>
      <c r="B17" s="8" t="s">
        <v>85</v>
      </c>
      <c r="C17" s="4">
        <v>0</v>
      </c>
      <c r="D17" t="s">
        <v>79</v>
      </c>
      <c r="E17" t="s">
        <v>79</v>
      </c>
      <c r="G17" t="s">
        <v>60</v>
      </c>
      <c r="I17">
        <f t="shared" ref="I17:I52" si="0">(G17=H17)*1</f>
        <v>0</v>
      </c>
      <c r="J17">
        <f t="shared" ref="J17:J52" si="1">ISNUMBER(SEARCH("KS",D17))*1</f>
        <v>0</v>
      </c>
      <c r="K17">
        <f t="shared" ref="K17:K52" si="2">J17*I17</f>
        <v>0</v>
      </c>
      <c r="L17">
        <f t="shared" ref="L17:L52" si="3">MAX(I17-K17, 0)</f>
        <v>0</v>
      </c>
    </row>
    <row r="18" spans="1:12" x14ac:dyDescent="0.35">
      <c r="A18">
        <v>3</v>
      </c>
      <c r="B18" s="8" t="s">
        <v>85</v>
      </c>
      <c r="C18" s="4">
        <v>0</v>
      </c>
      <c r="D18" t="s">
        <v>78</v>
      </c>
      <c r="E18" t="s">
        <v>78</v>
      </c>
      <c r="F18" t="s">
        <v>78</v>
      </c>
      <c r="G18" t="s">
        <v>98</v>
      </c>
      <c r="H18" t="s">
        <v>98</v>
      </c>
      <c r="I18">
        <f t="shared" si="0"/>
        <v>1</v>
      </c>
      <c r="J18">
        <f t="shared" si="1"/>
        <v>0</v>
      </c>
      <c r="K18">
        <f t="shared" si="2"/>
        <v>0</v>
      </c>
      <c r="L18">
        <f t="shared" si="3"/>
        <v>1</v>
      </c>
    </row>
    <row r="19" spans="1:12" x14ac:dyDescent="0.35">
      <c r="A19">
        <v>4</v>
      </c>
      <c r="B19" s="8" t="s">
        <v>85</v>
      </c>
      <c r="C19" s="4">
        <v>1</v>
      </c>
      <c r="D19" t="s">
        <v>7</v>
      </c>
      <c r="E19" t="s">
        <v>7</v>
      </c>
      <c r="F19" t="s">
        <v>7</v>
      </c>
      <c r="G19" t="s">
        <v>13</v>
      </c>
      <c r="H19" t="s">
        <v>13</v>
      </c>
      <c r="I19">
        <f t="shared" si="0"/>
        <v>1</v>
      </c>
      <c r="J19">
        <f t="shared" si="1"/>
        <v>1</v>
      </c>
      <c r="K19">
        <f t="shared" si="2"/>
        <v>1</v>
      </c>
      <c r="L19">
        <f t="shared" si="3"/>
        <v>0</v>
      </c>
    </row>
    <row r="20" spans="1:12" x14ac:dyDescent="0.35">
      <c r="A20">
        <v>5</v>
      </c>
      <c r="B20" s="8" t="s">
        <v>85</v>
      </c>
      <c r="C20" s="4">
        <v>1</v>
      </c>
      <c r="D20" t="s">
        <v>80</v>
      </c>
      <c r="E20" t="s">
        <v>80</v>
      </c>
      <c r="F20" t="s">
        <v>80</v>
      </c>
      <c r="I20">
        <f t="shared" si="0"/>
        <v>1</v>
      </c>
      <c r="J20">
        <f t="shared" si="1"/>
        <v>0</v>
      </c>
      <c r="K20">
        <f t="shared" si="2"/>
        <v>0</v>
      </c>
      <c r="L20">
        <f t="shared" si="3"/>
        <v>1</v>
      </c>
    </row>
    <row r="21" spans="1:12" x14ac:dyDescent="0.35">
      <c r="A21">
        <v>6</v>
      </c>
      <c r="B21" s="8" t="s">
        <v>85</v>
      </c>
      <c r="C21" s="4">
        <v>1</v>
      </c>
      <c r="D21" t="s">
        <v>80</v>
      </c>
      <c r="E21" t="s">
        <v>80</v>
      </c>
      <c r="F21" t="s">
        <v>80</v>
      </c>
      <c r="I21">
        <f t="shared" si="0"/>
        <v>1</v>
      </c>
      <c r="J21">
        <f t="shared" si="1"/>
        <v>0</v>
      </c>
      <c r="K21">
        <f t="shared" si="2"/>
        <v>0</v>
      </c>
      <c r="L21">
        <f t="shared" si="3"/>
        <v>1</v>
      </c>
    </row>
    <row r="22" spans="1:12" x14ac:dyDescent="0.35">
      <c r="A22">
        <v>7</v>
      </c>
      <c r="B22" s="8" t="s">
        <v>97</v>
      </c>
      <c r="C22" s="4">
        <v>2</v>
      </c>
      <c r="D22" t="s">
        <v>7</v>
      </c>
      <c r="E22" t="s">
        <v>7</v>
      </c>
      <c r="F22" t="s">
        <v>7</v>
      </c>
      <c r="G22" t="s">
        <v>13</v>
      </c>
      <c r="H22" t="s">
        <v>13</v>
      </c>
      <c r="I22">
        <f t="shared" si="0"/>
        <v>1</v>
      </c>
      <c r="J22">
        <f t="shared" si="1"/>
        <v>1</v>
      </c>
      <c r="K22">
        <f t="shared" si="2"/>
        <v>1</v>
      </c>
      <c r="L22">
        <f t="shared" si="3"/>
        <v>0</v>
      </c>
    </row>
    <row r="23" spans="1:12" x14ac:dyDescent="0.35">
      <c r="A23">
        <v>8</v>
      </c>
      <c r="B23" s="8" t="s">
        <v>85</v>
      </c>
      <c r="C23" s="4">
        <v>2</v>
      </c>
      <c r="D23" t="s">
        <v>9</v>
      </c>
      <c r="E23" t="s">
        <v>9</v>
      </c>
      <c r="F23" t="s">
        <v>9</v>
      </c>
      <c r="G23" t="s">
        <v>16</v>
      </c>
      <c r="H23" t="s">
        <v>16</v>
      </c>
      <c r="I23">
        <f t="shared" si="0"/>
        <v>1</v>
      </c>
      <c r="J23">
        <f t="shared" si="1"/>
        <v>0</v>
      </c>
      <c r="K23">
        <f t="shared" si="2"/>
        <v>0</v>
      </c>
      <c r="L23">
        <f t="shared" si="3"/>
        <v>1</v>
      </c>
    </row>
    <row r="24" spans="1:12" x14ac:dyDescent="0.35">
      <c r="A24">
        <v>9</v>
      </c>
      <c r="B24" s="5"/>
      <c r="C24" s="4">
        <v>2</v>
      </c>
      <c r="E24" t="s">
        <v>81</v>
      </c>
      <c r="G24" t="s">
        <v>12</v>
      </c>
      <c r="I24">
        <f t="shared" si="0"/>
        <v>0</v>
      </c>
      <c r="J24">
        <f t="shared" si="1"/>
        <v>0</v>
      </c>
      <c r="K24">
        <f t="shared" si="2"/>
        <v>0</v>
      </c>
      <c r="L24">
        <f t="shared" si="3"/>
        <v>0</v>
      </c>
    </row>
    <row r="25" spans="1:12" ht="16.5" x14ac:dyDescent="0.35">
      <c r="A25">
        <v>10</v>
      </c>
      <c r="B25" s="8" t="s">
        <v>86</v>
      </c>
      <c r="C25" s="4">
        <v>3</v>
      </c>
      <c r="D25" t="s">
        <v>99</v>
      </c>
      <c r="F25" t="s">
        <v>7</v>
      </c>
      <c r="H25" t="s">
        <v>13</v>
      </c>
      <c r="I25">
        <f t="shared" si="0"/>
        <v>0</v>
      </c>
      <c r="J25">
        <f t="shared" si="1"/>
        <v>1</v>
      </c>
      <c r="K25">
        <f t="shared" si="2"/>
        <v>0</v>
      </c>
      <c r="L25">
        <f t="shared" si="3"/>
        <v>0</v>
      </c>
    </row>
    <row r="26" spans="1:12" x14ac:dyDescent="0.35">
      <c r="A26">
        <v>11</v>
      </c>
      <c r="B26" s="8" t="s">
        <v>86</v>
      </c>
      <c r="C26" s="4">
        <v>4</v>
      </c>
      <c r="D26" t="s">
        <v>7</v>
      </c>
      <c r="E26" t="s">
        <v>7</v>
      </c>
      <c r="F26" t="s">
        <v>7</v>
      </c>
      <c r="G26" t="s">
        <v>13</v>
      </c>
      <c r="H26" t="s">
        <v>13</v>
      </c>
      <c r="I26">
        <f t="shared" si="0"/>
        <v>1</v>
      </c>
      <c r="J26">
        <f t="shared" si="1"/>
        <v>1</v>
      </c>
      <c r="K26">
        <f t="shared" si="2"/>
        <v>1</v>
      </c>
      <c r="L26">
        <f t="shared" si="3"/>
        <v>0</v>
      </c>
    </row>
    <row r="27" spans="1:12" x14ac:dyDescent="0.35">
      <c r="A27">
        <v>12</v>
      </c>
      <c r="B27" s="8" t="s">
        <v>86</v>
      </c>
      <c r="C27" s="4">
        <v>4</v>
      </c>
      <c r="D27" t="s">
        <v>8</v>
      </c>
      <c r="E27" t="s">
        <v>8</v>
      </c>
      <c r="F27" t="s">
        <v>8</v>
      </c>
      <c r="G27" t="s">
        <v>12</v>
      </c>
      <c r="I27">
        <f t="shared" si="0"/>
        <v>0</v>
      </c>
      <c r="J27">
        <f t="shared" si="1"/>
        <v>0</v>
      </c>
      <c r="K27">
        <f t="shared" si="2"/>
        <v>0</v>
      </c>
      <c r="L27">
        <f t="shared" si="3"/>
        <v>0</v>
      </c>
    </row>
    <row r="28" spans="1:12" ht="16.5" x14ac:dyDescent="0.35">
      <c r="A28">
        <v>13</v>
      </c>
      <c r="B28" s="8" t="s">
        <v>87</v>
      </c>
      <c r="C28" s="4">
        <v>5</v>
      </c>
      <c r="D28" t="s">
        <v>99</v>
      </c>
      <c r="F28" t="s">
        <v>7</v>
      </c>
      <c r="H28" t="s">
        <v>13</v>
      </c>
      <c r="I28">
        <f t="shared" si="0"/>
        <v>0</v>
      </c>
      <c r="J28">
        <f t="shared" si="1"/>
        <v>1</v>
      </c>
      <c r="K28">
        <f t="shared" si="2"/>
        <v>0</v>
      </c>
      <c r="L28">
        <f t="shared" si="3"/>
        <v>0</v>
      </c>
    </row>
    <row r="29" spans="1:12" x14ac:dyDescent="0.35">
      <c r="A29">
        <v>14</v>
      </c>
      <c r="B29" s="8" t="s">
        <v>87</v>
      </c>
      <c r="C29" s="4">
        <v>6</v>
      </c>
      <c r="D29" t="s">
        <v>7</v>
      </c>
      <c r="E29" t="s">
        <v>7</v>
      </c>
      <c r="F29" t="s">
        <v>7</v>
      </c>
      <c r="G29" t="s">
        <v>13</v>
      </c>
      <c r="H29" t="s">
        <v>13</v>
      </c>
      <c r="I29">
        <f t="shared" si="0"/>
        <v>1</v>
      </c>
      <c r="J29">
        <f t="shared" si="1"/>
        <v>1</v>
      </c>
      <c r="K29">
        <f t="shared" si="2"/>
        <v>1</v>
      </c>
      <c r="L29">
        <f t="shared" si="3"/>
        <v>0</v>
      </c>
    </row>
    <row r="30" spans="1:12" x14ac:dyDescent="0.35">
      <c r="A30">
        <v>15</v>
      </c>
      <c r="B30" s="8" t="s">
        <v>87</v>
      </c>
      <c r="C30" s="4">
        <v>6</v>
      </c>
      <c r="D30" t="s">
        <v>8</v>
      </c>
      <c r="E30" t="s">
        <v>8</v>
      </c>
      <c r="F30" t="s">
        <v>8</v>
      </c>
      <c r="G30" t="s">
        <v>12</v>
      </c>
      <c r="H30" t="s">
        <v>12</v>
      </c>
      <c r="I30">
        <f t="shared" si="0"/>
        <v>1</v>
      </c>
      <c r="J30">
        <f t="shared" si="1"/>
        <v>0</v>
      </c>
      <c r="K30">
        <f t="shared" si="2"/>
        <v>0</v>
      </c>
      <c r="L30">
        <f t="shared" si="3"/>
        <v>1</v>
      </c>
    </row>
    <row r="31" spans="1:12" x14ac:dyDescent="0.35">
      <c r="A31">
        <v>16</v>
      </c>
      <c r="B31" s="8" t="s">
        <v>87</v>
      </c>
      <c r="C31" s="4">
        <v>7</v>
      </c>
      <c r="D31" t="s">
        <v>7</v>
      </c>
      <c r="E31" t="s">
        <v>7</v>
      </c>
      <c r="F31" t="s">
        <v>7</v>
      </c>
      <c r="G31" t="s">
        <v>13</v>
      </c>
      <c r="H31" t="s">
        <v>13</v>
      </c>
      <c r="I31">
        <f t="shared" si="0"/>
        <v>1</v>
      </c>
      <c r="J31">
        <f t="shared" si="1"/>
        <v>1</v>
      </c>
      <c r="K31">
        <f t="shared" si="2"/>
        <v>1</v>
      </c>
      <c r="L31">
        <f t="shared" si="3"/>
        <v>0</v>
      </c>
    </row>
    <row r="32" spans="1:12" x14ac:dyDescent="0.35">
      <c r="A32">
        <v>17</v>
      </c>
      <c r="B32" s="8" t="s">
        <v>87</v>
      </c>
      <c r="C32" s="4">
        <v>7</v>
      </c>
      <c r="D32" t="s">
        <v>9</v>
      </c>
      <c r="E32" t="s">
        <v>9</v>
      </c>
      <c r="F32" t="s">
        <v>9</v>
      </c>
      <c r="G32" t="s">
        <v>16</v>
      </c>
      <c r="H32" t="s">
        <v>16</v>
      </c>
      <c r="I32">
        <f t="shared" si="0"/>
        <v>1</v>
      </c>
      <c r="J32">
        <f t="shared" si="1"/>
        <v>0</v>
      </c>
      <c r="K32">
        <f t="shared" si="2"/>
        <v>0</v>
      </c>
      <c r="L32">
        <f t="shared" si="3"/>
        <v>1</v>
      </c>
    </row>
    <row r="33" spans="1:12" x14ac:dyDescent="0.35">
      <c r="A33">
        <v>18</v>
      </c>
      <c r="B33" s="8" t="s">
        <v>87</v>
      </c>
      <c r="C33" s="4">
        <v>7</v>
      </c>
      <c r="D33" t="s">
        <v>82</v>
      </c>
      <c r="E33" t="s">
        <v>82</v>
      </c>
      <c r="F33" t="s">
        <v>82</v>
      </c>
      <c r="I33">
        <f t="shared" si="0"/>
        <v>1</v>
      </c>
      <c r="J33">
        <f t="shared" si="1"/>
        <v>0</v>
      </c>
      <c r="K33">
        <f t="shared" si="2"/>
        <v>0</v>
      </c>
      <c r="L33">
        <f t="shared" si="3"/>
        <v>1</v>
      </c>
    </row>
    <row r="34" spans="1:12" x14ac:dyDescent="0.35">
      <c r="A34">
        <v>19</v>
      </c>
      <c r="B34" s="8" t="s">
        <v>87</v>
      </c>
      <c r="C34" s="4">
        <v>7</v>
      </c>
      <c r="D34" t="s">
        <v>8</v>
      </c>
      <c r="E34" t="s">
        <v>8</v>
      </c>
      <c r="F34" t="s">
        <v>8</v>
      </c>
      <c r="G34" t="s">
        <v>12</v>
      </c>
      <c r="H34" t="s">
        <v>12</v>
      </c>
      <c r="I34">
        <f t="shared" si="0"/>
        <v>1</v>
      </c>
      <c r="J34">
        <f t="shared" si="1"/>
        <v>0</v>
      </c>
      <c r="K34">
        <f t="shared" si="2"/>
        <v>0</v>
      </c>
      <c r="L34">
        <f t="shared" si="3"/>
        <v>1</v>
      </c>
    </row>
    <row r="35" spans="1:12" x14ac:dyDescent="0.35">
      <c r="A35">
        <v>20</v>
      </c>
      <c r="B35" s="8" t="s">
        <v>87</v>
      </c>
      <c r="C35" s="4">
        <v>8</v>
      </c>
      <c r="D35" t="s">
        <v>7</v>
      </c>
      <c r="E35" t="s">
        <v>7</v>
      </c>
      <c r="F35" t="s">
        <v>7</v>
      </c>
      <c r="G35" t="s">
        <v>13</v>
      </c>
      <c r="H35" t="s">
        <v>13</v>
      </c>
      <c r="I35">
        <f t="shared" si="0"/>
        <v>1</v>
      </c>
      <c r="J35">
        <f t="shared" si="1"/>
        <v>1</v>
      </c>
      <c r="K35">
        <f t="shared" si="2"/>
        <v>1</v>
      </c>
      <c r="L35">
        <f t="shared" si="3"/>
        <v>0</v>
      </c>
    </row>
    <row r="36" spans="1:12" x14ac:dyDescent="0.35">
      <c r="A36">
        <v>21</v>
      </c>
      <c r="B36" s="8" t="s">
        <v>87</v>
      </c>
      <c r="C36" s="4">
        <v>8</v>
      </c>
      <c r="D36" t="s">
        <v>9</v>
      </c>
      <c r="E36" t="s">
        <v>9</v>
      </c>
      <c r="F36" t="s">
        <v>9</v>
      </c>
      <c r="G36" t="s">
        <v>16</v>
      </c>
      <c r="H36" t="s">
        <v>16</v>
      </c>
      <c r="I36">
        <f t="shared" si="0"/>
        <v>1</v>
      </c>
      <c r="J36">
        <f t="shared" si="1"/>
        <v>0</v>
      </c>
      <c r="K36">
        <f t="shared" si="2"/>
        <v>0</v>
      </c>
      <c r="L36">
        <f t="shared" si="3"/>
        <v>1</v>
      </c>
    </row>
    <row r="37" spans="1:12" x14ac:dyDescent="0.35">
      <c r="A37">
        <v>22</v>
      </c>
      <c r="B37" s="8" t="s">
        <v>87</v>
      </c>
      <c r="C37" s="4">
        <v>8</v>
      </c>
      <c r="D37" t="s">
        <v>8</v>
      </c>
      <c r="E37" t="s">
        <v>8</v>
      </c>
      <c r="F37" t="s">
        <v>8</v>
      </c>
      <c r="G37" t="s">
        <v>12</v>
      </c>
      <c r="H37" t="s">
        <v>12</v>
      </c>
      <c r="I37">
        <f t="shared" si="0"/>
        <v>1</v>
      </c>
      <c r="J37">
        <f t="shared" si="1"/>
        <v>0</v>
      </c>
      <c r="K37">
        <f t="shared" si="2"/>
        <v>0</v>
      </c>
      <c r="L37">
        <f t="shared" si="3"/>
        <v>1</v>
      </c>
    </row>
    <row r="38" spans="1:12" x14ac:dyDescent="0.35">
      <c r="A38">
        <v>23</v>
      </c>
      <c r="B38" s="8" t="s">
        <v>87</v>
      </c>
      <c r="C38" s="4">
        <v>9</v>
      </c>
      <c r="D38" t="s">
        <v>7</v>
      </c>
      <c r="E38" t="s">
        <v>7</v>
      </c>
      <c r="F38" t="s">
        <v>7</v>
      </c>
      <c r="G38" t="s">
        <v>13</v>
      </c>
      <c r="H38" t="s">
        <v>13</v>
      </c>
      <c r="I38">
        <f t="shared" si="0"/>
        <v>1</v>
      </c>
      <c r="J38">
        <f t="shared" si="1"/>
        <v>1</v>
      </c>
      <c r="K38">
        <f t="shared" si="2"/>
        <v>1</v>
      </c>
      <c r="L38">
        <f t="shared" si="3"/>
        <v>0</v>
      </c>
    </row>
    <row r="39" spans="1:12" ht="16.5" x14ac:dyDescent="0.35">
      <c r="A39">
        <v>24</v>
      </c>
      <c r="B39" s="8" t="s">
        <v>87</v>
      </c>
      <c r="C39" s="4">
        <v>10</v>
      </c>
      <c r="D39" t="s">
        <v>99</v>
      </c>
      <c r="F39" t="s">
        <v>7</v>
      </c>
      <c r="H39" t="s">
        <v>13</v>
      </c>
      <c r="I39">
        <f t="shared" si="0"/>
        <v>0</v>
      </c>
      <c r="J39">
        <f t="shared" si="1"/>
        <v>1</v>
      </c>
      <c r="K39">
        <f t="shared" si="2"/>
        <v>0</v>
      </c>
      <c r="L39">
        <f t="shared" si="3"/>
        <v>0</v>
      </c>
    </row>
    <row r="40" spans="1:12" ht="16.5" x14ac:dyDescent="0.35">
      <c r="A40">
        <v>25</v>
      </c>
      <c r="B40" s="5" t="s">
        <v>88</v>
      </c>
      <c r="C40" s="4">
        <v>10</v>
      </c>
      <c r="D40" t="s">
        <v>99</v>
      </c>
      <c r="F40" t="s">
        <v>7</v>
      </c>
      <c r="H40" t="s">
        <v>13</v>
      </c>
      <c r="I40">
        <f t="shared" si="0"/>
        <v>0</v>
      </c>
      <c r="J40">
        <f t="shared" si="1"/>
        <v>1</v>
      </c>
      <c r="K40">
        <f t="shared" si="2"/>
        <v>0</v>
      </c>
      <c r="L40">
        <f t="shared" si="3"/>
        <v>0</v>
      </c>
    </row>
    <row r="41" spans="1:12" x14ac:dyDescent="0.35">
      <c r="A41">
        <v>26</v>
      </c>
      <c r="B41" s="5" t="s">
        <v>88</v>
      </c>
      <c r="C41" s="4">
        <v>10</v>
      </c>
      <c r="D41" t="s">
        <v>9</v>
      </c>
      <c r="E41" t="s">
        <v>9</v>
      </c>
      <c r="F41" t="s">
        <v>9</v>
      </c>
      <c r="G41" t="s">
        <v>16</v>
      </c>
      <c r="H41" t="s">
        <v>16</v>
      </c>
      <c r="I41">
        <f t="shared" si="0"/>
        <v>1</v>
      </c>
      <c r="J41">
        <f t="shared" si="1"/>
        <v>0</v>
      </c>
      <c r="K41">
        <f t="shared" si="2"/>
        <v>0</v>
      </c>
      <c r="L41">
        <f t="shared" si="3"/>
        <v>1</v>
      </c>
    </row>
    <row r="42" spans="1:12" x14ac:dyDescent="0.35">
      <c r="A42">
        <v>27</v>
      </c>
      <c r="B42" s="5" t="s">
        <v>88</v>
      </c>
      <c r="C42" s="4">
        <v>11</v>
      </c>
      <c r="D42" t="s">
        <v>7</v>
      </c>
      <c r="E42" t="s">
        <v>7</v>
      </c>
      <c r="F42" t="s">
        <v>7</v>
      </c>
      <c r="G42" t="s">
        <v>13</v>
      </c>
      <c r="H42" t="s">
        <v>13</v>
      </c>
      <c r="I42">
        <f t="shared" si="0"/>
        <v>1</v>
      </c>
      <c r="J42">
        <f t="shared" si="1"/>
        <v>1</v>
      </c>
      <c r="K42">
        <f t="shared" si="2"/>
        <v>1</v>
      </c>
      <c r="L42">
        <f t="shared" si="3"/>
        <v>0</v>
      </c>
    </row>
    <row r="43" spans="1:12" x14ac:dyDescent="0.35">
      <c r="A43">
        <v>28</v>
      </c>
      <c r="B43" s="5" t="s">
        <v>88</v>
      </c>
      <c r="C43" s="4">
        <v>11</v>
      </c>
      <c r="D43" t="s">
        <v>8</v>
      </c>
      <c r="E43" t="s">
        <v>8</v>
      </c>
      <c r="F43" t="s">
        <v>8</v>
      </c>
      <c r="G43" t="s">
        <v>12</v>
      </c>
      <c r="I43">
        <f t="shared" si="0"/>
        <v>0</v>
      </c>
      <c r="J43">
        <f t="shared" si="1"/>
        <v>0</v>
      </c>
      <c r="K43">
        <f t="shared" si="2"/>
        <v>0</v>
      </c>
      <c r="L43">
        <f t="shared" si="3"/>
        <v>0</v>
      </c>
    </row>
    <row r="44" spans="1:12" x14ac:dyDescent="0.35">
      <c r="A44">
        <v>29</v>
      </c>
      <c r="B44" s="5" t="s">
        <v>89</v>
      </c>
      <c r="C44" s="4">
        <v>11</v>
      </c>
      <c r="D44" t="s">
        <v>31</v>
      </c>
      <c r="E44" t="s">
        <v>31</v>
      </c>
      <c r="F44" t="s">
        <v>31</v>
      </c>
      <c r="G44" t="s">
        <v>60</v>
      </c>
      <c r="H44" t="s">
        <v>60</v>
      </c>
      <c r="I44">
        <f t="shared" si="0"/>
        <v>1</v>
      </c>
      <c r="J44">
        <f t="shared" si="1"/>
        <v>0</v>
      </c>
      <c r="K44">
        <f t="shared" si="2"/>
        <v>0</v>
      </c>
      <c r="L44">
        <f t="shared" si="3"/>
        <v>1</v>
      </c>
    </row>
    <row r="45" spans="1:12" ht="16.5" x14ac:dyDescent="0.35">
      <c r="A45">
        <v>30</v>
      </c>
      <c r="B45" s="5" t="s">
        <v>89</v>
      </c>
      <c r="C45" s="4">
        <v>12</v>
      </c>
      <c r="D45" t="s">
        <v>99</v>
      </c>
      <c r="F45" t="s">
        <v>7</v>
      </c>
      <c r="H45" t="s">
        <v>13</v>
      </c>
      <c r="I45">
        <f t="shared" si="0"/>
        <v>0</v>
      </c>
      <c r="J45">
        <f t="shared" si="1"/>
        <v>1</v>
      </c>
      <c r="K45">
        <f t="shared" si="2"/>
        <v>0</v>
      </c>
      <c r="L45">
        <f t="shared" si="3"/>
        <v>0</v>
      </c>
    </row>
    <row r="46" spans="1:12" x14ac:dyDescent="0.35">
      <c r="A46">
        <v>31</v>
      </c>
      <c r="B46" s="5" t="s">
        <v>89</v>
      </c>
      <c r="C46" s="2">
        <v>12</v>
      </c>
      <c r="D46" t="s">
        <v>9</v>
      </c>
      <c r="F46" t="s">
        <v>9</v>
      </c>
      <c r="G46" t="s">
        <v>16</v>
      </c>
      <c r="H46" t="s">
        <v>16</v>
      </c>
      <c r="I46">
        <f t="shared" si="0"/>
        <v>1</v>
      </c>
      <c r="J46">
        <f t="shared" si="1"/>
        <v>0</v>
      </c>
      <c r="K46">
        <f t="shared" si="2"/>
        <v>0</v>
      </c>
      <c r="L46">
        <f t="shared" si="3"/>
        <v>1</v>
      </c>
    </row>
    <row r="47" spans="1:12" x14ac:dyDescent="0.35">
      <c r="A47">
        <v>32</v>
      </c>
      <c r="B47" s="5" t="s">
        <v>89</v>
      </c>
      <c r="C47" s="4">
        <v>13</v>
      </c>
      <c r="D47" t="s">
        <v>7</v>
      </c>
      <c r="E47" t="s">
        <v>7</v>
      </c>
      <c r="F47" t="s">
        <v>7</v>
      </c>
      <c r="G47" t="s">
        <v>13</v>
      </c>
      <c r="H47" t="s">
        <v>13</v>
      </c>
      <c r="I47">
        <f t="shared" si="0"/>
        <v>1</v>
      </c>
      <c r="J47">
        <f t="shared" si="1"/>
        <v>1</v>
      </c>
      <c r="K47">
        <f t="shared" si="2"/>
        <v>1</v>
      </c>
      <c r="L47">
        <f t="shared" si="3"/>
        <v>0</v>
      </c>
    </row>
    <row r="48" spans="1:12" x14ac:dyDescent="0.35">
      <c r="A48">
        <v>33</v>
      </c>
      <c r="B48" s="5" t="s">
        <v>89</v>
      </c>
      <c r="C48" s="4">
        <v>13</v>
      </c>
      <c r="D48" t="s">
        <v>8</v>
      </c>
      <c r="E48" t="s">
        <v>8</v>
      </c>
      <c r="F48" t="s">
        <v>8</v>
      </c>
      <c r="G48" t="s">
        <v>12</v>
      </c>
      <c r="H48" t="s">
        <v>12</v>
      </c>
      <c r="I48">
        <f t="shared" si="0"/>
        <v>1</v>
      </c>
      <c r="J48">
        <f t="shared" si="1"/>
        <v>0</v>
      </c>
      <c r="K48">
        <f t="shared" si="2"/>
        <v>0</v>
      </c>
      <c r="L48">
        <f t="shared" si="3"/>
        <v>1</v>
      </c>
    </row>
    <row r="49" spans="1:12" ht="16.5" x14ac:dyDescent="0.35">
      <c r="A49">
        <v>34</v>
      </c>
      <c r="B49" s="5" t="s">
        <v>89</v>
      </c>
      <c r="C49" s="4">
        <v>14</v>
      </c>
      <c r="D49" t="s">
        <v>99</v>
      </c>
      <c r="F49" t="s">
        <v>7</v>
      </c>
      <c r="H49" t="s">
        <v>13</v>
      </c>
      <c r="I49">
        <f t="shared" si="0"/>
        <v>0</v>
      </c>
      <c r="J49">
        <f t="shared" si="1"/>
        <v>1</v>
      </c>
      <c r="K49">
        <f t="shared" si="2"/>
        <v>0</v>
      </c>
      <c r="L49">
        <f t="shared" si="3"/>
        <v>0</v>
      </c>
    </row>
    <row r="50" spans="1:12" x14ac:dyDescent="0.35">
      <c r="A50">
        <v>35</v>
      </c>
      <c r="B50" s="5" t="s">
        <v>89</v>
      </c>
      <c r="C50" s="4">
        <v>15</v>
      </c>
      <c r="D50" t="s">
        <v>11</v>
      </c>
      <c r="E50" t="s">
        <v>11</v>
      </c>
      <c r="F50" t="s">
        <v>11</v>
      </c>
      <c r="G50" t="s">
        <v>17</v>
      </c>
      <c r="H50" t="s">
        <v>17</v>
      </c>
      <c r="I50">
        <f t="shared" si="0"/>
        <v>1</v>
      </c>
      <c r="J50">
        <f t="shared" si="1"/>
        <v>0</v>
      </c>
      <c r="K50">
        <f t="shared" si="2"/>
        <v>0</v>
      </c>
      <c r="L50">
        <f t="shared" si="3"/>
        <v>1</v>
      </c>
    </row>
    <row r="51" spans="1:12" x14ac:dyDescent="0.35">
      <c r="A51">
        <v>36</v>
      </c>
      <c r="B51" s="5" t="s">
        <v>89</v>
      </c>
      <c r="C51" s="4">
        <v>15</v>
      </c>
      <c r="D51" t="s">
        <v>7</v>
      </c>
      <c r="F51" t="s">
        <v>7</v>
      </c>
      <c r="I51">
        <f t="shared" si="0"/>
        <v>1</v>
      </c>
      <c r="J51">
        <f t="shared" si="1"/>
        <v>1</v>
      </c>
      <c r="K51">
        <f t="shared" si="2"/>
        <v>1</v>
      </c>
      <c r="L51">
        <f t="shared" si="3"/>
        <v>0</v>
      </c>
    </row>
    <row r="52" spans="1:12" x14ac:dyDescent="0.35">
      <c r="A52">
        <v>37</v>
      </c>
      <c r="B52" s="5" t="s">
        <v>89</v>
      </c>
      <c r="C52" s="4">
        <v>15</v>
      </c>
      <c r="D52" t="s">
        <v>100</v>
      </c>
      <c r="E52" t="s">
        <v>100</v>
      </c>
      <c r="G52" t="s">
        <v>16</v>
      </c>
      <c r="I52">
        <f t="shared" si="0"/>
        <v>0</v>
      </c>
      <c r="J52">
        <f t="shared" si="1"/>
        <v>0</v>
      </c>
      <c r="K52">
        <f t="shared" si="2"/>
        <v>0</v>
      </c>
      <c r="L52">
        <f t="shared" si="3"/>
        <v>0</v>
      </c>
    </row>
    <row r="53" spans="1:12" x14ac:dyDescent="0.35">
      <c r="I53">
        <f>SUM(I16:I52)</f>
        <v>26</v>
      </c>
      <c r="J53">
        <f>SUM(J16:J52)</f>
        <v>16</v>
      </c>
      <c r="K53">
        <f t="shared" ref="K53:L53" si="4">SUM(K16:K52)</f>
        <v>10</v>
      </c>
      <c r="L53">
        <f t="shared" si="4"/>
        <v>16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E930B-A3F9-40DC-8298-316EA032E6AF}">
  <dimension ref="A1:L50"/>
  <sheetViews>
    <sheetView workbookViewId="0">
      <selection activeCell="F17" sqref="F17"/>
    </sheetView>
  </sheetViews>
  <sheetFormatPr defaultRowHeight="14.5" x14ac:dyDescent="0.35"/>
  <cols>
    <col min="1" max="1" width="24.7265625" customWidth="1"/>
    <col min="2" max="4" width="25.81640625" customWidth="1"/>
    <col min="5" max="5" width="18.26953125" customWidth="1"/>
    <col min="6" max="6" width="30.54296875" bestFit="1" customWidth="1"/>
    <col min="7" max="7" width="60.6328125" bestFit="1" customWidth="1"/>
    <col min="8" max="8" width="60.6328125" customWidth="1"/>
    <col min="9" max="10" width="13.7265625" customWidth="1"/>
    <col min="11" max="11" width="12.6328125" customWidth="1"/>
    <col min="12" max="12" width="14.90625" customWidth="1"/>
  </cols>
  <sheetData>
    <row r="1" spans="1:12" x14ac:dyDescent="0.35">
      <c r="A1" t="s">
        <v>19</v>
      </c>
      <c r="B1" t="s">
        <v>101</v>
      </c>
    </row>
    <row r="2" spans="1:12" x14ac:dyDescent="0.35">
      <c r="A2" t="s">
        <v>42</v>
      </c>
      <c r="B2" s="3" t="s">
        <v>105</v>
      </c>
      <c r="C2" s="3"/>
      <c r="D2" s="3"/>
    </row>
    <row r="3" spans="1:12" x14ac:dyDescent="0.35">
      <c r="A3" t="s">
        <v>1</v>
      </c>
      <c r="B3" t="s">
        <v>102</v>
      </c>
    </row>
    <row r="4" spans="1:12" x14ac:dyDescent="0.35">
      <c r="A4" t="s">
        <v>21</v>
      </c>
      <c r="B4" t="s">
        <v>103</v>
      </c>
    </row>
    <row r="5" spans="1:12" x14ac:dyDescent="0.35">
      <c r="B5" t="s">
        <v>216</v>
      </c>
    </row>
    <row r="6" spans="1:12" x14ac:dyDescent="0.35">
      <c r="B6" t="s">
        <v>217</v>
      </c>
    </row>
    <row r="8" spans="1:12" x14ac:dyDescent="0.35">
      <c r="A8" t="s">
        <v>45</v>
      </c>
      <c r="B8">
        <v>24</v>
      </c>
    </row>
    <row r="9" spans="1:12" x14ac:dyDescent="0.35">
      <c r="A9" t="s">
        <v>47</v>
      </c>
      <c r="B9">
        <f>I40</f>
        <v>24</v>
      </c>
    </row>
    <row r="10" spans="1:12" x14ac:dyDescent="0.35">
      <c r="A10" t="s">
        <v>27</v>
      </c>
      <c r="B10">
        <f>COUNTIF(F16:F39, "=KS")</f>
        <v>7</v>
      </c>
    </row>
    <row r="11" spans="1:12" x14ac:dyDescent="0.35">
      <c r="A11" t="s">
        <v>50</v>
      </c>
      <c r="B11">
        <f>K40</f>
        <v>7</v>
      </c>
    </row>
    <row r="12" spans="1:12" x14ac:dyDescent="0.35">
      <c r="A12" t="s">
        <v>51</v>
      </c>
      <c r="B12">
        <f>B8-B10</f>
        <v>17</v>
      </c>
    </row>
    <row r="13" spans="1:12" x14ac:dyDescent="0.35">
      <c r="A13" t="s">
        <v>52</v>
      </c>
      <c r="B13">
        <f>B9-B11</f>
        <v>17</v>
      </c>
    </row>
    <row r="15" spans="1:12" s="1" customFormat="1" ht="29" x14ac:dyDescent="0.35">
      <c r="A15" s="1" t="s">
        <v>0</v>
      </c>
      <c r="B15" s="1" t="s">
        <v>39</v>
      </c>
      <c r="C15" s="1" t="s">
        <v>57</v>
      </c>
      <c r="D15" s="1" t="s">
        <v>54</v>
      </c>
      <c r="E15" s="1" t="s">
        <v>36</v>
      </c>
      <c r="F15" s="1" t="s">
        <v>64</v>
      </c>
      <c r="G15" s="1" t="s">
        <v>4</v>
      </c>
      <c r="H15" s="1" t="s">
        <v>5</v>
      </c>
      <c r="I15" s="1" t="s">
        <v>24</v>
      </c>
      <c r="J15" s="1" t="s">
        <v>161</v>
      </c>
      <c r="K15" s="1" t="s">
        <v>25</v>
      </c>
      <c r="L15" s="1" t="s">
        <v>26</v>
      </c>
    </row>
    <row r="16" spans="1:12" x14ac:dyDescent="0.35">
      <c r="A16">
        <v>1</v>
      </c>
      <c r="B16" t="s">
        <v>106</v>
      </c>
      <c r="C16" s="4">
        <v>0</v>
      </c>
      <c r="D16" t="s">
        <v>104</v>
      </c>
      <c r="E16" t="s">
        <v>104</v>
      </c>
      <c r="F16" t="s">
        <v>104</v>
      </c>
      <c r="G16" t="s">
        <v>218</v>
      </c>
      <c r="H16" t="s">
        <v>218</v>
      </c>
      <c r="I16">
        <v>1</v>
      </c>
      <c r="J16">
        <f>ISNUMBER(SEARCH("KS",D16))*1</f>
        <v>0</v>
      </c>
      <c r="K16">
        <f>(F16="KS")*I16</f>
        <v>0</v>
      </c>
      <c r="L16">
        <f>I16-K16</f>
        <v>1</v>
      </c>
    </row>
    <row r="17" spans="1:12" x14ac:dyDescent="0.35">
      <c r="A17">
        <v>2</v>
      </c>
      <c r="B17" t="s">
        <v>106</v>
      </c>
      <c r="C17" s="4">
        <v>0</v>
      </c>
      <c r="D17" t="s">
        <v>8</v>
      </c>
      <c r="E17" t="s">
        <v>8</v>
      </c>
      <c r="I17">
        <f t="shared" ref="I17:I39" si="0">(G17=H17)*1</f>
        <v>1</v>
      </c>
      <c r="J17">
        <f t="shared" ref="J17:J39" si="1">ISNUMBER(SEARCH("KS",D17))*1</f>
        <v>0</v>
      </c>
      <c r="K17">
        <f t="shared" ref="K17:K39" si="2">(F17="KS")*I17</f>
        <v>0</v>
      </c>
      <c r="L17">
        <f t="shared" ref="L17:L39" si="3">I17-K17</f>
        <v>1</v>
      </c>
    </row>
    <row r="18" spans="1:12" x14ac:dyDescent="0.35">
      <c r="A18">
        <v>3</v>
      </c>
      <c r="B18" t="s">
        <v>106</v>
      </c>
      <c r="C18" s="4">
        <v>1</v>
      </c>
      <c r="D18" t="s">
        <v>7</v>
      </c>
      <c r="E18" t="s">
        <v>7</v>
      </c>
      <c r="F18" t="s">
        <v>7</v>
      </c>
      <c r="G18" t="s">
        <v>14</v>
      </c>
      <c r="H18" t="s">
        <v>14</v>
      </c>
      <c r="I18">
        <f t="shared" si="0"/>
        <v>1</v>
      </c>
      <c r="J18">
        <f t="shared" si="1"/>
        <v>1</v>
      </c>
      <c r="K18">
        <f t="shared" si="2"/>
        <v>1</v>
      </c>
      <c r="L18">
        <f t="shared" si="3"/>
        <v>0</v>
      </c>
    </row>
    <row r="19" spans="1:12" x14ac:dyDescent="0.35">
      <c r="A19">
        <v>4</v>
      </c>
      <c r="B19" t="s">
        <v>106</v>
      </c>
      <c r="C19" s="4">
        <v>1</v>
      </c>
      <c r="D19" t="s">
        <v>9</v>
      </c>
      <c r="E19" t="s">
        <v>9</v>
      </c>
      <c r="F19" t="s">
        <v>9</v>
      </c>
      <c r="G19" t="s">
        <v>16</v>
      </c>
      <c r="H19" t="s">
        <v>16</v>
      </c>
      <c r="I19">
        <f t="shared" si="0"/>
        <v>1</v>
      </c>
      <c r="J19">
        <f t="shared" si="1"/>
        <v>0</v>
      </c>
      <c r="K19">
        <f t="shared" si="2"/>
        <v>0</v>
      </c>
      <c r="L19">
        <f t="shared" si="3"/>
        <v>1</v>
      </c>
    </row>
    <row r="20" spans="1:12" x14ac:dyDescent="0.35">
      <c r="A20">
        <v>5</v>
      </c>
      <c r="B20" t="s">
        <v>106</v>
      </c>
      <c r="C20" s="4">
        <v>1</v>
      </c>
      <c r="D20" t="s">
        <v>10</v>
      </c>
      <c r="E20" t="s">
        <v>10</v>
      </c>
      <c r="F20" t="s">
        <v>10</v>
      </c>
      <c r="G20" t="s">
        <v>12</v>
      </c>
      <c r="H20" t="s">
        <v>12</v>
      </c>
      <c r="I20">
        <f t="shared" si="0"/>
        <v>1</v>
      </c>
      <c r="J20">
        <f t="shared" si="1"/>
        <v>0</v>
      </c>
      <c r="K20">
        <f t="shared" si="2"/>
        <v>0</v>
      </c>
      <c r="L20">
        <f t="shared" si="3"/>
        <v>1</v>
      </c>
    </row>
    <row r="21" spans="1:12" x14ac:dyDescent="0.35">
      <c r="A21">
        <v>6</v>
      </c>
      <c r="B21" t="s">
        <v>106</v>
      </c>
      <c r="C21" s="4">
        <v>1</v>
      </c>
      <c r="D21" t="s">
        <v>8</v>
      </c>
      <c r="E21" t="s">
        <v>8</v>
      </c>
      <c r="F21" t="s">
        <v>8</v>
      </c>
      <c r="G21" t="s">
        <v>12</v>
      </c>
      <c r="H21" t="s">
        <v>12</v>
      </c>
      <c r="I21">
        <f t="shared" si="0"/>
        <v>1</v>
      </c>
      <c r="J21">
        <f t="shared" si="1"/>
        <v>0</v>
      </c>
      <c r="K21">
        <f t="shared" si="2"/>
        <v>0</v>
      </c>
      <c r="L21">
        <f t="shared" si="3"/>
        <v>1</v>
      </c>
    </row>
    <row r="22" spans="1:12" x14ac:dyDescent="0.35">
      <c r="A22">
        <v>7</v>
      </c>
      <c r="B22" t="s">
        <v>106</v>
      </c>
      <c r="C22" s="4">
        <v>2</v>
      </c>
      <c r="D22" t="s">
        <v>7</v>
      </c>
      <c r="E22" t="s">
        <v>7</v>
      </c>
      <c r="F22" t="s">
        <v>7</v>
      </c>
      <c r="G22" t="s">
        <v>15</v>
      </c>
      <c r="H22" t="s">
        <v>15</v>
      </c>
      <c r="I22">
        <f t="shared" si="0"/>
        <v>1</v>
      </c>
      <c r="J22">
        <f t="shared" si="1"/>
        <v>1</v>
      </c>
      <c r="K22">
        <f t="shared" si="2"/>
        <v>1</v>
      </c>
      <c r="L22">
        <f t="shared" si="3"/>
        <v>0</v>
      </c>
    </row>
    <row r="23" spans="1:12" x14ac:dyDescent="0.35">
      <c r="A23">
        <v>8</v>
      </c>
      <c r="B23" t="s">
        <v>106</v>
      </c>
      <c r="C23" s="4">
        <v>2</v>
      </c>
      <c r="D23" t="s">
        <v>9</v>
      </c>
      <c r="E23" t="s">
        <v>9</v>
      </c>
      <c r="F23" t="s">
        <v>9</v>
      </c>
      <c r="G23" t="s">
        <v>16</v>
      </c>
      <c r="H23" t="s">
        <v>16</v>
      </c>
      <c r="I23">
        <f t="shared" si="0"/>
        <v>1</v>
      </c>
      <c r="J23">
        <f t="shared" si="1"/>
        <v>0</v>
      </c>
      <c r="K23">
        <f t="shared" si="2"/>
        <v>0</v>
      </c>
      <c r="L23">
        <f t="shared" si="3"/>
        <v>1</v>
      </c>
    </row>
    <row r="24" spans="1:12" x14ac:dyDescent="0.35">
      <c r="A24">
        <v>9</v>
      </c>
      <c r="B24" t="s">
        <v>106</v>
      </c>
      <c r="C24" s="4">
        <v>2</v>
      </c>
      <c r="D24" t="s">
        <v>10</v>
      </c>
      <c r="E24" t="s">
        <v>10</v>
      </c>
      <c r="F24" t="s">
        <v>10</v>
      </c>
      <c r="G24" t="s">
        <v>12</v>
      </c>
      <c r="H24" t="s">
        <v>12</v>
      </c>
      <c r="I24">
        <f t="shared" si="0"/>
        <v>1</v>
      </c>
      <c r="J24">
        <f t="shared" si="1"/>
        <v>0</v>
      </c>
      <c r="K24">
        <f t="shared" si="2"/>
        <v>0</v>
      </c>
      <c r="L24">
        <f t="shared" si="3"/>
        <v>1</v>
      </c>
    </row>
    <row r="25" spans="1:12" x14ac:dyDescent="0.35">
      <c r="A25">
        <v>10</v>
      </c>
      <c r="B25" t="s">
        <v>106</v>
      </c>
      <c r="C25" s="4">
        <v>2</v>
      </c>
      <c r="D25" t="s">
        <v>8</v>
      </c>
      <c r="E25" t="s">
        <v>8</v>
      </c>
      <c r="F25" t="s">
        <v>8</v>
      </c>
      <c r="G25" t="s">
        <v>12</v>
      </c>
      <c r="H25" t="s">
        <v>12</v>
      </c>
      <c r="I25">
        <f t="shared" si="0"/>
        <v>1</v>
      </c>
      <c r="J25">
        <f t="shared" si="1"/>
        <v>0</v>
      </c>
      <c r="K25">
        <f t="shared" si="2"/>
        <v>0</v>
      </c>
      <c r="L25">
        <f t="shared" si="3"/>
        <v>1</v>
      </c>
    </row>
    <row r="26" spans="1:12" x14ac:dyDescent="0.35">
      <c r="A26">
        <v>11</v>
      </c>
      <c r="B26" t="s">
        <v>106</v>
      </c>
      <c r="C26" s="4">
        <v>3</v>
      </c>
      <c r="D26" t="s">
        <v>7</v>
      </c>
      <c r="E26" t="s">
        <v>7</v>
      </c>
      <c r="F26" t="s">
        <v>7</v>
      </c>
      <c r="G26" t="s">
        <v>14</v>
      </c>
      <c r="H26" t="s">
        <v>14</v>
      </c>
      <c r="I26">
        <f t="shared" si="0"/>
        <v>1</v>
      </c>
      <c r="J26">
        <f t="shared" si="1"/>
        <v>1</v>
      </c>
      <c r="K26">
        <f t="shared" si="2"/>
        <v>1</v>
      </c>
      <c r="L26">
        <f t="shared" si="3"/>
        <v>0</v>
      </c>
    </row>
    <row r="27" spans="1:12" x14ac:dyDescent="0.35">
      <c r="A27">
        <v>12</v>
      </c>
      <c r="B27" t="s">
        <v>106</v>
      </c>
      <c r="C27" s="4">
        <v>3</v>
      </c>
      <c r="D27" t="s">
        <v>8</v>
      </c>
      <c r="E27" t="s">
        <v>8</v>
      </c>
      <c r="F27" t="s">
        <v>8</v>
      </c>
      <c r="G27" t="s">
        <v>12</v>
      </c>
      <c r="H27" t="s">
        <v>12</v>
      </c>
      <c r="I27">
        <f t="shared" si="0"/>
        <v>1</v>
      </c>
      <c r="J27">
        <f t="shared" si="1"/>
        <v>0</v>
      </c>
      <c r="K27">
        <f t="shared" si="2"/>
        <v>0</v>
      </c>
      <c r="L27">
        <f t="shared" si="3"/>
        <v>1</v>
      </c>
    </row>
    <row r="28" spans="1:12" x14ac:dyDescent="0.35">
      <c r="A28">
        <v>13</v>
      </c>
      <c r="B28" t="s">
        <v>107</v>
      </c>
      <c r="C28" s="4">
        <v>4</v>
      </c>
      <c r="D28" t="s">
        <v>7</v>
      </c>
      <c r="E28" t="s">
        <v>7</v>
      </c>
      <c r="F28" t="s">
        <v>7</v>
      </c>
      <c r="G28" t="s">
        <v>14</v>
      </c>
      <c r="H28" t="s">
        <v>14</v>
      </c>
      <c r="I28">
        <f t="shared" si="0"/>
        <v>1</v>
      </c>
      <c r="J28">
        <f t="shared" si="1"/>
        <v>1</v>
      </c>
      <c r="K28">
        <f t="shared" si="2"/>
        <v>1</v>
      </c>
      <c r="L28">
        <f t="shared" si="3"/>
        <v>0</v>
      </c>
    </row>
    <row r="29" spans="1:12" x14ac:dyDescent="0.35">
      <c r="A29">
        <v>14</v>
      </c>
      <c r="B29" t="s">
        <v>107</v>
      </c>
      <c r="C29" s="4">
        <v>4</v>
      </c>
      <c r="D29" t="s">
        <v>9</v>
      </c>
      <c r="E29" t="s">
        <v>9</v>
      </c>
      <c r="F29" t="s">
        <v>9</v>
      </c>
      <c r="G29" t="s">
        <v>16</v>
      </c>
      <c r="H29" t="s">
        <v>16</v>
      </c>
      <c r="I29">
        <f t="shared" si="0"/>
        <v>1</v>
      </c>
      <c r="J29">
        <f t="shared" si="1"/>
        <v>0</v>
      </c>
      <c r="K29">
        <f t="shared" si="2"/>
        <v>0</v>
      </c>
      <c r="L29">
        <f t="shared" si="3"/>
        <v>1</v>
      </c>
    </row>
    <row r="30" spans="1:12" x14ac:dyDescent="0.35">
      <c r="A30">
        <v>15</v>
      </c>
      <c r="B30" t="s">
        <v>107</v>
      </c>
      <c r="C30" s="4">
        <v>4</v>
      </c>
      <c r="D30" t="s">
        <v>8</v>
      </c>
      <c r="E30" t="s">
        <v>8</v>
      </c>
      <c r="F30" t="s">
        <v>8</v>
      </c>
      <c r="G30" t="s">
        <v>12</v>
      </c>
      <c r="H30" t="s">
        <v>12</v>
      </c>
      <c r="I30">
        <f t="shared" si="0"/>
        <v>1</v>
      </c>
      <c r="J30">
        <f t="shared" si="1"/>
        <v>0</v>
      </c>
      <c r="K30">
        <f t="shared" si="2"/>
        <v>0</v>
      </c>
      <c r="L30">
        <f t="shared" si="3"/>
        <v>1</v>
      </c>
    </row>
    <row r="31" spans="1:12" x14ac:dyDescent="0.35">
      <c r="A31">
        <v>16</v>
      </c>
      <c r="B31" t="s">
        <v>107</v>
      </c>
      <c r="C31" s="4">
        <v>5</v>
      </c>
      <c r="D31" t="s">
        <v>7</v>
      </c>
      <c r="E31" t="s">
        <v>7</v>
      </c>
      <c r="F31" t="s">
        <v>7</v>
      </c>
      <c r="G31" t="s">
        <v>15</v>
      </c>
      <c r="H31" t="s">
        <v>15</v>
      </c>
      <c r="I31">
        <f t="shared" si="0"/>
        <v>1</v>
      </c>
      <c r="J31">
        <f t="shared" si="1"/>
        <v>1</v>
      </c>
      <c r="K31">
        <f t="shared" si="2"/>
        <v>1</v>
      </c>
      <c r="L31">
        <f t="shared" si="3"/>
        <v>0</v>
      </c>
    </row>
    <row r="32" spans="1:12" x14ac:dyDescent="0.35">
      <c r="A32">
        <v>17</v>
      </c>
      <c r="B32" t="s">
        <v>107</v>
      </c>
      <c r="C32" s="4">
        <v>5</v>
      </c>
      <c r="D32" t="s">
        <v>8</v>
      </c>
      <c r="E32" t="s">
        <v>8</v>
      </c>
      <c r="F32" t="s">
        <v>8</v>
      </c>
      <c r="G32" t="s">
        <v>12</v>
      </c>
      <c r="H32" t="s">
        <v>12</v>
      </c>
      <c r="I32">
        <f t="shared" si="0"/>
        <v>1</v>
      </c>
      <c r="J32">
        <f t="shared" si="1"/>
        <v>0</v>
      </c>
      <c r="K32">
        <f t="shared" si="2"/>
        <v>0</v>
      </c>
      <c r="L32">
        <f t="shared" si="3"/>
        <v>1</v>
      </c>
    </row>
    <row r="33" spans="1:12" x14ac:dyDescent="0.35">
      <c r="A33">
        <v>18</v>
      </c>
      <c r="B33" t="s">
        <v>108</v>
      </c>
      <c r="C33" s="4">
        <v>6</v>
      </c>
      <c r="D33" t="s">
        <v>7</v>
      </c>
      <c r="E33" t="s">
        <v>7</v>
      </c>
      <c r="F33" t="s">
        <v>7</v>
      </c>
      <c r="G33" t="s">
        <v>13</v>
      </c>
      <c r="H33" t="s">
        <v>13</v>
      </c>
      <c r="I33">
        <f t="shared" si="0"/>
        <v>1</v>
      </c>
      <c r="J33">
        <f t="shared" si="1"/>
        <v>1</v>
      </c>
      <c r="K33">
        <f t="shared" si="2"/>
        <v>1</v>
      </c>
      <c r="L33">
        <f t="shared" si="3"/>
        <v>0</v>
      </c>
    </row>
    <row r="34" spans="1:12" x14ac:dyDescent="0.35">
      <c r="A34">
        <v>19</v>
      </c>
      <c r="B34" t="s">
        <v>108</v>
      </c>
      <c r="C34" s="4">
        <v>6</v>
      </c>
      <c r="D34" t="s">
        <v>9</v>
      </c>
      <c r="E34" t="s">
        <v>9</v>
      </c>
      <c r="F34" t="s">
        <v>9</v>
      </c>
      <c r="G34" t="s">
        <v>16</v>
      </c>
      <c r="H34" t="s">
        <v>16</v>
      </c>
      <c r="I34">
        <f t="shared" si="0"/>
        <v>1</v>
      </c>
      <c r="J34">
        <f t="shared" si="1"/>
        <v>0</v>
      </c>
      <c r="K34">
        <f t="shared" si="2"/>
        <v>0</v>
      </c>
      <c r="L34">
        <f t="shared" si="3"/>
        <v>1</v>
      </c>
    </row>
    <row r="35" spans="1:12" x14ac:dyDescent="0.35">
      <c r="A35">
        <v>20</v>
      </c>
      <c r="B35" t="s">
        <v>108</v>
      </c>
      <c r="C35" s="4">
        <v>6</v>
      </c>
      <c r="D35" t="s">
        <v>10</v>
      </c>
      <c r="E35" t="s">
        <v>10</v>
      </c>
      <c r="F35" t="s">
        <v>10</v>
      </c>
      <c r="G35" t="s">
        <v>12</v>
      </c>
      <c r="H35" t="s">
        <v>12</v>
      </c>
      <c r="I35">
        <f t="shared" si="0"/>
        <v>1</v>
      </c>
      <c r="J35">
        <f t="shared" si="1"/>
        <v>0</v>
      </c>
      <c r="K35">
        <f t="shared" si="2"/>
        <v>0</v>
      </c>
      <c r="L35">
        <f t="shared" si="3"/>
        <v>1</v>
      </c>
    </row>
    <row r="36" spans="1:12" x14ac:dyDescent="0.35">
      <c r="A36">
        <v>21</v>
      </c>
      <c r="B36" t="s">
        <v>108</v>
      </c>
      <c r="C36" s="4">
        <v>6</v>
      </c>
      <c r="D36" t="s">
        <v>8</v>
      </c>
      <c r="E36" t="s">
        <v>8</v>
      </c>
      <c r="F36" t="s">
        <v>8</v>
      </c>
      <c r="G36" t="s">
        <v>12</v>
      </c>
      <c r="H36" t="s">
        <v>12</v>
      </c>
      <c r="I36">
        <f t="shared" si="0"/>
        <v>1</v>
      </c>
      <c r="J36">
        <f t="shared" si="1"/>
        <v>0</v>
      </c>
      <c r="K36">
        <f t="shared" si="2"/>
        <v>0</v>
      </c>
      <c r="L36">
        <f t="shared" si="3"/>
        <v>1</v>
      </c>
    </row>
    <row r="37" spans="1:12" x14ac:dyDescent="0.35">
      <c r="A37">
        <v>22</v>
      </c>
      <c r="B37" t="s">
        <v>108</v>
      </c>
      <c r="C37" s="4">
        <v>7</v>
      </c>
      <c r="D37" t="s">
        <v>7</v>
      </c>
      <c r="E37" t="s">
        <v>7</v>
      </c>
      <c r="F37" t="s">
        <v>7</v>
      </c>
      <c r="G37" t="s">
        <v>14</v>
      </c>
      <c r="H37" t="s">
        <v>14</v>
      </c>
      <c r="I37">
        <f t="shared" si="0"/>
        <v>1</v>
      </c>
      <c r="J37">
        <f t="shared" si="1"/>
        <v>1</v>
      </c>
      <c r="K37">
        <f t="shared" si="2"/>
        <v>1</v>
      </c>
      <c r="L37">
        <f t="shared" si="3"/>
        <v>0</v>
      </c>
    </row>
    <row r="38" spans="1:12" x14ac:dyDescent="0.35">
      <c r="A38">
        <v>23</v>
      </c>
      <c r="B38" t="s">
        <v>108</v>
      </c>
      <c r="C38" s="4">
        <v>7</v>
      </c>
      <c r="D38" t="s">
        <v>9</v>
      </c>
      <c r="E38" t="s">
        <v>9</v>
      </c>
      <c r="F38" t="s">
        <v>9</v>
      </c>
      <c r="G38" t="s">
        <v>16</v>
      </c>
      <c r="H38" t="s">
        <v>16</v>
      </c>
      <c r="I38">
        <f t="shared" si="0"/>
        <v>1</v>
      </c>
      <c r="J38">
        <f t="shared" si="1"/>
        <v>0</v>
      </c>
      <c r="K38">
        <f t="shared" si="2"/>
        <v>0</v>
      </c>
      <c r="L38">
        <f t="shared" si="3"/>
        <v>1</v>
      </c>
    </row>
    <row r="39" spans="1:12" x14ac:dyDescent="0.35">
      <c r="A39">
        <v>24</v>
      </c>
      <c r="B39" t="s">
        <v>108</v>
      </c>
      <c r="C39" s="4">
        <v>7</v>
      </c>
      <c r="D39" t="s">
        <v>8</v>
      </c>
      <c r="E39" t="s">
        <v>8</v>
      </c>
      <c r="F39" t="s">
        <v>8</v>
      </c>
      <c r="G39" t="s">
        <v>12</v>
      </c>
      <c r="H39" t="s">
        <v>12</v>
      </c>
      <c r="I39">
        <f t="shared" si="0"/>
        <v>1</v>
      </c>
      <c r="J39">
        <f t="shared" si="1"/>
        <v>0</v>
      </c>
      <c r="K39">
        <f t="shared" si="2"/>
        <v>0</v>
      </c>
      <c r="L39">
        <f t="shared" si="3"/>
        <v>1</v>
      </c>
    </row>
    <row r="40" spans="1:12" x14ac:dyDescent="0.35">
      <c r="B40" s="5"/>
      <c r="C40" s="4"/>
      <c r="I40">
        <f>SUM(I16:I39)</f>
        <v>24</v>
      </c>
      <c r="J40">
        <f>SUM(J16:J39)</f>
        <v>7</v>
      </c>
      <c r="K40">
        <f t="shared" ref="K40:L40" si="4">SUM(K16:K39)</f>
        <v>7</v>
      </c>
      <c r="L40">
        <f t="shared" si="4"/>
        <v>17</v>
      </c>
    </row>
    <row r="41" spans="1:12" x14ac:dyDescent="0.35">
      <c r="B41" s="5"/>
      <c r="C41" s="4"/>
    </row>
    <row r="42" spans="1:12" x14ac:dyDescent="0.35">
      <c r="B42" s="5"/>
      <c r="C42" s="4"/>
    </row>
    <row r="43" spans="1:12" x14ac:dyDescent="0.35">
      <c r="B43" s="5"/>
      <c r="C43" s="4"/>
    </row>
    <row r="44" spans="1:12" x14ac:dyDescent="0.35">
      <c r="B44" s="5"/>
      <c r="C44" s="2"/>
    </row>
    <row r="45" spans="1:12" x14ac:dyDescent="0.35">
      <c r="B45" s="5"/>
      <c r="C45" s="4"/>
    </row>
    <row r="46" spans="1:12" x14ac:dyDescent="0.35">
      <c r="B46" s="5"/>
      <c r="C46" s="4"/>
    </row>
    <row r="47" spans="1:12" x14ac:dyDescent="0.35">
      <c r="B47" s="5"/>
      <c r="C47" s="4"/>
    </row>
    <row r="48" spans="1:12" x14ac:dyDescent="0.35">
      <c r="B48" s="5"/>
      <c r="C48" s="4"/>
    </row>
    <row r="49" spans="2:3" x14ac:dyDescent="0.35">
      <c r="B49" s="5"/>
      <c r="C49" s="4"/>
    </row>
    <row r="50" spans="2:3" x14ac:dyDescent="0.35">
      <c r="B50" s="5"/>
      <c r="C50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FC036-77D9-48D1-A7E4-43D43CEA5AF4}">
  <dimension ref="A1:M59"/>
  <sheetViews>
    <sheetView zoomScale="85" zoomScaleNormal="85" workbookViewId="0">
      <selection activeCell="H58" sqref="H58"/>
    </sheetView>
  </sheetViews>
  <sheetFormatPr defaultRowHeight="14.5" x14ac:dyDescent="0.35"/>
  <cols>
    <col min="1" max="1" width="24.7265625" customWidth="1"/>
    <col min="2" max="4" width="25.81640625" customWidth="1"/>
    <col min="5" max="5" width="18.26953125" customWidth="1"/>
    <col min="6" max="6" width="30.54296875" bestFit="1" customWidth="1"/>
    <col min="7" max="7" width="30.54296875" customWidth="1"/>
    <col min="8" max="8" width="60.6328125" bestFit="1" customWidth="1"/>
    <col min="9" max="9" width="60.6328125" customWidth="1"/>
    <col min="10" max="11" width="13.7265625" customWidth="1"/>
    <col min="12" max="12" width="12.6328125" customWidth="1"/>
    <col min="13" max="13" width="14.90625" customWidth="1"/>
  </cols>
  <sheetData>
    <row r="1" spans="1:13" x14ac:dyDescent="0.35">
      <c r="A1" t="s">
        <v>19</v>
      </c>
      <c r="B1" t="s">
        <v>109</v>
      </c>
    </row>
    <row r="2" spans="1:13" x14ac:dyDescent="0.35">
      <c r="A2" t="s">
        <v>42</v>
      </c>
      <c r="B2" s="3" t="s">
        <v>115</v>
      </c>
      <c r="C2" s="3"/>
      <c r="D2" s="3"/>
    </row>
    <row r="3" spans="1:13" x14ac:dyDescent="0.35">
      <c r="A3" t="s">
        <v>1</v>
      </c>
      <c r="B3" t="s">
        <v>114</v>
      </c>
    </row>
    <row r="4" spans="1:13" x14ac:dyDescent="0.35">
      <c r="A4" t="s">
        <v>21</v>
      </c>
      <c r="B4" t="s">
        <v>117</v>
      </c>
    </row>
    <row r="5" spans="1:13" x14ac:dyDescent="0.35">
      <c r="B5" t="s">
        <v>116</v>
      </c>
    </row>
    <row r="6" spans="1:13" x14ac:dyDescent="0.35">
      <c r="A6" t="s">
        <v>126</v>
      </c>
      <c r="B6" t="s">
        <v>127</v>
      </c>
    </row>
    <row r="8" spans="1:13" x14ac:dyDescent="0.35">
      <c r="A8" t="s">
        <v>45</v>
      </c>
      <c r="B8">
        <v>43</v>
      </c>
    </row>
    <row r="9" spans="1:13" x14ac:dyDescent="0.35">
      <c r="A9" t="s">
        <v>47</v>
      </c>
      <c r="B9">
        <f>J59</f>
        <v>28</v>
      </c>
    </row>
    <row r="10" spans="1:13" x14ac:dyDescent="0.35">
      <c r="A10" t="s">
        <v>27</v>
      </c>
      <c r="B10">
        <f>K59</f>
        <v>12</v>
      </c>
    </row>
    <row r="11" spans="1:13" x14ac:dyDescent="0.35">
      <c r="A11" t="s">
        <v>50</v>
      </c>
      <c r="B11">
        <f>L59</f>
        <v>11</v>
      </c>
    </row>
    <row r="12" spans="1:13" x14ac:dyDescent="0.35">
      <c r="A12" t="s">
        <v>51</v>
      </c>
      <c r="B12">
        <f>B8-B10</f>
        <v>31</v>
      </c>
    </row>
    <row r="13" spans="1:13" x14ac:dyDescent="0.35">
      <c r="A13" t="s">
        <v>52</v>
      </c>
      <c r="B13">
        <f>B9-B11</f>
        <v>17</v>
      </c>
    </row>
    <row r="15" spans="1:13" s="1" customFormat="1" ht="29" x14ac:dyDescent="0.35">
      <c r="A15" s="1" t="s">
        <v>0</v>
      </c>
      <c r="B15" s="1" t="s">
        <v>39</v>
      </c>
      <c r="C15" s="1" t="s">
        <v>57</v>
      </c>
      <c r="D15" s="1" t="s">
        <v>54</v>
      </c>
      <c r="E15" s="1" t="s">
        <v>36</v>
      </c>
      <c r="F15" s="1" t="s">
        <v>64</v>
      </c>
      <c r="G15" s="1" t="s">
        <v>126</v>
      </c>
      <c r="H15" s="1" t="s">
        <v>4</v>
      </c>
      <c r="I15" s="1" t="s">
        <v>5</v>
      </c>
      <c r="J15" s="1" t="s">
        <v>24</v>
      </c>
      <c r="K15" s="1" t="s">
        <v>161</v>
      </c>
      <c r="L15" s="1" t="s">
        <v>25</v>
      </c>
      <c r="M15" s="1" t="s">
        <v>26</v>
      </c>
    </row>
    <row r="16" spans="1:13" x14ac:dyDescent="0.35">
      <c r="A16">
        <v>1</v>
      </c>
      <c r="B16" s="3" t="s">
        <v>118</v>
      </c>
      <c r="C16" s="4">
        <v>0</v>
      </c>
      <c r="D16" t="s">
        <v>110</v>
      </c>
      <c r="E16" t="s">
        <v>110</v>
      </c>
      <c r="H16" t="s">
        <v>222</v>
      </c>
      <c r="J16">
        <f>(H16=I16)*1</f>
        <v>0</v>
      </c>
      <c r="K16">
        <f>ISNUMBER(SEARCH("KS",D16))*1</f>
        <v>0</v>
      </c>
      <c r="L16">
        <f>J16*K16</f>
        <v>0</v>
      </c>
      <c r="M16">
        <f>J16-L16</f>
        <v>0</v>
      </c>
    </row>
    <row r="17" spans="1:13" x14ac:dyDescent="0.35">
      <c r="A17">
        <v>2</v>
      </c>
      <c r="B17" s="3" t="s">
        <v>118</v>
      </c>
      <c r="C17" s="4">
        <v>0</v>
      </c>
      <c r="D17" t="s">
        <v>111</v>
      </c>
      <c r="E17" t="s">
        <v>111</v>
      </c>
      <c r="F17" t="s">
        <v>111</v>
      </c>
      <c r="H17" t="s">
        <v>128</v>
      </c>
      <c r="I17" t="s">
        <v>125</v>
      </c>
      <c r="J17">
        <f t="shared" ref="J17:J58" si="0">(H17=I17)*1</f>
        <v>0</v>
      </c>
      <c r="K17">
        <f t="shared" ref="K17:K58" si="1">ISNUMBER(SEARCH("KS",D17))*1</f>
        <v>0</v>
      </c>
      <c r="L17">
        <f t="shared" ref="L17:L58" si="2">J17*K17</f>
        <v>0</v>
      </c>
      <c r="M17">
        <f t="shared" ref="M17:M58" si="3">J17-L17</f>
        <v>0</v>
      </c>
    </row>
    <row r="18" spans="1:13" x14ac:dyDescent="0.35">
      <c r="A18">
        <v>3</v>
      </c>
      <c r="B18" s="3" t="s">
        <v>119</v>
      </c>
      <c r="C18" s="4">
        <v>1</v>
      </c>
      <c r="D18" t="s">
        <v>7</v>
      </c>
      <c r="E18" t="s">
        <v>7</v>
      </c>
      <c r="F18" t="s">
        <v>7</v>
      </c>
      <c r="H18" t="s">
        <v>13</v>
      </c>
      <c r="I18" t="s">
        <v>13</v>
      </c>
      <c r="J18">
        <f t="shared" si="0"/>
        <v>1</v>
      </c>
      <c r="K18">
        <f t="shared" si="1"/>
        <v>1</v>
      </c>
      <c r="L18">
        <f t="shared" si="2"/>
        <v>1</v>
      </c>
      <c r="M18">
        <f t="shared" si="3"/>
        <v>0</v>
      </c>
    </row>
    <row r="19" spans="1:13" x14ac:dyDescent="0.35">
      <c r="A19">
        <v>4</v>
      </c>
      <c r="B19" s="3" t="s">
        <v>120</v>
      </c>
      <c r="C19" s="4">
        <v>2</v>
      </c>
      <c r="D19" t="s">
        <v>7</v>
      </c>
      <c r="E19" t="s">
        <v>7</v>
      </c>
      <c r="F19" t="s">
        <v>7</v>
      </c>
      <c r="H19" t="s">
        <v>13</v>
      </c>
      <c r="I19" t="s">
        <v>13</v>
      </c>
      <c r="J19">
        <f t="shared" si="0"/>
        <v>1</v>
      </c>
      <c r="K19">
        <f t="shared" si="1"/>
        <v>1</v>
      </c>
      <c r="L19">
        <f t="shared" si="2"/>
        <v>1</v>
      </c>
      <c r="M19">
        <f t="shared" si="3"/>
        <v>0</v>
      </c>
    </row>
    <row r="20" spans="1:13" x14ac:dyDescent="0.35">
      <c r="A20">
        <v>5</v>
      </c>
      <c r="B20" s="3" t="s">
        <v>120</v>
      </c>
      <c r="C20" s="4">
        <v>2</v>
      </c>
      <c r="F20" t="s">
        <v>9</v>
      </c>
      <c r="I20" t="s">
        <v>16</v>
      </c>
      <c r="J20">
        <f t="shared" si="0"/>
        <v>0</v>
      </c>
      <c r="K20">
        <f t="shared" si="1"/>
        <v>0</v>
      </c>
      <c r="L20">
        <f t="shared" si="2"/>
        <v>0</v>
      </c>
      <c r="M20">
        <f t="shared" si="3"/>
        <v>0</v>
      </c>
    </row>
    <row r="21" spans="1:13" x14ac:dyDescent="0.35">
      <c r="A21">
        <v>6</v>
      </c>
      <c r="B21" s="3" t="s">
        <v>120</v>
      </c>
      <c r="C21" s="4">
        <v>2</v>
      </c>
      <c r="D21" t="s">
        <v>9</v>
      </c>
      <c r="E21" t="s">
        <v>9</v>
      </c>
      <c r="F21" t="s">
        <v>9</v>
      </c>
      <c r="H21" t="s">
        <v>16</v>
      </c>
      <c r="I21" t="s">
        <v>16</v>
      </c>
      <c r="J21">
        <f t="shared" si="0"/>
        <v>1</v>
      </c>
      <c r="K21">
        <f t="shared" si="1"/>
        <v>0</v>
      </c>
      <c r="L21">
        <f t="shared" si="2"/>
        <v>0</v>
      </c>
      <c r="M21">
        <f t="shared" si="3"/>
        <v>1</v>
      </c>
    </row>
    <row r="22" spans="1:13" x14ac:dyDescent="0.35">
      <c r="A22">
        <v>7</v>
      </c>
      <c r="B22" s="3" t="s">
        <v>120</v>
      </c>
      <c r="C22" s="4">
        <v>2</v>
      </c>
      <c r="D22" t="s">
        <v>8</v>
      </c>
      <c r="E22" t="s">
        <v>8</v>
      </c>
      <c r="F22" t="s">
        <v>8</v>
      </c>
      <c r="H22" t="s">
        <v>12</v>
      </c>
      <c r="I22" t="s">
        <v>12</v>
      </c>
      <c r="J22">
        <f t="shared" si="0"/>
        <v>1</v>
      </c>
      <c r="K22">
        <f t="shared" si="1"/>
        <v>0</v>
      </c>
      <c r="L22">
        <f t="shared" si="2"/>
        <v>0</v>
      </c>
      <c r="M22">
        <f t="shared" si="3"/>
        <v>1</v>
      </c>
    </row>
    <row r="23" spans="1:13" x14ac:dyDescent="0.35">
      <c r="A23">
        <v>8</v>
      </c>
      <c r="B23" s="3" t="s">
        <v>120</v>
      </c>
      <c r="C23" s="4">
        <v>3</v>
      </c>
      <c r="D23" t="s">
        <v>7</v>
      </c>
      <c r="E23" t="s">
        <v>7</v>
      </c>
      <c r="F23" t="s">
        <v>7</v>
      </c>
      <c r="H23" t="s">
        <v>13</v>
      </c>
      <c r="I23" t="s">
        <v>13</v>
      </c>
      <c r="J23">
        <f t="shared" si="0"/>
        <v>1</v>
      </c>
      <c r="K23">
        <f t="shared" si="1"/>
        <v>1</v>
      </c>
      <c r="L23">
        <f t="shared" si="2"/>
        <v>1</v>
      </c>
      <c r="M23">
        <f t="shared" si="3"/>
        <v>0</v>
      </c>
    </row>
    <row r="24" spans="1:13" x14ac:dyDescent="0.35">
      <c r="A24">
        <v>9</v>
      </c>
      <c r="B24" s="3" t="s">
        <v>120</v>
      </c>
      <c r="C24" s="4">
        <v>3</v>
      </c>
      <c r="D24" t="s">
        <v>112</v>
      </c>
      <c r="E24" t="s">
        <v>112</v>
      </c>
      <c r="F24" t="s">
        <v>112</v>
      </c>
      <c r="H24" t="s">
        <v>16</v>
      </c>
      <c r="I24" t="s">
        <v>16</v>
      </c>
      <c r="J24">
        <f t="shared" si="0"/>
        <v>1</v>
      </c>
      <c r="K24">
        <f t="shared" si="1"/>
        <v>0</v>
      </c>
      <c r="L24">
        <f t="shared" si="2"/>
        <v>0</v>
      </c>
      <c r="M24">
        <f t="shared" si="3"/>
        <v>1</v>
      </c>
    </row>
    <row r="25" spans="1:13" x14ac:dyDescent="0.35">
      <c r="A25">
        <v>10</v>
      </c>
      <c r="B25" s="3" t="s">
        <v>120</v>
      </c>
      <c r="C25" s="4">
        <v>3</v>
      </c>
      <c r="D25" t="s">
        <v>8</v>
      </c>
      <c r="E25" t="s">
        <v>8</v>
      </c>
      <c r="F25" t="s">
        <v>8</v>
      </c>
      <c r="H25" t="s">
        <v>12</v>
      </c>
      <c r="I25" t="s">
        <v>12</v>
      </c>
      <c r="J25">
        <f t="shared" si="0"/>
        <v>1</v>
      </c>
      <c r="K25">
        <f t="shared" si="1"/>
        <v>0</v>
      </c>
      <c r="L25">
        <f t="shared" si="2"/>
        <v>0</v>
      </c>
      <c r="M25">
        <f t="shared" si="3"/>
        <v>1</v>
      </c>
    </row>
    <row r="26" spans="1:13" x14ac:dyDescent="0.35">
      <c r="A26">
        <v>11</v>
      </c>
      <c r="B26" s="3" t="s">
        <v>120</v>
      </c>
      <c r="C26" s="4">
        <v>4</v>
      </c>
      <c r="D26" t="s">
        <v>7</v>
      </c>
      <c r="E26" t="s">
        <v>7</v>
      </c>
      <c r="F26" t="s">
        <v>7</v>
      </c>
      <c r="H26" t="s">
        <v>13</v>
      </c>
      <c r="I26" t="s">
        <v>13</v>
      </c>
      <c r="J26">
        <f t="shared" si="0"/>
        <v>1</v>
      </c>
      <c r="K26">
        <f t="shared" si="1"/>
        <v>1</v>
      </c>
      <c r="L26">
        <f t="shared" si="2"/>
        <v>1</v>
      </c>
      <c r="M26">
        <f t="shared" si="3"/>
        <v>0</v>
      </c>
    </row>
    <row r="27" spans="1:13" x14ac:dyDescent="0.35">
      <c r="A27">
        <v>12</v>
      </c>
      <c r="B27" s="3" t="s">
        <v>120</v>
      </c>
      <c r="C27" s="4">
        <v>4</v>
      </c>
      <c r="D27" t="s">
        <v>9</v>
      </c>
      <c r="E27" t="s">
        <v>9</v>
      </c>
      <c r="F27" t="s">
        <v>130</v>
      </c>
      <c r="H27" t="s">
        <v>16</v>
      </c>
      <c r="J27">
        <f t="shared" si="0"/>
        <v>0</v>
      </c>
      <c r="K27">
        <f t="shared" si="1"/>
        <v>0</v>
      </c>
      <c r="L27">
        <f t="shared" si="2"/>
        <v>0</v>
      </c>
      <c r="M27">
        <f t="shared" si="3"/>
        <v>0</v>
      </c>
    </row>
    <row r="28" spans="1:13" x14ac:dyDescent="0.35">
      <c r="A28">
        <v>13</v>
      </c>
      <c r="B28" s="3" t="s">
        <v>120</v>
      </c>
      <c r="C28" s="4">
        <v>4</v>
      </c>
      <c r="D28" t="s">
        <v>8</v>
      </c>
      <c r="E28" t="s">
        <v>8</v>
      </c>
      <c r="F28" t="s">
        <v>129</v>
      </c>
      <c r="H28" t="s">
        <v>12</v>
      </c>
      <c r="J28">
        <f t="shared" si="0"/>
        <v>0</v>
      </c>
      <c r="K28">
        <f t="shared" si="1"/>
        <v>0</v>
      </c>
      <c r="L28">
        <f t="shared" si="2"/>
        <v>0</v>
      </c>
      <c r="M28">
        <f t="shared" si="3"/>
        <v>0</v>
      </c>
    </row>
    <row r="29" spans="1:13" x14ac:dyDescent="0.35">
      <c r="A29">
        <v>14</v>
      </c>
      <c r="B29" s="3" t="s">
        <v>120</v>
      </c>
      <c r="C29" s="4">
        <v>4</v>
      </c>
      <c r="D29" t="s">
        <v>31</v>
      </c>
      <c r="E29" t="s">
        <v>31</v>
      </c>
      <c r="F29" t="s">
        <v>31</v>
      </c>
      <c r="H29" t="s">
        <v>60</v>
      </c>
      <c r="I29" t="s">
        <v>60</v>
      </c>
      <c r="J29">
        <f t="shared" si="0"/>
        <v>1</v>
      </c>
      <c r="K29">
        <f t="shared" si="1"/>
        <v>0</v>
      </c>
      <c r="L29">
        <f t="shared" si="2"/>
        <v>0</v>
      </c>
      <c r="M29">
        <f t="shared" si="3"/>
        <v>1</v>
      </c>
    </row>
    <row r="30" spans="1:13" x14ac:dyDescent="0.35">
      <c r="A30">
        <v>15</v>
      </c>
      <c r="B30" s="3" t="s">
        <v>121</v>
      </c>
      <c r="C30" s="4">
        <v>5</v>
      </c>
      <c r="D30" t="s">
        <v>7</v>
      </c>
      <c r="E30" t="s">
        <v>7</v>
      </c>
      <c r="F30" t="s">
        <v>7</v>
      </c>
      <c r="H30" t="s">
        <v>13</v>
      </c>
      <c r="I30" t="s">
        <v>13</v>
      </c>
      <c r="J30">
        <f t="shared" si="0"/>
        <v>1</v>
      </c>
      <c r="K30">
        <f t="shared" si="1"/>
        <v>1</v>
      </c>
      <c r="L30">
        <f t="shared" si="2"/>
        <v>1</v>
      </c>
      <c r="M30">
        <f t="shared" si="3"/>
        <v>0</v>
      </c>
    </row>
    <row r="31" spans="1:13" x14ac:dyDescent="0.35">
      <c r="A31">
        <v>16</v>
      </c>
      <c r="B31" s="3" t="s">
        <v>121</v>
      </c>
      <c r="C31" s="4">
        <v>5</v>
      </c>
      <c r="F31" t="s">
        <v>9</v>
      </c>
      <c r="J31">
        <f t="shared" si="0"/>
        <v>1</v>
      </c>
      <c r="K31">
        <f t="shared" si="1"/>
        <v>0</v>
      </c>
      <c r="L31">
        <f t="shared" si="2"/>
        <v>0</v>
      </c>
      <c r="M31">
        <f t="shared" si="3"/>
        <v>1</v>
      </c>
    </row>
    <row r="32" spans="1:13" x14ac:dyDescent="0.35">
      <c r="A32">
        <v>17</v>
      </c>
      <c r="B32" s="3" t="s">
        <v>121</v>
      </c>
      <c r="C32" s="4">
        <v>5</v>
      </c>
      <c r="D32" t="s">
        <v>8</v>
      </c>
      <c r="E32" t="s">
        <v>8</v>
      </c>
      <c r="F32" t="s">
        <v>8</v>
      </c>
      <c r="H32" t="s">
        <v>12</v>
      </c>
      <c r="J32">
        <f t="shared" si="0"/>
        <v>0</v>
      </c>
      <c r="K32">
        <f t="shared" si="1"/>
        <v>0</v>
      </c>
      <c r="L32">
        <f t="shared" si="2"/>
        <v>0</v>
      </c>
      <c r="M32">
        <f t="shared" si="3"/>
        <v>0</v>
      </c>
    </row>
    <row r="33" spans="1:13" x14ac:dyDescent="0.35">
      <c r="A33">
        <v>18</v>
      </c>
      <c r="B33" s="3" t="s">
        <v>121</v>
      </c>
      <c r="C33" s="4">
        <v>5</v>
      </c>
      <c r="D33" t="s">
        <v>31</v>
      </c>
      <c r="E33" t="s">
        <v>31</v>
      </c>
      <c r="F33" t="s">
        <v>31</v>
      </c>
      <c r="H33" t="s">
        <v>60</v>
      </c>
      <c r="I33" t="s">
        <v>60</v>
      </c>
      <c r="J33">
        <f t="shared" si="0"/>
        <v>1</v>
      </c>
      <c r="K33">
        <f t="shared" si="1"/>
        <v>0</v>
      </c>
      <c r="L33">
        <f t="shared" si="2"/>
        <v>0</v>
      </c>
      <c r="M33">
        <f t="shared" si="3"/>
        <v>1</v>
      </c>
    </row>
    <row r="34" spans="1:13" x14ac:dyDescent="0.35">
      <c r="A34">
        <v>19</v>
      </c>
      <c r="B34" s="3" t="s">
        <v>121</v>
      </c>
      <c r="C34" s="4">
        <v>6</v>
      </c>
      <c r="D34" t="s">
        <v>100</v>
      </c>
      <c r="E34" t="s">
        <v>100</v>
      </c>
      <c r="F34" t="s">
        <v>100</v>
      </c>
      <c r="H34" t="s">
        <v>125</v>
      </c>
      <c r="I34" t="s">
        <v>125</v>
      </c>
      <c r="J34">
        <f t="shared" si="0"/>
        <v>1</v>
      </c>
      <c r="K34">
        <f t="shared" si="1"/>
        <v>0</v>
      </c>
      <c r="L34">
        <f t="shared" si="2"/>
        <v>0</v>
      </c>
      <c r="M34">
        <f t="shared" si="3"/>
        <v>1</v>
      </c>
    </row>
    <row r="35" spans="1:13" x14ac:dyDescent="0.35">
      <c r="A35">
        <v>20</v>
      </c>
      <c r="B35" s="3" t="s">
        <v>121</v>
      </c>
      <c r="C35" s="4">
        <v>6</v>
      </c>
      <c r="D35" t="s">
        <v>111</v>
      </c>
      <c r="J35">
        <f t="shared" si="0"/>
        <v>1</v>
      </c>
      <c r="K35">
        <f t="shared" si="1"/>
        <v>0</v>
      </c>
      <c r="L35">
        <f t="shared" si="2"/>
        <v>0</v>
      </c>
      <c r="M35">
        <f t="shared" si="3"/>
        <v>1</v>
      </c>
    </row>
    <row r="36" spans="1:13" x14ac:dyDescent="0.35">
      <c r="A36">
        <v>21</v>
      </c>
      <c r="B36" s="3" t="s">
        <v>121</v>
      </c>
      <c r="C36" s="4">
        <v>7</v>
      </c>
      <c r="D36" t="s">
        <v>7</v>
      </c>
      <c r="E36" t="s">
        <v>7</v>
      </c>
      <c r="F36" t="s">
        <v>7</v>
      </c>
      <c r="H36" t="s">
        <v>13</v>
      </c>
      <c r="I36" t="s">
        <v>13</v>
      </c>
      <c r="J36">
        <f t="shared" si="0"/>
        <v>1</v>
      </c>
      <c r="K36">
        <f t="shared" si="1"/>
        <v>1</v>
      </c>
      <c r="L36">
        <f t="shared" si="2"/>
        <v>1</v>
      </c>
      <c r="M36">
        <f t="shared" si="3"/>
        <v>0</v>
      </c>
    </row>
    <row r="37" spans="1:13" x14ac:dyDescent="0.35">
      <c r="A37">
        <v>22</v>
      </c>
      <c r="B37" s="3" t="s">
        <v>121</v>
      </c>
      <c r="C37" s="4">
        <v>7</v>
      </c>
      <c r="D37" t="s">
        <v>9</v>
      </c>
      <c r="E37" t="s">
        <v>9</v>
      </c>
      <c r="F37" t="s">
        <v>9</v>
      </c>
      <c r="H37" t="s">
        <v>16</v>
      </c>
      <c r="I37" t="s">
        <v>16</v>
      </c>
      <c r="J37">
        <f t="shared" si="0"/>
        <v>1</v>
      </c>
      <c r="K37">
        <f t="shared" si="1"/>
        <v>0</v>
      </c>
      <c r="L37">
        <f t="shared" si="2"/>
        <v>0</v>
      </c>
      <c r="M37">
        <f t="shared" si="3"/>
        <v>1</v>
      </c>
    </row>
    <row r="38" spans="1:13" x14ac:dyDescent="0.35">
      <c r="A38">
        <v>23</v>
      </c>
      <c r="B38" s="3" t="s">
        <v>121</v>
      </c>
      <c r="C38" s="4">
        <v>7</v>
      </c>
      <c r="D38" t="s">
        <v>8</v>
      </c>
      <c r="E38" t="s">
        <v>8</v>
      </c>
      <c r="F38" t="s">
        <v>8</v>
      </c>
      <c r="H38" t="s">
        <v>12</v>
      </c>
      <c r="I38" t="s">
        <v>12</v>
      </c>
      <c r="J38">
        <f t="shared" si="0"/>
        <v>1</v>
      </c>
      <c r="K38">
        <f t="shared" si="1"/>
        <v>0</v>
      </c>
      <c r="L38">
        <f t="shared" si="2"/>
        <v>0</v>
      </c>
      <c r="M38">
        <f t="shared" si="3"/>
        <v>1</v>
      </c>
    </row>
    <row r="39" spans="1:13" x14ac:dyDescent="0.35">
      <c r="A39">
        <v>24</v>
      </c>
      <c r="B39" s="3" t="s">
        <v>121</v>
      </c>
      <c r="C39" s="4">
        <v>8</v>
      </c>
      <c r="D39" t="s">
        <v>7</v>
      </c>
      <c r="E39" t="s">
        <v>7</v>
      </c>
      <c r="F39" t="s">
        <v>7</v>
      </c>
      <c r="H39" t="s">
        <v>13</v>
      </c>
      <c r="I39" t="s">
        <v>13</v>
      </c>
      <c r="J39">
        <f t="shared" si="0"/>
        <v>1</v>
      </c>
      <c r="K39">
        <f t="shared" si="1"/>
        <v>1</v>
      </c>
      <c r="L39">
        <f t="shared" si="2"/>
        <v>1</v>
      </c>
      <c r="M39">
        <f t="shared" si="3"/>
        <v>0</v>
      </c>
    </row>
    <row r="40" spans="1:13" x14ac:dyDescent="0.35">
      <c r="A40">
        <v>25</v>
      </c>
      <c r="B40" s="3" t="s">
        <v>121</v>
      </c>
      <c r="C40" s="4">
        <v>8</v>
      </c>
      <c r="D40" t="s">
        <v>9</v>
      </c>
      <c r="E40" t="s">
        <v>9</v>
      </c>
      <c r="F40" t="s">
        <v>9</v>
      </c>
      <c r="H40" t="s">
        <v>16</v>
      </c>
      <c r="I40" t="s">
        <v>16</v>
      </c>
      <c r="J40">
        <f t="shared" si="0"/>
        <v>1</v>
      </c>
      <c r="K40">
        <f t="shared" si="1"/>
        <v>0</v>
      </c>
      <c r="L40">
        <f t="shared" si="2"/>
        <v>0</v>
      </c>
      <c r="M40">
        <f t="shared" si="3"/>
        <v>1</v>
      </c>
    </row>
    <row r="41" spans="1:13" x14ac:dyDescent="0.35">
      <c r="A41">
        <v>26</v>
      </c>
      <c r="B41" s="3" t="s">
        <v>121</v>
      </c>
      <c r="C41" s="4">
        <v>9</v>
      </c>
      <c r="D41" t="s">
        <v>8</v>
      </c>
      <c r="E41" t="s">
        <v>8</v>
      </c>
      <c r="H41" t="s">
        <v>12</v>
      </c>
      <c r="J41">
        <f t="shared" si="0"/>
        <v>0</v>
      </c>
      <c r="K41">
        <f t="shared" si="1"/>
        <v>0</v>
      </c>
      <c r="L41">
        <f t="shared" si="2"/>
        <v>0</v>
      </c>
      <c r="M41">
        <f t="shared" si="3"/>
        <v>0</v>
      </c>
    </row>
    <row r="42" spans="1:13" x14ac:dyDescent="0.35">
      <c r="A42">
        <v>27</v>
      </c>
      <c r="B42" s="3" t="s">
        <v>121</v>
      </c>
      <c r="C42" s="4">
        <v>9</v>
      </c>
      <c r="D42" t="s">
        <v>136</v>
      </c>
      <c r="E42" t="s">
        <v>31</v>
      </c>
      <c r="H42" t="s">
        <v>60</v>
      </c>
      <c r="J42">
        <f t="shared" si="0"/>
        <v>0</v>
      </c>
      <c r="K42">
        <f t="shared" si="1"/>
        <v>0</v>
      </c>
      <c r="L42">
        <f t="shared" si="2"/>
        <v>0</v>
      </c>
      <c r="M42">
        <f t="shared" si="3"/>
        <v>0</v>
      </c>
    </row>
    <row r="43" spans="1:13" ht="16.5" x14ac:dyDescent="0.35">
      <c r="A43">
        <v>28</v>
      </c>
      <c r="B43" s="3" t="s">
        <v>121</v>
      </c>
      <c r="C43" s="4">
        <v>10</v>
      </c>
      <c r="D43" t="s">
        <v>99</v>
      </c>
      <c r="H43" t="s">
        <v>113</v>
      </c>
      <c r="J43">
        <f t="shared" si="0"/>
        <v>1</v>
      </c>
      <c r="K43">
        <f t="shared" si="1"/>
        <v>1</v>
      </c>
      <c r="L43">
        <f t="shared" si="2"/>
        <v>1</v>
      </c>
      <c r="M43">
        <f t="shared" si="3"/>
        <v>0</v>
      </c>
    </row>
    <row r="44" spans="1:13" x14ac:dyDescent="0.35">
      <c r="A44">
        <v>29</v>
      </c>
      <c r="B44" s="3" t="s">
        <v>121</v>
      </c>
      <c r="C44" s="4">
        <v>10</v>
      </c>
      <c r="D44" t="s">
        <v>7</v>
      </c>
      <c r="E44" t="s">
        <v>7</v>
      </c>
      <c r="F44" t="s">
        <v>7</v>
      </c>
      <c r="H44" t="s">
        <v>13</v>
      </c>
      <c r="I44" t="s">
        <v>13</v>
      </c>
      <c r="J44">
        <f t="shared" si="0"/>
        <v>1</v>
      </c>
      <c r="K44">
        <f t="shared" si="1"/>
        <v>1</v>
      </c>
      <c r="L44">
        <f t="shared" si="2"/>
        <v>1</v>
      </c>
      <c r="M44">
        <f t="shared" si="3"/>
        <v>0</v>
      </c>
    </row>
    <row r="45" spans="1:13" x14ac:dyDescent="0.35">
      <c r="A45">
        <v>30</v>
      </c>
      <c r="B45" s="3" t="s">
        <v>121</v>
      </c>
      <c r="C45" s="4">
        <v>10</v>
      </c>
      <c r="F45" t="s">
        <v>130</v>
      </c>
      <c r="J45">
        <f t="shared" si="0"/>
        <v>1</v>
      </c>
      <c r="K45">
        <f t="shared" si="1"/>
        <v>0</v>
      </c>
      <c r="L45">
        <f t="shared" si="2"/>
        <v>0</v>
      </c>
      <c r="M45">
        <f t="shared" si="3"/>
        <v>1</v>
      </c>
    </row>
    <row r="46" spans="1:13" x14ac:dyDescent="0.35">
      <c r="A46">
        <v>31</v>
      </c>
      <c r="B46" s="3" t="s">
        <v>121</v>
      </c>
      <c r="C46" s="4">
        <v>10</v>
      </c>
      <c r="D46" t="s">
        <v>8</v>
      </c>
      <c r="E46" t="s">
        <v>8</v>
      </c>
      <c r="F46" t="s">
        <v>129</v>
      </c>
      <c r="H46" t="s">
        <v>12</v>
      </c>
      <c r="J46">
        <f t="shared" si="0"/>
        <v>0</v>
      </c>
      <c r="K46">
        <f t="shared" si="1"/>
        <v>0</v>
      </c>
      <c r="L46">
        <f t="shared" si="2"/>
        <v>0</v>
      </c>
      <c r="M46">
        <f t="shared" si="3"/>
        <v>0</v>
      </c>
    </row>
    <row r="47" spans="1:13" x14ac:dyDescent="0.35">
      <c r="A47">
        <v>32</v>
      </c>
      <c r="B47" s="8" t="s">
        <v>122</v>
      </c>
      <c r="C47" s="2">
        <v>12</v>
      </c>
      <c r="D47" t="s">
        <v>7</v>
      </c>
      <c r="E47" t="s">
        <v>7</v>
      </c>
      <c r="F47" t="s">
        <v>7</v>
      </c>
      <c r="H47" t="s">
        <v>15</v>
      </c>
      <c r="I47" t="s">
        <v>13</v>
      </c>
      <c r="J47">
        <f t="shared" si="0"/>
        <v>0</v>
      </c>
      <c r="K47">
        <f t="shared" si="1"/>
        <v>1</v>
      </c>
      <c r="L47">
        <f t="shared" si="2"/>
        <v>0</v>
      </c>
      <c r="M47">
        <f t="shared" si="3"/>
        <v>0</v>
      </c>
    </row>
    <row r="48" spans="1:13" ht="16.5" x14ac:dyDescent="0.35">
      <c r="A48">
        <v>33</v>
      </c>
      <c r="B48" s="8" t="s">
        <v>122</v>
      </c>
      <c r="C48" s="4">
        <v>12</v>
      </c>
      <c r="D48" t="s">
        <v>99</v>
      </c>
      <c r="H48" t="s">
        <v>113</v>
      </c>
      <c r="J48">
        <f t="shared" si="0"/>
        <v>1</v>
      </c>
      <c r="K48">
        <f t="shared" si="1"/>
        <v>1</v>
      </c>
      <c r="L48">
        <f t="shared" si="2"/>
        <v>1</v>
      </c>
      <c r="M48">
        <f t="shared" si="3"/>
        <v>0</v>
      </c>
    </row>
    <row r="49" spans="1:13" x14ac:dyDescent="0.35">
      <c r="A49">
        <v>34</v>
      </c>
      <c r="B49" s="8" t="s">
        <v>122</v>
      </c>
      <c r="C49" s="4">
        <v>12</v>
      </c>
      <c r="D49" t="s">
        <v>9</v>
      </c>
      <c r="E49" t="s">
        <v>9</v>
      </c>
      <c r="F49" t="s">
        <v>9</v>
      </c>
      <c r="H49" t="s">
        <v>16</v>
      </c>
      <c r="J49">
        <f t="shared" si="0"/>
        <v>0</v>
      </c>
      <c r="K49">
        <f t="shared" si="1"/>
        <v>0</v>
      </c>
      <c r="L49">
        <f t="shared" si="2"/>
        <v>0</v>
      </c>
      <c r="M49">
        <f t="shared" si="3"/>
        <v>0</v>
      </c>
    </row>
    <row r="50" spans="1:13" x14ac:dyDescent="0.35">
      <c r="A50">
        <v>35</v>
      </c>
      <c r="B50" s="8" t="s">
        <v>122</v>
      </c>
      <c r="C50" s="4">
        <v>12</v>
      </c>
      <c r="D50" t="s">
        <v>10</v>
      </c>
      <c r="E50" t="s">
        <v>10</v>
      </c>
      <c r="F50" t="s">
        <v>10</v>
      </c>
      <c r="H50" t="s">
        <v>12</v>
      </c>
      <c r="J50">
        <f t="shared" si="0"/>
        <v>0</v>
      </c>
      <c r="K50">
        <f t="shared" si="1"/>
        <v>0</v>
      </c>
      <c r="L50">
        <f t="shared" si="2"/>
        <v>0</v>
      </c>
      <c r="M50">
        <f t="shared" si="3"/>
        <v>0</v>
      </c>
    </row>
    <row r="51" spans="1:13" x14ac:dyDescent="0.35">
      <c r="A51">
        <v>36</v>
      </c>
      <c r="B51" s="8" t="s">
        <v>122</v>
      </c>
      <c r="C51" s="4">
        <v>12</v>
      </c>
      <c r="D51" t="s">
        <v>8</v>
      </c>
      <c r="E51" t="s">
        <v>8</v>
      </c>
      <c r="F51" t="s">
        <v>8</v>
      </c>
      <c r="H51" t="s">
        <v>12</v>
      </c>
      <c r="J51">
        <f t="shared" si="0"/>
        <v>0</v>
      </c>
      <c r="K51">
        <f t="shared" si="1"/>
        <v>0</v>
      </c>
      <c r="L51">
        <f t="shared" si="2"/>
        <v>0</v>
      </c>
      <c r="M51">
        <f t="shared" si="3"/>
        <v>0</v>
      </c>
    </row>
    <row r="52" spans="1:13" x14ac:dyDescent="0.35">
      <c r="A52">
        <v>37</v>
      </c>
      <c r="B52" s="8" t="s">
        <v>122</v>
      </c>
      <c r="C52" s="4">
        <v>13</v>
      </c>
      <c r="D52" t="s">
        <v>137</v>
      </c>
      <c r="G52" t="s">
        <v>213</v>
      </c>
      <c r="J52">
        <f t="shared" si="0"/>
        <v>1</v>
      </c>
      <c r="K52">
        <f t="shared" si="1"/>
        <v>0</v>
      </c>
      <c r="L52">
        <f t="shared" si="2"/>
        <v>0</v>
      </c>
      <c r="M52">
        <f t="shared" si="3"/>
        <v>1</v>
      </c>
    </row>
    <row r="53" spans="1:13" x14ac:dyDescent="0.35">
      <c r="A53">
        <v>38</v>
      </c>
      <c r="B53" s="8" t="s">
        <v>123</v>
      </c>
      <c r="C53" s="4">
        <v>14</v>
      </c>
      <c r="D53" t="s">
        <v>7</v>
      </c>
      <c r="E53" t="s">
        <v>7</v>
      </c>
      <c r="F53" t="s">
        <v>7</v>
      </c>
      <c r="H53" t="s">
        <v>13</v>
      </c>
      <c r="I53" t="s">
        <v>13</v>
      </c>
      <c r="J53">
        <f t="shared" si="0"/>
        <v>1</v>
      </c>
      <c r="K53">
        <f t="shared" si="1"/>
        <v>1</v>
      </c>
      <c r="L53">
        <f t="shared" si="2"/>
        <v>1</v>
      </c>
      <c r="M53">
        <f t="shared" si="3"/>
        <v>0</v>
      </c>
    </row>
    <row r="54" spans="1:13" x14ac:dyDescent="0.35">
      <c r="A54">
        <v>39</v>
      </c>
      <c r="B54" s="8" t="s">
        <v>123</v>
      </c>
      <c r="C54" s="4">
        <v>14</v>
      </c>
      <c r="D54" t="s">
        <v>31</v>
      </c>
      <c r="E54" t="s">
        <v>31</v>
      </c>
      <c r="H54" t="s">
        <v>60</v>
      </c>
      <c r="I54" t="s">
        <v>60</v>
      </c>
      <c r="J54">
        <f t="shared" si="0"/>
        <v>1</v>
      </c>
      <c r="K54">
        <f t="shared" si="1"/>
        <v>0</v>
      </c>
      <c r="L54">
        <f t="shared" si="2"/>
        <v>0</v>
      </c>
      <c r="M54">
        <f t="shared" si="3"/>
        <v>1</v>
      </c>
    </row>
    <row r="55" spans="1:13" x14ac:dyDescent="0.35">
      <c r="A55">
        <v>40</v>
      </c>
      <c r="B55" s="8" t="s">
        <v>124</v>
      </c>
      <c r="C55" s="4">
        <v>15</v>
      </c>
      <c r="D55" t="s">
        <v>100</v>
      </c>
      <c r="E55" t="s">
        <v>100</v>
      </c>
      <c r="F55" t="s">
        <v>100</v>
      </c>
      <c r="H55" t="s">
        <v>135</v>
      </c>
      <c r="I55" t="s">
        <v>135</v>
      </c>
      <c r="J55">
        <f t="shared" si="0"/>
        <v>1</v>
      </c>
      <c r="K55">
        <f t="shared" si="1"/>
        <v>0</v>
      </c>
      <c r="L55">
        <f t="shared" si="2"/>
        <v>0</v>
      </c>
      <c r="M55">
        <f t="shared" si="3"/>
        <v>1</v>
      </c>
    </row>
    <row r="56" spans="1:13" x14ac:dyDescent="0.35">
      <c r="A56">
        <v>42</v>
      </c>
      <c r="B56" s="8" t="s">
        <v>124</v>
      </c>
      <c r="C56" s="4">
        <v>15</v>
      </c>
      <c r="D56" t="s">
        <v>31</v>
      </c>
      <c r="E56" t="s">
        <v>31</v>
      </c>
      <c r="F56" t="s">
        <v>31</v>
      </c>
      <c r="H56" t="s">
        <v>60</v>
      </c>
      <c r="I56" t="s">
        <v>60</v>
      </c>
      <c r="J56">
        <f t="shared" si="0"/>
        <v>1</v>
      </c>
      <c r="K56">
        <f t="shared" si="1"/>
        <v>0</v>
      </c>
      <c r="L56">
        <f t="shared" si="2"/>
        <v>0</v>
      </c>
      <c r="M56">
        <f t="shared" si="3"/>
        <v>1</v>
      </c>
    </row>
    <row r="57" spans="1:13" x14ac:dyDescent="0.35">
      <c r="A57">
        <v>43</v>
      </c>
      <c r="B57" s="8" t="s">
        <v>124</v>
      </c>
      <c r="C57" s="4">
        <v>15</v>
      </c>
      <c r="D57" t="s">
        <v>100</v>
      </c>
      <c r="E57" t="s">
        <v>100</v>
      </c>
      <c r="H57" t="s">
        <v>140</v>
      </c>
      <c r="J57">
        <f t="shared" si="0"/>
        <v>0</v>
      </c>
      <c r="K57">
        <f t="shared" si="1"/>
        <v>0</v>
      </c>
      <c r="L57">
        <f t="shared" si="2"/>
        <v>0</v>
      </c>
      <c r="M57">
        <f t="shared" si="3"/>
        <v>0</v>
      </c>
    </row>
    <row r="58" spans="1:13" x14ac:dyDescent="0.35">
      <c r="A58">
        <v>43</v>
      </c>
      <c r="B58" s="8" t="s">
        <v>141</v>
      </c>
      <c r="C58" s="4">
        <v>16</v>
      </c>
      <c r="F58" t="s">
        <v>142</v>
      </c>
      <c r="I58" t="s">
        <v>139</v>
      </c>
      <c r="J58">
        <f t="shared" si="0"/>
        <v>0</v>
      </c>
      <c r="K58">
        <f t="shared" si="1"/>
        <v>0</v>
      </c>
      <c r="L58">
        <f t="shared" si="2"/>
        <v>0</v>
      </c>
      <c r="M58">
        <f t="shared" si="3"/>
        <v>0</v>
      </c>
    </row>
    <row r="59" spans="1:13" x14ac:dyDescent="0.35">
      <c r="J59">
        <f>SUM(J16:J58)</f>
        <v>28</v>
      </c>
      <c r="K59">
        <f t="shared" ref="K59:M59" si="4">SUM(K16:K58)</f>
        <v>12</v>
      </c>
      <c r="L59">
        <f t="shared" si="4"/>
        <v>11</v>
      </c>
      <c r="M59">
        <f t="shared" si="4"/>
        <v>17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1C1EA-F874-45F1-B125-27437C296F50}">
  <dimension ref="A1:L58"/>
  <sheetViews>
    <sheetView tabSelected="1" topLeftCell="D10" workbookViewId="0">
      <selection activeCell="G11" sqref="G11"/>
    </sheetView>
  </sheetViews>
  <sheetFormatPr defaultRowHeight="14.5" x14ac:dyDescent="0.35"/>
  <cols>
    <col min="1" max="1" width="24.7265625" customWidth="1"/>
    <col min="2" max="4" width="25.81640625" customWidth="1"/>
    <col min="5" max="5" width="18.26953125" customWidth="1"/>
    <col min="6" max="6" width="30.54296875" bestFit="1" customWidth="1"/>
    <col min="7" max="7" width="60.6328125" bestFit="1" customWidth="1"/>
    <col min="8" max="8" width="60.6328125" customWidth="1"/>
    <col min="9" max="10" width="13.7265625" customWidth="1"/>
    <col min="11" max="11" width="12.6328125" customWidth="1"/>
    <col min="12" max="12" width="14.90625" customWidth="1"/>
  </cols>
  <sheetData>
    <row r="1" spans="1:12" x14ac:dyDescent="0.35">
      <c r="A1" t="s">
        <v>19</v>
      </c>
      <c r="B1" t="s">
        <v>144</v>
      </c>
    </row>
    <row r="2" spans="1:12" x14ac:dyDescent="0.35">
      <c r="A2" t="s">
        <v>42</v>
      </c>
      <c r="B2" s="3" t="s">
        <v>145</v>
      </c>
      <c r="C2" s="3"/>
      <c r="D2" s="3"/>
    </row>
    <row r="3" spans="1:12" x14ac:dyDescent="0.35">
      <c r="A3" t="s">
        <v>1</v>
      </c>
      <c r="B3" t="s">
        <v>143</v>
      </c>
    </row>
    <row r="4" spans="1:12" x14ac:dyDescent="0.35">
      <c r="A4" t="s">
        <v>21</v>
      </c>
      <c r="B4" t="s">
        <v>146</v>
      </c>
    </row>
    <row r="6" spans="1:12" x14ac:dyDescent="0.35">
      <c r="A6" t="s">
        <v>126</v>
      </c>
      <c r="B6" t="s">
        <v>162</v>
      </c>
    </row>
    <row r="8" spans="1:12" x14ac:dyDescent="0.35">
      <c r="A8" t="s">
        <v>45</v>
      </c>
      <c r="B8">
        <v>19</v>
      </c>
    </row>
    <row r="9" spans="1:12" x14ac:dyDescent="0.35">
      <c r="A9" t="s">
        <v>47</v>
      </c>
      <c r="B9">
        <f>I35</f>
        <v>12</v>
      </c>
    </row>
    <row r="10" spans="1:12" x14ac:dyDescent="0.35">
      <c r="A10" t="s">
        <v>27</v>
      </c>
      <c r="B10">
        <f>J35</f>
        <v>6</v>
      </c>
    </row>
    <row r="11" spans="1:12" x14ac:dyDescent="0.35">
      <c r="A11" t="s">
        <v>50</v>
      </c>
      <c r="B11">
        <f>K35</f>
        <v>4</v>
      </c>
    </row>
    <row r="12" spans="1:12" x14ac:dyDescent="0.35">
      <c r="A12" t="s">
        <v>51</v>
      </c>
      <c r="B12">
        <f>B8-B10</f>
        <v>13</v>
      </c>
    </row>
    <row r="13" spans="1:12" x14ac:dyDescent="0.35">
      <c r="A13" t="s">
        <v>52</v>
      </c>
      <c r="B13">
        <f>B9-B11</f>
        <v>8</v>
      </c>
    </row>
    <row r="15" spans="1:12" s="1" customFormat="1" ht="29" x14ac:dyDescent="0.35">
      <c r="A15" s="1" t="s">
        <v>0</v>
      </c>
      <c r="B15" s="1" t="s">
        <v>39</v>
      </c>
      <c r="C15" s="1" t="s">
        <v>57</v>
      </c>
      <c r="D15" s="1" t="s">
        <v>54</v>
      </c>
      <c r="E15" s="1" t="s">
        <v>36</v>
      </c>
      <c r="F15" s="1" t="s">
        <v>64</v>
      </c>
      <c r="G15" s="1" t="s">
        <v>4</v>
      </c>
      <c r="H15" s="1" t="s">
        <v>5</v>
      </c>
      <c r="I15" s="1" t="s">
        <v>24</v>
      </c>
      <c r="J15" s="1" t="s">
        <v>161</v>
      </c>
      <c r="K15" s="1" t="s">
        <v>25</v>
      </c>
      <c r="L15" s="1" t="s">
        <v>26</v>
      </c>
    </row>
    <row r="16" spans="1:12" x14ac:dyDescent="0.35">
      <c r="A16">
        <v>1</v>
      </c>
      <c r="B16" s="3" t="s">
        <v>223</v>
      </c>
      <c r="C16" s="4">
        <v>0</v>
      </c>
      <c r="D16" t="s">
        <v>147</v>
      </c>
      <c r="E16" t="s">
        <v>147</v>
      </c>
      <c r="F16" t="s">
        <v>100</v>
      </c>
      <c r="G16" t="s">
        <v>224</v>
      </c>
      <c r="H16" t="s">
        <v>191</v>
      </c>
      <c r="I16">
        <f>(G16=H16)*1</f>
        <v>0</v>
      </c>
      <c r="J16">
        <v>0</v>
      </c>
      <c r="K16">
        <f>I16*J16</f>
        <v>0</v>
      </c>
      <c r="L16">
        <f>I16-K16</f>
        <v>0</v>
      </c>
    </row>
    <row r="17" spans="1:12" x14ac:dyDescent="0.35">
      <c r="A17">
        <v>2</v>
      </c>
      <c r="B17" s="3" t="s">
        <v>149</v>
      </c>
      <c r="C17" s="4">
        <v>1</v>
      </c>
      <c r="D17" t="s">
        <v>156</v>
      </c>
      <c r="E17" t="s">
        <v>156</v>
      </c>
      <c r="F17" t="s">
        <v>100</v>
      </c>
      <c r="G17" t="s">
        <v>160</v>
      </c>
      <c r="I17">
        <f t="shared" ref="I17:I34" si="0">(G17=H17)*1</f>
        <v>0</v>
      </c>
      <c r="J17">
        <v>0</v>
      </c>
      <c r="K17">
        <f t="shared" ref="K17:K34" si="1">I17*J17</f>
        <v>0</v>
      </c>
      <c r="L17">
        <f t="shared" ref="L17:L34" si="2">I17-K17</f>
        <v>0</v>
      </c>
    </row>
    <row r="18" spans="1:12" x14ac:dyDescent="0.35">
      <c r="A18">
        <v>3</v>
      </c>
      <c r="B18" s="3" t="s">
        <v>149</v>
      </c>
      <c r="C18" s="4">
        <v>1</v>
      </c>
      <c r="D18" t="s">
        <v>157</v>
      </c>
      <c r="E18" t="s">
        <v>157</v>
      </c>
      <c r="F18" t="s">
        <v>158</v>
      </c>
      <c r="G18" t="s">
        <v>155</v>
      </c>
      <c r="H18" t="s">
        <v>148</v>
      </c>
      <c r="I18">
        <f t="shared" si="0"/>
        <v>0</v>
      </c>
      <c r="J18">
        <f t="shared" ref="J18:J34" si="3">ISNUMBER(SEARCH("KS",D18))*1+ISNUMBER(SEARCH("C",D18))*1</f>
        <v>1</v>
      </c>
      <c r="K18">
        <f t="shared" si="1"/>
        <v>0</v>
      </c>
      <c r="L18">
        <f t="shared" si="2"/>
        <v>0</v>
      </c>
    </row>
    <row r="19" spans="1:12" x14ac:dyDescent="0.35">
      <c r="A19">
        <v>4</v>
      </c>
      <c r="B19" s="3" t="s">
        <v>149</v>
      </c>
      <c r="C19" s="4">
        <v>2</v>
      </c>
      <c r="D19" t="s">
        <v>7</v>
      </c>
      <c r="E19" t="s">
        <v>7</v>
      </c>
      <c r="F19" t="s">
        <v>7</v>
      </c>
      <c r="G19" t="s">
        <v>159</v>
      </c>
      <c r="H19" t="s">
        <v>13</v>
      </c>
      <c r="I19">
        <f t="shared" si="0"/>
        <v>0</v>
      </c>
      <c r="J19">
        <f t="shared" si="3"/>
        <v>1</v>
      </c>
      <c r="K19">
        <f t="shared" si="1"/>
        <v>0</v>
      </c>
      <c r="L19">
        <f t="shared" si="2"/>
        <v>0</v>
      </c>
    </row>
    <row r="20" spans="1:12" x14ac:dyDescent="0.35">
      <c r="A20">
        <v>5</v>
      </c>
      <c r="B20" s="3" t="s">
        <v>149</v>
      </c>
      <c r="C20" s="4">
        <v>2</v>
      </c>
      <c r="D20" t="s">
        <v>9</v>
      </c>
      <c r="E20" t="s">
        <v>9</v>
      </c>
      <c r="F20" t="s">
        <v>9</v>
      </c>
      <c r="G20" t="s">
        <v>16</v>
      </c>
      <c r="H20" t="s">
        <v>16</v>
      </c>
      <c r="I20">
        <f t="shared" si="0"/>
        <v>1</v>
      </c>
      <c r="J20">
        <f t="shared" si="3"/>
        <v>0</v>
      </c>
      <c r="K20">
        <f t="shared" si="1"/>
        <v>0</v>
      </c>
      <c r="L20">
        <f t="shared" si="2"/>
        <v>1</v>
      </c>
    </row>
    <row r="21" spans="1:12" x14ac:dyDescent="0.35">
      <c r="A21">
        <v>6</v>
      </c>
      <c r="B21" s="3" t="s">
        <v>149</v>
      </c>
      <c r="C21" s="4">
        <v>2</v>
      </c>
      <c r="D21" t="s">
        <v>8</v>
      </c>
      <c r="E21" t="s">
        <v>8</v>
      </c>
      <c r="F21" t="s">
        <v>8</v>
      </c>
      <c r="G21" t="s">
        <v>12</v>
      </c>
      <c r="H21" t="s">
        <v>12</v>
      </c>
      <c r="I21">
        <f t="shared" si="0"/>
        <v>1</v>
      </c>
      <c r="J21">
        <f t="shared" si="3"/>
        <v>0</v>
      </c>
      <c r="K21">
        <f t="shared" si="1"/>
        <v>0</v>
      </c>
      <c r="L21">
        <f t="shared" si="2"/>
        <v>1</v>
      </c>
    </row>
    <row r="22" spans="1:12" x14ac:dyDescent="0.35">
      <c r="A22">
        <v>7</v>
      </c>
      <c r="B22" s="3" t="s">
        <v>150</v>
      </c>
      <c r="C22" s="4">
        <v>3</v>
      </c>
      <c r="D22" t="s">
        <v>7</v>
      </c>
      <c r="E22" t="s">
        <v>7</v>
      </c>
      <c r="F22" t="s">
        <v>7</v>
      </c>
      <c r="G22" t="s">
        <v>13</v>
      </c>
      <c r="H22" t="s">
        <v>13</v>
      </c>
      <c r="I22">
        <f t="shared" si="0"/>
        <v>1</v>
      </c>
      <c r="J22">
        <f t="shared" si="3"/>
        <v>1</v>
      </c>
      <c r="K22">
        <f t="shared" si="1"/>
        <v>1</v>
      </c>
      <c r="L22">
        <f t="shared" si="2"/>
        <v>0</v>
      </c>
    </row>
    <row r="23" spans="1:12" x14ac:dyDescent="0.35">
      <c r="A23">
        <v>8</v>
      </c>
      <c r="B23" s="3" t="s">
        <v>150</v>
      </c>
      <c r="C23" s="4">
        <v>3</v>
      </c>
      <c r="D23" t="s">
        <v>9</v>
      </c>
      <c r="E23" t="s">
        <v>9</v>
      </c>
      <c r="F23" t="s">
        <v>9</v>
      </c>
      <c r="G23" t="s">
        <v>16</v>
      </c>
      <c r="H23" t="s">
        <v>16</v>
      </c>
      <c r="I23">
        <f t="shared" si="0"/>
        <v>1</v>
      </c>
      <c r="J23">
        <f t="shared" si="3"/>
        <v>0</v>
      </c>
      <c r="K23">
        <f t="shared" si="1"/>
        <v>0</v>
      </c>
      <c r="L23">
        <f t="shared" si="2"/>
        <v>1</v>
      </c>
    </row>
    <row r="24" spans="1:12" x14ac:dyDescent="0.35">
      <c r="A24">
        <v>9</v>
      </c>
      <c r="B24" s="3" t="s">
        <v>150</v>
      </c>
      <c r="C24" s="4">
        <v>3</v>
      </c>
      <c r="D24" t="s">
        <v>31</v>
      </c>
      <c r="E24" t="s">
        <v>31</v>
      </c>
      <c r="F24" t="s">
        <v>31</v>
      </c>
      <c r="G24" t="s">
        <v>60</v>
      </c>
      <c r="H24" t="s">
        <v>60</v>
      </c>
      <c r="I24">
        <f t="shared" si="0"/>
        <v>1</v>
      </c>
      <c r="J24">
        <f t="shared" si="3"/>
        <v>0</v>
      </c>
      <c r="K24">
        <f t="shared" si="1"/>
        <v>0</v>
      </c>
      <c r="L24">
        <f t="shared" si="2"/>
        <v>1</v>
      </c>
    </row>
    <row r="25" spans="1:12" x14ac:dyDescent="0.35">
      <c r="A25">
        <v>10</v>
      </c>
      <c r="B25" s="3" t="s">
        <v>150</v>
      </c>
      <c r="C25" s="4">
        <v>3</v>
      </c>
      <c r="D25" t="s">
        <v>8</v>
      </c>
      <c r="E25" t="s">
        <v>8</v>
      </c>
      <c r="F25" t="s">
        <v>129</v>
      </c>
      <c r="G25" t="s">
        <v>12</v>
      </c>
      <c r="I25">
        <f t="shared" si="0"/>
        <v>0</v>
      </c>
      <c r="J25">
        <f t="shared" si="3"/>
        <v>0</v>
      </c>
      <c r="K25">
        <f t="shared" si="1"/>
        <v>0</v>
      </c>
      <c r="L25">
        <f t="shared" si="2"/>
        <v>0</v>
      </c>
    </row>
    <row r="26" spans="1:12" x14ac:dyDescent="0.35">
      <c r="A26">
        <v>11</v>
      </c>
      <c r="B26" s="3" t="s">
        <v>151</v>
      </c>
      <c r="C26" s="4">
        <v>4</v>
      </c>
      <c r="D26" t="s">
        <v>7</v>
      </c>
      <c r="E26" t="s">
        <v>7</v>
      </c>
      <c r="F26" t="s">
        <v>7</v>
      </c>
      <c r="G26" t="s">
        <v>13</v>
      </c>
      <c r="H26" t="s">
        <v>13</v>
      </c>
      <c r="I26">
        <f t="shared" si="0"/>
        <v>1</v>
      </c>
      <c r="J26">
        <f t="shared" si="3"/>
        <v>1</v>
      </c>
      <c r="K26">
        <f t="shared" si="1"/>
        <v>1</v>
      </c>
      <c r="L26">
        <f t="shared" si="2"/>
        <v>0</v>
      </c>
    </row>
    <row r="27" spans="1:12" x14ac:dyDescent="0.35">
      <c r="A27">
        <v>12</v>
      </c>
      <c r="B27" s="3" t="s">
        <v>151</v>
      </c>
      <c r="C27" s="4">
        <v>4</v>
      </c>
      <c r="D27" t="s">
        <v>9</v>
      </c>
      <c r="E27" t="s">
        <v>9</v>
      </c>
      <c r="F27" t="s">
        <v>9</v>
      </c>
      <c r="G27" t="s">
        <v>16</v>
      </c>
      <c r="H27" t="s">
        <v>16</v>
      </c>
      <c r="I27">
        <f t="shared" si="0"/>
        <v>1</v>
      </c>
      <c r="J27">
        <f t="shared" si="3"/>
        <v>0</v>
      </c>
      <c r="K27">
        <f t="shared" si="1"/>
        <v>0</v>
      </c>
      <c r="L27">
        <f t="shared" si="2"/>
        <v>1</v>
      </c>
    </row>
    <row r="28" spans="1:12" x14ac:dyDescent="0.35">
      <c r="A28">
        <v>13</v>
      </c>
      <c r="B28" s="3" t="s">
        <v>151</v>
      </c>
      <c r="C28" s="4">
        <v>4</v>
      </c>
      <c r="D28" t="s">
        <v>8</v>
      </c>
      <c r="E28" t="s">
        <v>8</v>
      </c>
      <c r="F28" t="s">
        <v>8</v>
      </c>
      <c r="G28" t="s">
        <v>12</v>
      </c>
      <c r="H28" t="s">
        <v>37</v>
      </c>
      <c r="I28">
        <f t="shared" si="0"/>
        <v>0</v>
      </c>
      <c r="J28">
        <f t="shared" si="3"/>
        <v>0</v>
      </c>
      <c r="K28">
        <f t="shared" si="1"/>
        <v>0</v>
      </c>
      <c r="L28">
        <f t="shared" si="2"/>
        <v>0</v>
      </c>
    </row>
    <row r="29" spans="1:12" x14ac:dyDescent="0.35">
      <c r="A29">
        <v>14</v>
      </c>
      <c r="B29" s="3" t="s">
        <v>152</v>
      </c>
      <c r="C29" s="4">
        <v>5</v>
      </c>
      <c r="D29" t="s">
        <v>7</v>
      </c>
      <c r="E29" t="s">
        <v>7</v>
      </c>
      <c r="F29" t="s">
        <v>7</v>
      </c>
      <c r="G29" t="s">
        <v>13</v>
      </c>
      <c r="H29" t="s">
        <v>13</v>
      </c>
      <c r="I29">
        <f t="shared" si="0"/>
        <v>1</v>
      </c>
      <c r="J29">
        <f t="shared" si="3"/>
        <v>1</v>
      </c>
      <c r="K29">
        <f t="shared" si="1"/>
        <v>1</v>
      </c>
      <c r="L29">
        <f t="shared" si="2"/>
        <v>0</v>
      </c>
    </row>
    <row r="30" spans="1:12" x14ac:dyDescent="0.35">
      <c r="A30">
        <v>15</v>
      </c>
      <c r="B30" s="3" t="s">
        <v>152</v>
      </c>
      <c r="C30" s="4">
        <v>5</v>
      </c>
      <c r="D30" t="s">
        <v>9</v>
      </c>
      <c r="E30" t="s">
        <v>9</v>
      </c>
      <c r="F30" t="s">
        <v>9</v>
      </c>
      <c r="G30" t="s">
        <v>16</v>
      </c>
      <c r="H30" t="s">
        <v>16</v>
      </c>
      <c r="I30">
        <f t="shared" si="0"/>
        <v>1</v>
      </c>
      <c r="J30">
        <f t="shared" si="3"/>
        <v>0</v>
      </c>
      <c r="K30">
        <f t="shared" si="1"/>
        <v>0</v>
      </c>
      <c r="L30">
        <f t="shared" si="2"/>
        <v>1</v>
      </c>
    </row>
    <row r="31" spans="1:12" x14ac:dyDescent="0.35">
      <c r="A31">
        <v>16</v>
      </c>
      <c r="B31" s="3" t="s">
        <v>152</v>
      </c>
      <c r="C31" s="4">
        <v>5</v>
      </c>
      <c r="D31" t="s">
        <v>31</v>
      </c>
      <c r="E31" t="s">
        <v>31</v>
      </c>
      <c r="F31" t="s">
        <v>31</v>
      </c>
      <c r="G31" t="s">
        <v>60</v>
      </c>
      <c r="H31" t="s">
        <v>60</v>
      </c>
      <c r="I31">
        <f t="shared" si="0"/>
        <v>1</v>
      </c>
      <c r="J31">
        <f t="shared" si="3"/>
        <v>0</v>
      </c>
      <c r="K31">
        <f t="shared" si="1"/>
        <v>0</v>
      </c>
      <c r="L31">
        <f t="shared" si="2"/>
        <v>1</v>
      </c>
    </row>
    <row r="32" spans="1:12" x14ac:dyDescent="0.35">
      <c r="A32">
        <v>17</v>
      </c>
      <c r="B32" s="3" t="s">
        <v>152</v>
      </c>
      <c r="C32" s="4">
        <v>5</v>
      </c>
      <c r="D32" t="s">
        <v>8</v>
      </c>
      <c r="E32" t="s">
        <v>8</v>
      </c>
      <c r="F32" t="s">
        <v>129</v>
      </c>
      <c r="G32" t="s">
        <v>12</v>
      </c>
      <c r="I32">
        <f t="shared" si="0"/>
        <v>0</v>
      </c>
      <c r="J32">
        <f t="shared" si="3"/>
        <v>0</v>
      </c>
      <c r="K32">
        <f t="shared" si="1"/>
        <v>0</v>
      </c>
      <c r="L32">
        <f t="shared" si="2"/>
        <v>0</v>
      </c>
    </row>
    <row r="33" spans="1:12" x14ac:dyDescent="0.35">
      <c r="A33">
        <v>18</v>
      </c>
      <c r="B33" s="3" t="s">
        <v>154</v>
      </c>
      <c r="C33" s="4">
        <v>6</v>
      </c>
      <c r="D33" t="s">
        <v>100</v>
      </c>
      <c r="E33" t="s">
        <v>100</v>
      </c>
      <c r="F33" t="s">
        <v>100</v>
      </c>
      <c r="G33" t="s">
        <v>153</v>
      </c>
      <c r="H33" t="s">
        <v>153</v>
      </c>
      <c r="I33">
        <f t="shared" si="0"/>
        <v>1</v>
      </c>
      <c r="J33">
        <f t="shared" si="3"/>
        <v>1</v>
      </c>
      <c r="K33">
        <f t="shared" si="1"/>
        <v>1</v>
      </c>
      <c r="L33">
        <f t="shared" si="2"/>
        <v>0</v>
      </c>
    </row>
    <row r="34" spans="1:12" x14ac:dyDescent="0.35">
      <c r="A34">
        <v>19</v>
      </c>
      <c r="B34" s="3" t="s">
        <v>154</v>
      </c>
      <c r="C34" s="4">
        <v>6</v>
      </c>
      <c r="D34" t="s">
        <v>11</v>
      </c>
      <c r="E34" t="s">
        <v>11</v>
      </c>
      <c r="F34" t="s">
        <v>11</v>
      </c>
      <c r="G34" t="s">
        <v>17</v>
      </c>
      <c r="H34" t="s">
        <v>17</v>
      </c>
      <c r="I34">
        <f t="shared" si="0"/>
        <v>1</v>
      </c>
      <c r="J34">
        <f t="shared" si="3"/>
        <v>0</v>
      </c>
      <c r="K34">
        <f t="shared" si="1"/>
        <v>0</v>
      </c>
      <c r="L34">
        <f t="shared" si="2"/>
        <v>1</v>
      </c>
    </row>
    <row r="35" spans="1:12" x14ac:dyDescent="0.35">
      <c r="B35" s="3"/>
      <c r="C35" s="4"/>
      <c r="I35">
        <f>SUM(I16:I34)</f>
        <v>12</v>
      </c>
      <c r="J35">
        <f t="shared" ref="J35:L35" si="4">SUM(J16:J34)</f>
        <v>6</v>
      </c>
      <c r="K35">
        <f t="shared" si="4"/>
        <v>4</v>
      </c>
      <c r="L35">
        <f t="shared" si="4"/>
        <v>8</v>
      </c>
    </row>
    <row r="36" spans="1:12" x14ac:dyDescent="0.35">
      <c r="B36" s="3"/>
      <c r="C36" s="4"/>
    </row>
    <row r="37" spans="1:12" x14ac:dyDescent="0.35">
      <c r="B37" s="3"/>
      <c r="C37" s="4"/>
    </row>
    <row r="38" spans="1:12" x14ac:dyDescent="0.35">
      <c r="B38" s="3"/>
      <c r="C38" s="4"/>
    </row>
    <row r="39" spans="1:12" x14ac:dyDescent="0.35">
      <c r="B39" s="3"/>
      <c r="C39" s="4"/>
    </row>
    <row r="40" spans="1:12" x14ac:dyDescent="0.35">
      <c r="B40" s="3"/>
      <c r="C40" s="4"/>
    </row>
    <row r="41" spans="1:12" x14ac:dyDescent="0.35">
      <c r="B41" s="3"/>
      <c r="C41" s="4"/>
    </row>
    <row r="42" spans="1:12" x14ac:dyDescent="0.35">
      <c r="B42" s="3"/>
      <c r="C42" s="4"/>
    </row>
    <row r="43" spans="1:12" x14ac:dyDescent="0.35">
      <c r="B43" s="3"/>
      <c r="C43" s="4"/>
    </row>
    <row r="44" spans="1:12" x14ac:dyDescent="0.35">
      <c r="B44" s="3"/>
      <c r="C44" s="4"/>
    </row>
    <row r="45" spans="1:12" x14ac:dyDescent="0.35">
      <c r="B45" s="3"/>
      <c r="C45" s="4"/>
    </row>
    <row r="46" spans="1:12" x14ac:dyDescent="0.35">
      <c r="B46" s="3"/>
      <c r="C46" s="4"/>
    </row>
    <row r="47" spans="1:12" x14ac:dyDescent="0.35">
      <c r="B47" s="8"/>
      <c r="C47" s="2"/>
    </row>
    <row r="48" spans="1:12" x14ac:dyDescent="0.35">
      <c r="B48" s="8"/>
      <c r="C48" s="4"/>
    </row>
    <row r="49" spans="2:3" x14ac:dyDescent="0.35">
      <c r="B49" s="8"/>
      <c r="C49" s="4"/>
    </row>
    <row r="50" spans="2:3" x14ac:dyDescent="0.35">
      <c r="B50" s="8"/>
      <c r="C50" s="4"/>
    </row>
    <row r="51" spans="2:3" x14ac:dyDescent="0.35">
      <c r="B51" s="8"/>
      <c r="C51" s="4"/>
    </row>
    <row r="52" spans="2:3" x14ac:dyDescent="0.35">
      <c r="B52" s="8"/>
      <c r="C52" s="4"/>
    </row>
    <row r="53" spans="2:3" x14ac:dyDescent="0.35">
      <c r="B53" s="8"/>
      <c r="C53" s="4"/>
    </row>
    <row r="54" spans="2:3" x14ac:dyDescent="0.35">
      <c r="B54" s="8"/>
      <c r="C54" s="4"/>
    </row>
    <row r="55" spans="2:3" x14ac:dyDescent="0.35">
      <c r="B55" s="8"/>
      <c r="C55" s="4"/>
    </row>
    <row r="56" spans="2:3" x14ac:dyDescent="0.35">
      <c r="B56" s="8"/>
      <c r="C56" s="4"/>
    </row>
    <row r="57" spans="2:3" x14ac:dyDescent="0.35">
      <c r="B57" s="8"/>
      <c r="C57" s="4"/>
    </row>
    <row r="58" spans="2:3" x14ac:dyDescent="0.35">
      <c r="B58" s="8"/>
      <c r="C58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06FBB-A8B3-48B1-B34B-75F42D9062B2}">
  <dimension ref="A1:M50"/>
  <sheetViews>
    <sheetView topLeftCell="G15" workbookViewId="0">
      <selection activeCell="E16" sqref="E16"/>
    </sheetView>
  </sheetViews>
  <sheetFormatPr defaultRowHeight="14.5" x14ac:dyDescent="0.35"/>
  <cols>
    <col min="1" max="1" width="24.7265625" customWidth="1"/>
    <col min="2" max="4" width="25.81640625" customWidth="1"/>
    <col min="5" max="5" width="18.26953125" customWidth="1"/>
    <col min="6" max="6" width="30.54296875" bestFit="1" customWidth="1"/>
    <col min="7" max="7" width="30.54296875" customWidth="1"/>
    <col min="8" max="8" width="60.6328125" bestFit="1" customWidth="1"/>
    <col min="9" max="9" width="60.6328125" customWidth="1"/>
    <col min="10" max="11" width="13.7265625" customWidth="1"/>
    <col min="12" max="12" width="12.6328125" customWidth="1"/>
    <col min="13" max="13" width="14.90625" customWidth="1"/>
  </cols>
  <sheetData>
    <row r="1" spans="1:13" x14ac:dyDescent="0.35">
      <c r="A1" t="s">
        <v>19</v>
      </c>
      <c r="B1" t="s">
        <v>163</v>
      </c>
    </row>
    <row r="2" spans="1:13" x14ac:dyDescent="0.35">
      <c r="A2" t="s">
        <v>42</v>
      </c>
      <c r="B2" s="3" t="s">
        <v>176</v>
      </c>
      <c r="C2" s="3"/>
      <c r="D2" s="3"/>
    </row>
    <row r="3" spans="1:13" x14ac:dyDescent="0.35">
      <c r="A3" t="s">
        <v>1</v>
      </c>
      <c r="B3" t="s">
        <v>177</v>
      </c>
    </row>
    <row r="4" spans="1:13" x14ac:dyDescent="0.35">
      <c r="A4" t="s">
        <v>21</v>
      </c>
      <c r="B4" t="s">
        <v>178</v>
      </c>
    </row>
    <row r="6" spans="1:13" x14ac:dyDescent="0.35">
      <c r="A6" t="s">
        <v>126</v>
      </c>
      <c r="B6" t="s">
        <v>189</v>
      </c>
    </row>
    <row r="8" spans="1:13" x14ac:dyDescent="0.35">
      <c r="A8" t="s">
        <v>45</v>
      </c>
      <c r="B8">
        <v>20</v>
      </c>
    </row>
    <row r="9" spans="1:13" x14ac:dyDescent="0.35">
      <c r="A9" t="s">
        <v>47</v>
      </c>
      <c r="B9">
        <f>J36</f>
        <v>17</v>
      </c>
    </row>
    <row r="10" spans="1:13" x14ac:dyDescent="0.35">
      <c r="A10" t="s">
        <v>27</v>
      </c>
      <c r="B10">
        <f>K36</f>
        <v>18</v>
      </c>
    </row>
    <row r="11" spans="1:13" x14ac:dyDescent="0.35">
      <c r="A11" t="s">
        <v>50</v>
      </c>
      <c r="B11">
        <f>L36</f>
        <v>16</v>
      </c>
    </row>
    <row r="12" spans="1:13" x14ac:dyDescent="0.35">
      <c r="A12" t="s">
        <v>51</v>
      </c>
      <c r="B12">
        <f>B8-B10</f>
        <v>2</v>
      </c>
    </row>
    <row r="13" spans="1:13" x14ac:dyDescent="0.35">
      <c r="A13" t="s">
        <v>52</v>
      </c>
      <c r="B13">
        <f>B9-B11</f>
        <v>1</v>
      </c>
    </row>
    <row r="15" spans="1:13" s="1" customFormat="1" ht="29" x14ac:dyDescent="0.35">
      <c r="A15" s="1" t="s">
        <v>0</v>
      </c>
      <c r="B15" s="1" t="s">
        <v>39</v>
      </c>
      <c r="C15" s="1" t="s">
        <v>57</v>
      </c>
      <c r="D15" s="1" t="s">
        <v>54</v>
      </c>
      <c r="E15" s="1" t="s">
        <v>36</v>
      </c>
      <c r="F15" s="1" t="s">
        <v>64</v>
      </c>
      <c r="G15" s="1" t="s">
        <v>126</v>
      </c>
      <c r="H15" s="1" t="s">
        <v>4</v>
      </c>
      <c r="I15" s="1" t="s">
        <v>5</v>
      </c>
      <c r="J15" s="1" t="s">
        <v>24</v>
      </c>
      <c r="K15" s="1" t="s">
        <v>161</v>
      </c>
      <c r="L15" s="1" t="s">
        <v>25</v>
      </c>
      <c r="M15" s="1" t="s">
        <v>26</v>
      </c>
    </row>
    <row r="16" spans="1:13" x14ac:dyDescent="0.35">
      <c r="A16">
        <v>1</v>
      </c>
      <c r="C16" s="4">
        <v>0</v>
      </c>
      <c r="D16" t="s">
        <v>219</v>
      </c>
      <c r="E16" t="s">
        <v>219</v>
      </c>
      <c r="F16" t="s">
        <v>219</v>
      </c>
      <c r="G16" t="s">
        <v>220</v>
      </c>
      <c r="H16" t="s">
        <v>214</v>
      </c>
      <c r="I16" t="s">
        <v>164</v>
      </c>
      <c r="J16">
        <f>(H16=I16)*1</f>
        <v>0</v>
      </c>
      <c r="K16">
        <v>0</v>
      </c>
      <c r="L16">
        <f>J16*K16</f>
        <v>0</v>
      </c>
      <c r="M16">
        <f>J16-L16</f>
        <v>0</v>
      </c>
    </row>
    <row r="17" spans="1:13" x14ac:dyDescent="0.35">
      <c r="A17">
        <v>2</v>
      </c>
      <c r="B17" t="s">
        <v>165</v>
      </c>
      <c r="C17" s="4">
        <v>1</v>
      </c>
      <c r="D17" t="s">
        <v>158</v>
      </c>
      <c r="E17" t="s">
        <v>100</v>
      </c>
      <c r="F17" t="s">
        <v>100</v>
      </c>
      <c r="G17" t="s">
        <v>215</v>
      </c>
      <c r="H17" t="s">
        <v>179</v>
      </c>
      <c r="I17" t="s">
        <v>155</v>
      </c>
      <c r="J17">
        <v>1</v>
      </c>
      <c r="K17">
        <v>1</v>
      </c>
      <c r="L17">
        <f t="shared" ref="L17:L35" si="0">J17*K17</f>
        <v>1</v>
      </c>
      <c r="M17">
        <f t="shared" ref="M17:M35" si="1">J17-L17</f>
        <v>0</v>
      </c>
    </row>
    <row r="18" spans="1:13" x14ac:dyDescent="0.35">
      <c r="A18">
        <v>3</v>
      </c>
      <c r="B18" t="s">
        <v>165</v>
      </c>
      <c r="C18" s="4">
        <v>2</v>
      </c>
      <c r="D18" t="s">
        <v>158</v>
      </c>
      <c r="E18" t="s">
        <v>100</v>
      </c>
      <c r="F18" t="s">
        <v>100</v>
      </c>
      <c r="H18" t="s">
        <v>180</v>
      </c>
      <c r="I18" t="s">
        <v>153</v>
      </c>
      <c r="J18">
        <v>1</v>
      </c>
      <c r="K18">
        <v>1</v>
      </c>
      <c r="L18">
        <f t="shared" si="0"/>
        <v>1</v>
      </c>
      <c r="M18">
        <f t="shared" si="1"/>
        <v>0</v>
      </c>
    </row>
    <row r="19" spans="1:13" x14ac:dyDescent="0.35">
      <c r="A19">
        <v>4</v>
      </c>
      <c r="B19" t="s">
        <v>165</v>
      </c>
      <c r="C19" s="4">
        <v>3</v>
      </c>
      <c r="D19" t="s">
        <v>158</v>
      </c>
      <c r="E19" t="s">
        <v>100</v>
      </c>
      <c r="F19" t="s">
        <v>100</v>
      </c>
      <c r="H19" t="s">
        <v>181</v>
      </c>
      <c r="I19" t="s">
        <v>135</v>
      </c>
      <c r="J19">
        <v>1</v>
      </c>
      <c r="K19">
        <v>1</v>
      </c>
      <c r="L19">
        <f t="shared" si="0"/>
        <v>1</v>
      </c>
      <c r="M19">
        <f t="shared" si="1"/>
        <v>0</v>
      </c>
    </row>
    <row r="20" spans="1:13" x14ac:dyDescent="0.35">
      <c r="A20">
        <v>5</v>
      </c>
      <c r="B20" t="s">
        <v>167</v>
      </c>
      <c r="C20" s="4">
        <v>4</v>
      </c>
      <c r="D20" t="s">
        <v>158</v>
      </c>
      <c r="E20" t="s">
        <v>100</v>
      </c>
      <c r="F20" t="s">
        <v>100</v>
      </c>
      <c r="H20" t="s">
        <v>182</v>
      </c>
      <c r="I20" t="s">
        <v>166</v>
      </c>
      <c r="J20">
        <v>1</v>
      </c>
      <c r="K20">
        <v>1</v>
      </c>
      <c r="L20">
        <f t="shared" si="0"/>
        <v>1</v>
      </c>
      <c r="M20">
        <f t="shared" si="1"/>
        <v>0</v>
      </c>
    </row>
    <row r="21" spans="1:13" x14ac:dyDescent="0.35">
      <c r="A21">
        <v>6</v>
      </c>
      <c r="B21" t="s">
        <v>167</v>
      </c>
      <c r="C21" s="4">
        <v>5</v>
      </c>
      <c r="D21" t="s">
        <v>158</v>
      </c>
      <c r="E21" t="s">
        <v>100</v>
      </c>
      <c r="F21" t="s">
        <v>100</v>
      </c>
      <c r="H21" t="s">
        <v>183</v>
      </c>
      <c r="I21" t="s">
        <v>168</v>
      </c>
      <c r="J21">
        <v>1</v>
      </c>
      <c r="K21">
        <v>1</v>
      </c>
      <c r="L21">
        <f t="shared" si="0"/>
        <v>1</v>
      </c>
      <c r="M21">
        <f t="shared" si="1"/>
        <v>0</v>
      </c>
    </row>
    <row r="22" spans="1:13" x14ac:dyDescent="0.35">
      <c r="A22">
        <v>7</v>
      </c>
      <c r="B22" t="s">
        <v>167</v>
      </c>
      <c r="C22" s="4">
        <v>6</v>
      </c>
      <c r="D22" t="s">
        <v>158</v>
      </c>
      <c r="E22" t="s">
        <v>100</v>
      </c>
      <c r="F22" t="s">
        <v>100</v>
      </c>
      <c r="H22" t="s">
        <v>181</v>
      </c>
      <c r="I22" t="s">
        <v>135</v>
      </c>
      <c r="J22">
        <v>1</v>
      </c>
      <c r="K22">
        <v>1</v>
      </c>
      <c r="L22">
        <f t="shared" si="0"/>
        <v>1</v>
      </c>
      <c r="M22">
        <f t="shared" si="1"/>
        <v>0</v>
      </c>
    </row>
    <row r="23" spans="1:13" x14ac:dyDescent="0.35">
      <c r="A23">
        <v>8</v>
      </c>
      <c r="B23" t="s">
        <v>169</v>
      </c>
      <c r="C23" s="4">
        <v>7</v>
      </c>
      <c r="D23" t="s">
        <v>158</v>
      </c>
      <c r="E23" t="s">
        <v>100</v>
      </c>
      <c r="F23" t="s">
        <v>100</v>
      </c>
      <c r="H23" t="s">
        <v>182</v>
      </c>
      <c r="I23" t="s">
        <v>166</v>
      </c>
      <c r="J23">
        <v>1</v>
      </c>
      <c r="K23">
        <v>1</v>
      </c>
      <c r="L23">
        <f t="shared" si="0"/>
        <v>1</v>
      </c>
      <c r="M23">
        <f t="shared" si="1"/>
        <v>0</v>
      </c>
    </row>
    <row r="24" spans="1:13" x14ac:dyDescent="0.35">
      <c r="A24">
        <v>9</v>
      </c>
      <c r="B24" t="s">
        <v>169</v>
      </c>
      <c r="C24" s="4">
        <v>8</v>
      </c>
      <c r="D24" t="s">
        <v>158</v>
      </c>
      <c r="E24" t="s">
        <v>100</v>
      </c>
      <c r="F24" t="s">
        <v>100</v>
      </c>
      <c r="H24" t="s">
        <v>183</v>
      </c>
      <c r="I24" t="s">
        <v>168</v>
      </c>
      <c r="J24">
        <v>1</v>
      </c>
      <c r="K24">
        <v>1</v>
      </c>
      <c r="L24">
        <f t="shared" si="0"/>
        <v>1</v>
      </c>
      <c r="M24">
        <f t="shared" si="1"/>
        <v>0</v>
      </c>
    </row>
    <row r="25" spans="1:13" x14ac:dyDescent="0.35">
      <c r="A25">
        <v>10</v>
      </c>
      <c r="B25" t="s">
        <v>169</v>
      </c>
      <c r="C25" s="4">
        <v>9</v>
      </c>
      <c r="D25" t="s">
        <v>158</v>
      </c>
      <c r="E25" t="s">
        <v>100</v>
      </c>
      <c r="F25" t="s">
        <v>100</v>
      </c>
      <c r="H25" t="s">
        <v>183</v>
      </c>
      <c r="I25" t="s">
        <v>168</v>
      </c>
      <c r="J25">
        <v>1</v>
      </c>
      <c r="K25">
        <v>1</v>
      </c>
      <c r="L25">
        <f t="shared" si="0"/>
        <v>1</v>
      </c>
      <c r="M25">
        <f t="shared" si="1"/>
        <v>0</v>
      </c>
    </row>
    <row r="26" spans="1:13" x14ac:dyDescent="0.35">
      <c r="A26">
        <v>11</v>
      </c>
      <c r="B26" t="s">
        <v>171</v>
      </c>
      <c r="C26" s="4">
        <v>10</v>
      </c>
      <c r="D26" t="s">
        <v>158</v>
      </c>
      <c r="E26" t="s">
        <v>100</v>
      </c>
      <c r="F26" t="s">
        <v>100</v>
      </c>
      <c r="H26" t="s">
        <v>184</v>
      </c>
      <c r="I26" t="s">
        <v>170</v>
      </c>
      <c r="J26">
        <v>1</v>
      </c>
      <c r="K26">
        <v>1</v>
      </c>
      <c r="L26">
        <f t="shared" si="0"/>
        <v>1</v>
      </c>
      <c r="M26">
        <f t="shared" si="1"/>
        <v>0</v>
      </c>
    </row>
    <row r="27" spans="1:13" x14ac:dyDescent="0.35">
      <c r="A27">
        <v>12</v>
      </c>
      <c r="B27" t="s">
        <v>171</v>
      </c>
      <c r="C27" s="4">
        <v>11</v>
      </c>
      <c r="D27" t="s">
        <v>158</v>
      </c>
      <c r="E27" t="s">
        <v>100</v>
      </c>
      <c r="F27" t="s">
        <v>100</v>
      </c>
      <c r="H27" t="s">
        <v>166</v>
      </c>
      <c r="I27" t="s">
        <v>166</v>
      </c>
      <c r="J27">
        <v>1</v>
      </c>
      <c r="K27">
        <v>1</v>
      </c>
      <c r="L27">
        <f t="shared" si="0"/>
        <v>1</v>
      </c>
      <c r="M27">
        <f t="shared" si="1"/>
        <v>0</v>
      </c>
    </row>
    <row r="28" spans="1:13" x14ac:dyDescent="0.35">
      <c r="A28">
        <v>13</v>
      </c>
      <c r="B28" t="s">
        <v>171</v>
      </c>
      <c r="C28" s="4">
        <v>12</v>
      </c>
      <c r="D28" t="s">
        <v>158</v>
      </c>
      <c r="E28" t="s">
        <v>100</v>
      </c>
      <c r="F28" t="s">
        <v>100</v>
      </c>
      <c r="H28" t="s">
        <v>183</v>
      </c>
      <c r="I28" t="s">
        <v>168</v>
      </c>
      <c r="J28">
        <v>1</v>
      </c>
      <c r="K28">
        <v>1</v>
      </c>
      <c r="L28">
        <f t="shared" si="0"/>
        <v>1</v>
      </c>
      <c r="M28">
        <f t="shared" si="1"/>
        <v>0</v>
      </c>
    </row>
    <row r="29" spans="1:13" x14ac:dyDescent="0.35">
      <c r="A29">
        <v>14</v>
      </c>
      <c r="B29" t="s">
        <v>172</v>
      </c>
      <c r="C29" s="4">
        <v>13</v>
      </c>
      <c r="D29" t="s">
        <v>158</v>
      </c>
      <c r="E29" t="s">
        <v>100</v>
      </c>
      <c r="F29" t="s">
        <v>100</v>
      </c>
      <c r="H29" t="s">
        <v>185</v>
      </c>
      <c r="I29" t="s">
        <v>155</v>
      </c>
      <c r="J29">
        <v>1</v>
      </c>
      <c r="K29">
        <v>1</v>
      </c>
      <c r="L29">
        <f t="shared" si="0"/>
        <v>1</v>
      </c>
      <c r="M29">
        <f t="shared" si="1"/>
        <v>0</v>
      </c>
    </row>
    <row r="30" spans="1:13" x14ac:dyDescent="0.35">
      <c r="A30">
        <v>15</v>
      </c>
      <c r="B30" t="s">
        <v>172</v>
      </c>
      <c r="C30" s="4">
        <v>14</v>
      </c>
      <c r="D30" t="s">
        <v>158</v>
      </c>
      <c r="E30" t="s">
        <v>100</v>
      </c>
      <c r="F30" t="s">
        <v>100</v>
      </c>
      <c r="H30" t="s">
        <v>185</v>
      </c>
      <c r="I30" t="s">
        <v>155</v>
      </c>
      <c r="J30">
        <v>1</v>
      </c>
      <c r="K30">
        <v>1</v>
      </c>
      <c r="L30">
        <f t="shared" si="0"/>
        <v>1</v>
      </c>
      <c r="M30">
        <f t="shared" si="1"/>
        <v>0</v>
      </c>
    </row>
    <row r="31" spans="1:13" x14ac:dyDescent="0.35">
      <c r="A31">
        <v>16</v>
      </c>
      <c r="B31" t="s">
        <v>172</v>
      </c>
      <c r="C31" s="4">
        <v>15</v>
      </c>
      <c r="D31" t="s">
        <v>158</v>
      </c>
      <c r="E31" t="s">
        <v>100</v>
      </c>
      <c r="F31" t="s">
        <v>100</v>
      </c>
      <c r="H31" t="s">
        <v>166</v>
      </c>
      <c r="I31" t="s">
        <v>166</v>
      </c>
      <c r="J31">
        <v>1</v>
      </c>
      <c r="K31">
        <v>1</v>
      </c>
      <c r="L31">
        <f t="shared" si="0"/>
        <v>1</v>
      </c>
      <c r="M31">
        <f t="shared" si="1"/>
        <v>0</v>
      </c>
    </row>
    <row r="32" spans="1:13" x14ac:dyDescent="0.35">
      <c r="A32">
        <v>17</v>
      </c>
      <c r="B32" t="s">
        <v>172</v>
      </c>
      <c r="C32" s="4">
        <v>16</v>
      </c>
      <c r="D32" t="s">
        <v>158</v>
      </c>
      <c r="E32" t="s">
        <v>100</v>
      </c>
      <c r="F32" t="s">
        <v>100</v>
      </c>
      <c r="H32" t="s">
        <v>186</v>
      </c>
      <c r="I32" t="s">
        <v>175</v>
      </c>
      <c r="J32">
        <v>0</v>
      </c>
      <c r="K32">
        <v>1</v>
      </c>
      <c r="L32">
        <f t="shared" si="0"/>
        <v>0</v>
      </c>
      <c r="M32">
        <f t="shared" si="1"/>
        <v>0</v>
      </c>
    </row>
    <row r="33" spans="1:13" x14ac:dyDescent="0.35">
      <c r="A33">
        <v>18</v>
      </c>
      <c r="B33" t="s">
        <v>172</v>
      </c>
      <c r="C33" s="4">
        <v>17</v>
      </c>
      <c r="D33" t="s">
        <v>158</v>
      </c>
      <c r="E33" t="s">
        <v>100</v>
      </c>
      <c r="F33" t="s">
        <v>100</v>
      </c>
      <c r="H33" t="s">
        <v>187</v>
      </c>
      <c r="I33" t="s">
        <v>174</v>
      </c>
      <c r="J33">
        <v>1</v>
      </c>
      <c r="K33">
        <v>1</v>
      </c>
      <c r="L33">
        <f t="shared" si="0"/>
        <v>1</v>
      </c>
      <c r="M33">
        <f t="shared" si="1"/>
        <v>0</v>
      </c>
    </row>
    <row r="34" spans="1:13" x14ac:dyDescent="0.35">
      <c r="A34">
        <v>19</v>
      </c>
      <c r="B34" t="s">
        <v>172</v>
      </c>
      <c r="C34" s="4">
        <v>18</v>
      </c>
      <c r="D34" t="s">
        <v>158</v>
      </c>
      <c r="E34" t="s">
        <v>100</v>
      </c>
      <c r="F34" t="s">
        <v>100</v>
      </c>
      <c r="H34" t="s">
        <v>188</v>
      </c>
      <c r="I34" t="s">
        <v>175</v>
      </c>
      <c r="J34">
        <v>0</v>
      </c>
      <c r="K34">
        <v>1</v>
      </c>
      <c r="L34">
        <f t="shared" si="0"/>
        <v>0</v>
      </c>
      <c r="M34">
        <f t="shared" si="1"/>
        <v>0</v>
      </c>
    </row>
    <row r="35" spans="1:13" x14ac:dyDescent="0.35">
      <c r="A35">
        <v>20</v>
      </c>
      <c r="B35" t="s">
        <v>172</v>
      </c>
      <c r="C35" s="4">
        <v>18</v>
      </c>
      <c r="D35" t="s">
        <v>11</v>
      </c>
      <c r="E35" t="s">
        <v>11</v>
      </c>
      <c r="F35" t="s">
        <v>11</v>
      </c>
      <c r="H35" t="s">
        <v>17</v>
      </c>
      <c r="I35" t="s">
        <v>17</v>
      </c>
      <c r="J35">
        <f t="shared" ref="J35" si="2">(H35=I35)*1</f>
        <v>1</v>
      </c>
      <c r="K35">
        <v>0</v>
      </c>
      <c r="L35">
        <f t="shared" si="0"/>
        <v>0</v>
      </c>
      <c r="M35">
        <f t="shared" si="1"/>
        <v>1</v>
      </c>
    </row>
    <row r="36" spans="1:13" x14ac:dyDescent="0.35">
      <c r="C36" s="4"/>
      <c r="J36">
        <f>SUM(J16:J35)</f>
        <v>17</v>
      </c>
      <c r="K36">
        <f t="shared" ref="K36:M36" si="3">SUM(K16:K35)</f>
        <v>18</v>
      </c>
      <c r="L36">
        <f t="shared" si="3"/>
        <v>16</v>
      </c>
      <c r="M36">
        <f t="shared" si="3"/>
        <v>1</v>
      </c>
    </row>
    <row r="37" spans="1:13" x14ac:dyDescent="0.35">
      <c r="C37" s="4"/>
    </row>
    <row r="38" spans="1:13" x14ac:dyDescent="0.35">
      <c r="C38" s="4"/>
    </row>
    <row r="39" spans="1:13" x14ac:dyDescent="0.35">
      <c r="C39" s="4"/>
    </row>
    <row r="40" spans="1:13" x14ac:dyDescent="0.35">
      <c r="B40" s="5"/>
      <c r="C40" s="4"/>
    </row>
    <row r="41" spans="1:13" x14ac:dyDescent="0.35">
      <c r="B41" s="5"/>
      <c r="C41" s="4"/>
    </row>
    <row r="42" spans="1:13" x14ac:dyDescent="0.35">
      <c r="B42" s="5"/>
      <c r="C42" s="4"/>
    </row>
    <row r="43" spans="1:13" x14ac:dyDescent="0.35">
      <c r="B43" s="5"/>
      <c r="C43" s="4"/>
    </row>
    <row r="44" spans="1:13" x14ac:dyDescent="0.35">
      <c r="B44" s="5"/>
      <c r="C44" s="2"/>
    </row>
    <row r="45" spans="1:13" x14ac:dyDescent="0.35">
      <c r="B45" s="5"/>
      <c r="C45" s="4"/>
    </row>
    <row r="46" spans="1:13" x14ac:dyDescent="0.35">
      <c r="B46" s="5"/>
      <c r="C46" s="4"/>
    </row>
    <row r="47" spans="1:13" x14ac:dyDescent="0.35">
      <c r="B47" s="5"/>
      <c r="C47" s="4"/>
    </row>
    <row r="48" spans="1:13" x14ac:dyDescent="0.35">
      <c r="B48" s="5"/>
      <c r="C48" s="4"/>
    </row>
    <row r="49" spans="2:3" x14ac:dyDescent="0.35">
      <c r="B49" s="5"/>
      <c r="C49" s="4"/>
    </row>
    <row r="50" spans="2:3" x14ac:dyDescent="0.35">
      <c r="B50" s="5"/>
      <c r="C50" s="4"/>
    </row>
  </sheetData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56210-96A1-4A20-8605-6CC9FD28F634}">
  <dimension ref="A1:M50"/>
  <sheetViews>
    <sheetView workbookViewId="0">
      <selection activeCell="G20" sqref="G20"/>
    </sheetView>
  </sheetViews>
  <sheetFormatPr defaultRowHeight="14.5" x14ac:dyDescent="0.35"/>
  <cols>
    <col min="1" max="1" width="24.7265625" customWidth="1"/>
    <col min="2" max="4" width="25.81640625" customWidth="1"/>
    <col min="5" max="5" width="18.26953125" customWidth="1"/>
    <col min="6" max="6" width="30.54296875" bestFit="1" customWidth="1"/>
    <col min="7" max="7" width="30.54296875" customWidth="1"/>
    <col min="8" max="8" width="60.6328125" bestFit="1" customWidth="1"/>
    <col min="9" max="9" width="60.6328125" customWidth="1"/>
    <col min="10" max="11" width="13.7265625" customWidth="1"/>
    <col min="12" max="12" width="12.6328125" customWidth="1"/>
    <col min="13" max="13" width="14.90625" customWidth="1"/>
  </cols>
  <sheetData>
    <row r="1" spans="1:13" x14ac:dyDescent="0.35">
      <c r="A1" t="s">
        <v>19</v>
      </c>
      <c r="B1" t="s">
        <v>193</v>
      </c>
    </row>
    <row r="2" spans="1:13" x14ac:dyDescent="0.35">
      <c r="A2" t="s">
        <v>42</v>
      </c>
      <c r="B2" s="3" t="s">
        <v>194</v>
      </c>
      <c r="C2" s="3"/>
      <c r="D2" s="3"/>
    </row>
    <row r="3" spans="1:13" x14ac:dyDescent="0.35">
      <c r="A3" t="s">
        <v>1</v>
      </c>
      <c r="B3" t="s">
        <v>195</v>
      </c>
    </row>
    <row r="4" spans="1:13" x14ac:dyDescent="0.35">
      <c r="A4" t="s">
        <v>21</v>
      </c>
      <c r="B4" t="s">
        <v>196</v>
      </c>
    </row>
    <row r="6" spans="1:13" x14ac:dyDescent="0.35">
      <c r="A6" t="s">
        <v>126</v>
      </c>
      <c r="B6" t="s">
        <v>211</v>
      </c>
    </row>
    <row r="8" spans="1:13" x14ac:dyDescent="0.35">
      <c r="A8" t="s">
        <v>45</v>
      </c>
      <c r="B8">
        <v>10</v>
      </c>
    </row>
    <row r="9" spans="1:13" x14ac:dyDescent="0.35">
      <c r="A9" t="s">
        <v>47</v>
      </c>
      <c r="B9">
        <f>J26</f>
        <v>6</v>
      </c>
    </row>
    <row r="10" spans="1:13" x14ac:dyDescent="0.35">
      <c r="A10" t="s">
        <v>27</v>
      </c>
      <c r="B10">
        <f>K26</f>
        <v>7</v>
      </c>
    </row>
    <row r="11" spans="1:13" x14ac:dyDescent="0.35">
      <c r="A11" t="s">
        <v>50</v>
      </c>
      <c r="B11">
        <f>L26</f>
        <v>4</v>
      </c>
    </row>
    <row r="12" spans="1:13" x14ac:dyDescent="0.35">
      <c r="A12" t="s">
        <v>51</v>
      </c>
      <c r="B12">
        <f>B8-B10</f>
        <v>3</v>
      </c>
    </row>
    <row r="13" spans="1:13" x14ac:dyDescent="0.35">
      <c r="A13" t="s">
        <v>52</v>
      </c>
      <c r="B13">
        <f>B9-B11</f>
        <v>2</v>
      </c>
    </row>
    <row r="15" spans="1:13" s="1" customFormat="1" ht="29" x14ac:dyDescent="0.35">
      <c r="A15" s="1" t="s">
        <v>0</v>
      </c>
      <c r="B15" s="1" t="s">
        <v>39</v>
      </c>
      <c r="C15" s="1" t="s">
        <v>57</v>
      </c>
      <c r="D15" s="1" t="s">
        <v>54</v>
      </c>
      <c r="E15" s="1" t="s">
        <v>36</v>
      </c>
      <c r="F15" s="1" t="s">
        <v>64</v>
      </c>
      <c r="G15" s="1" t="s">
        <v>126</v>
      </c>
      <c r="H15" s="1" t="s">
        <v>4</v>
      </c>
      <c r="I15" s="1" t="s">
        <v>5</v>
      </c>
      <c r="J15" s="1" t="s">
        <v>24</v>
      </c>
      <c r="K15" s="1" t="s">
        <v>161</v>
      </c>
      <c r="L15" s="1" t="s">
        <v>25</v>
      </c>
      <c r="M15" s="1" t="s">
        <v>26</v>
      </c>
    </row>
    <row r="16" spans="1:13" x14ac:dyDescent="0.35">
      <c r="A16">
        <v>1</v>
      </c>
      <c r="B16" t="s">
        <v>197</v>
      </c>
      <c r="C16" s="4" t="s">
        <v>205</v>
      </c>
      <c r="D16" t="s">
        <v>209</v>
      </c>
      <c r="E16" t="s">
        <v>209</v>
      </c>
      <c r="F16" t="s">
        <v>138</v>
      </c>
      <c r="G16" t="s">
        <v>221</v>
      </c>
      <c r="I16" t="s">
        <v>173</v>
      </c>
      <c r="J16">
        <f>(H16=I16)*1</f>
        <v>0</v>
      </c>
      <c r="K16">
        <v>0</v>
      </c>
      <c r="L16">
        <f>J16*K16</f>
        <v>0</v>
      </c>
      <c r="M16">
        <f>J16-L16</f>
        <v>0</v>
      </c>
    </row>
    <row r="17" spans="1:13" x14ac:dyDescent="0.35">
      <c r="A17">
        <v>2</v>
      </c>
      <c r="B17" t="s">
        <v>197</v>
      </c>
      <c r="C17" s="4" t="s">
        <v>206</v>
      </c>
      <c r="D17" t="s">
        <v>210</v>
      </c>
      <c r="E17" t="s">
        <v>210</v>
      </c>
      <c r="F17" t="s">
        <v>100</v>
      </c>
      <c r="I17" t="s">
        <v>173</v>
      </c>
      <c r="J17">
        <f t="shared" ref="J17:J25" si="0">(H17=I17)*1</f>
        <v>0</v>
      </c>
      <c r="K17">
        <v>1</v>
      </c>
      <c r="L17">
        <f t="shared" ref="L17:L25" si="1">J17*K17</f>
        <v>0</v>
      </c>
      <c r="M17">
        <f t="shared" ref="M17:M25" si="2">J17-L17</f>
        <v>0</v>
      </c>
    </row>
    <row r="18" spans="1:13" x14ac:dyDescent="0.35">
      <c r="A18">
        <v>3</v>
      </c>
      <c r="B18" t="s">
        <v>199</v>
      </c>
      <c r="C18" s="4" t="s">
        <v>208</v>
      </c>
      <c r="D18" t="s">
        <v>209</v>
      </c>
      <c r="E18" t="s">
        <v>209</v>
      </c>
      <c r="F18" t="s">
        <v>138</v>
      </c>
      <c r="H18" t="s">
        <v>198</v>
      </c>
      <c r="I18" t="s">
        <v>198</v>
      </c>
      <c r="J18">
        <f t="shared" si="0"/>
        <v>1</v>
      </c>
      <c r="K18">
        <v>0</v>
      </c>
      <c r="L18">
        <f t="shared" si="1"/>
        <v>0</v>
      </c>
      <c r="M18">
        <f t="shared" si="2"/>
        <v>1</v>
      </c>
    </row>
    <row r="19" spans="1:13" x14ac:dyDescent="0.35">
      <c r="A19">
        <v>4</v>
      </c>
      <c r="B19" t="s">
        <v>199</v>
      </c>
      <c r="C19" s="4" t="s">
        <v>207</v>
      </c>
      <c r="D19" t="s">
        <v>210</v>
      </c>
      <c r="E19" t="s">
        <v>210</v>
      </c>
      <c r="F19" t="s">
        <v>100</v>
      </c>
      <c r="H19" t="s">
        <v>188</v>
      </c>
      <c r="I19" t="s">
        <v>173</v>
      </c>
      <c r="J19">
        <f t="shared" si="0"/>
        <v>0</v>
      </c>
      <c r="K19">
        <v>1</v>
      </c>
      <c r="L19">
        <f t="shared" si="1"/>
        <v>0</v>
      </c>
      <c r="M19">
        <f t="shared" si="2"/>
        <v>0</v>
      </c>
    </row>
    <row r="20" spans="1:13" x14ac:dyDescent="0.35">
      <c r="A20">
        <v>5</v>
      </c>
      <c r="B20" t="s">
        <v>200</v>
      </c>
      <c r="C20" s="4">
        <v>2</v>
      </c>
      <c r="D20" t="s">
        <v>100</v>
      </c>
      <c r="E20" t="s">
        <v>100</v>
      </c>
      <c r="F20" t="s">
        <v>100</v>
      </c>
      <c r="H20" t="s">
        <v>168</v>
      </c>
      <c r="I20" t="s">
        <v>168</v>
      </c>
      <c r="J20">
        <f t="shared" si="0"/>
        <v>1</v>
      </c>
      <c r="K20">
        <v>1</v>
      </c>
      <c r="L20">
        <f t="shared" si="1"/>
        <v>1</v>
      </c>
      <c r="M20">
        <f t="shared" si="2"/>
        <v>0</v>
      </c>
    </row>
    <row r="21" spans="1:13" x14ac:dyDescent="0.35">
      <c r="A21">
        <v>6</v>
      </c>
      <c r="B21" t="s">
        <v>201</v>
      </c>
      <c r="C21" s="4">
        <v>3</v>
      </c>
      <c r="D21" t="s">
        <v>100</v>
      </c>
      <c r="E21" t="s">
        <v>100</v>
      </c>
      <c r="F21" t="s">
        <v>100</v>
      </c>
      <c r="H21" t="s">
        <v>198</v>
      </c>
      <c r="I21" t="s">
        <v>173</v>
      </c>
      <c r="J21">
        <f t="shared" si="0"/>
        <v>0</v>
      </c>
      <c r="K21">
        <v>1</v>
      </c>
      <c r="L21">
        <f t="shared" si="1"/>
        <v>0</v>
      </c>
      <c r="M21">
        <f t="shared" si="2"/>
        <v>0</v>
      </c>
    </row>
    <row r="22" spans="1:13" x14ac:dyDescent="0.35">
      <c r="A22">
        <v>7</v>
      </c>
      <c r="B22" t="s">
        <v>201</v>
      </c>
      <c r="C22" s="4">
        <v>4</v>
      </c>
      <c r="D22" t="s">
        <v>100</v>
      </c>
      <c r="E22" t="s">
        <v>100</v>
      </c>
      <c r="F22" t="s">
        <v>100</v>
      </c>
      <c r="H22" t="s">
        <v>202</v>
      </c>
      <c r="I22" t="s">
        <v>202</v>
      </c>
      <c r="J22">
        <f t="shared" si="0"/>
        <v>1</v>
      </c>
      <c r="K22">
        <v>1</v>
      </c>
      <c r="L22">
        <f t="shared" si="1"/>
        <v>1</v>
      </c>
      <c r="M22">
        <f t="shared" si="2"/>
        <v>0</v>
      </c>
    </row>
    <row r="23" spans="1:13" x14ac:dyDescent="0.35">
      <c r="A23">
        <v>8</v>
      </c>
      <c r="C23" s="4">
        <v>4</v>
      </c>
      <c r="D23" t="s">
        <v>31</v>
      </c>
      <c r="E23" t="s">
        <v>31</v>
      </c>
      <c r="F23" t="s">
        <v>31</v>
      </c>
      <c r="H23" t="s">
        <v>60</v>
      </c>
      <c r="I23" t="s">
        <v>60</v>
      </c>
      <c r="J23">
        <f t="shared" si="0"/>
        <v>1</v>
      </c>
      <c r="K23">
        <v>1</v>
      </c>
      <c r="L23">
        <f t="shared" si="1"/>
        <v>1</v>
      </c>
      <c r="M23">
        <f t="shared" si="2"/>
        <v>0</v>
      </c>
    </row>
    <row r="24" spans="1:13" x14ac:dyDescent="0.35">
      <c r="A24">
        <v>9</v>
      </c>
      <c r="B24" t="s">
        <v>204</v>
      </c>
      <c r="C24" s="4">
        <v>5</v>
      </c>
      <c r="D24" t="s">
        <v>100</v>
      </c>
      <c r="E24" t="s">
        <v>100</v>
      </c>
      <c r="F24" t="s">
        <v>100</v>
      </c>
      <c r="H24" t="s">
        <v>203</v>
      </c>
      <c r="I24" t="s">
        <v>203</v>
      </c>
      <c r="J24">
        <f t="shared" si="0"/>
        <v>1</v>
      </c>
      <c r="K24">
        <v>1</v>
      </c>
      <c r="L24">
        <f t="shared" si="1"/>
        <v>1</v>
      </c>
      <c r="M24">
        <f t="shared" si="2"/>
        <v>0</v>
      </c>
    </row>
    <row r="25" spans="1:13" x14ac:dyDescent="0.35">
      <c r="A25">
        <v>10</v>
      </c>
      <c r="C25" s="4">
        <v>5</v>
      </c>
      <c r="D25" t="s">
        <v>11</v>
      </c>
      <c r="E25" t="s">
        <v>11</v>
      </c>
      <c r="F25" t="s">
        <v>11</v>
      </c>
      <c r="H25" t="s">
        <v>17</v>
      </c>
      <c r="I25" t="s">
        <v>17</v>
      </c>
      <c r="J25">
        <f t="shared" si="0"/>
        <v>1</v>
      </c>
      <c r="K25">
        <v>0</v>
      </c>
      <c r="L25">
        <f t="shared" si="1"/>
        <v>0</v>
      </c>
      <c r="M25">
        <f t="shared" si="2"/>
        <v>1</v>
      </c>
    </row>
    <row r="26" spans="1:13" x14ac:dyDescent="0.35">
      <c r="C26" s="4"/>
      <c r="J26">
        <f>SUM(J16:J25)</f>
        <v>6</v>
      </c>
      <c r="K26">
        <f>SUM(K16:K25)</f>
        <v>7</v>
      </c>
      <c r="L26">
        <f>SUM(L16:L25)</f>
        <v>4</v>
      </c>
      <c r="M26">
        <f>SUM(M16:M25)</f>
        <v>2</v>
      </c>
    </row>
    <row r="27" spans="1:13" x14ac:dyDescent="0.35">
      <c r="C27" s="4"/>
    </row>
    <row r="28" spans="1:13" x14ac:dyDescent="0.35">
      <c r="C28" s="4"/>
    </row>
    <row r="29" spans="1:13" x14ac:dyDescent="0.35">
      <c r="C29" s="4"/>
    </row>
    <row r="30" spans="1:13" x14ac:dyDescent="0.35">
      <c r="C30" s="4"/>
    </row>
    <row r="31" spans="1:13" x14ac:dyDescent="0.35">
      <c r="C31" s="4"/>
    </row>
    <row r="32" spans="1:13" x14ac:dyDescent="0.35">
      <c r="C32" s="4"/>
    </row>
    <row r="33" spans="2:3" x14ac:dyDescent="0.35">
      <c r="C33" s="4"/>
    </row>
    <row r="34" spans="2:3" x14ac:dyDescent="0.35">
      <c r="C34" s="4"/>
    </row>
    <row r="35" spans="2:3" x14ac:dyDescent="0.35">
      <c r="C35" s="4"/>
    </row>
    <row r="36" spans="2:3" x14ac:dyDescent="0.35">
      <c r="C36" s="4"/>
    </row>
    <row r="37" spans="2:3" x14ac:dyDescent="0.35">
      <c r="C37" s="4"/>
    </row>
    <row r="38" spans="2:3" x14ac:dyDescent="0.35">
      <c r="C38" s="4"/>
    </row>
    <row r="39" spans="2:3" x14ac:dyDescent="0.35">
      <c r="C39" s="4"/>
    </row>
    <row r="40" spans="2:3" x14ac:dyDescent="0.35">
      <c r="B40" s="5"/>
      <c r="C40" s="4"/>
    </row>
    <row r="41" spans="2:3" x14ac:dyDescent="0.35">
      <c r="B41" s="5"/>
      <c r="C41" s="4"/>
    </row>
    <row r="42" spans="2:3" x14ac:dyDescent="0.35">
      <c r="B42" s="5"/>
      <c r="C42" s="4"/>
    </row>
    <row r="43" spans="2:3" x14ac:dyDescent="0.35">
      <c r="B43" s="5"/>
      <c r="C43" s="4"/>
    </row>
    <row r="44" spans="2:3" x14ac:dyDescent="0.35">
      <c r="B44" s="5"/>
      <c r="C44" s="2"/>
    </row>
    <row r="45" spans="2:3" x14ac:dyDescent="0.35">
      <c r="B45" s="5"/>
      <c r="C45" s="4"/>
    </row>
    <row r="46" spans="2:3" x14ac:dyDescent="0.35">
      <c r="B46" s="5"/>
      <c r="C46" s="4"/>
    </row>
    <row r="47" spans="2:3" x14ac:dyDescent="0.35">
      <c r="B47" s="5"/>
      <c r="C47" s="4"/>
    </row>
    <row r="48" spans="2:3" x14ac:dyDescent="0.35">
      <c r="B48" s="5"/>
      <c r="C48" s="4"/>
    </row>
    <row r="49" spans="2:3" x14ac:dyDescent="0.35">
      <c r="B49" s="5"/>
      <c r="C49" s="4"/>
    </row>
    <row r="50" spans="2:3" x14ac:dyDescent="0.35">
      <c r="B50" s="5"/>
      <c r="C5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bafilomycin</vt:lpstr>
      <vt:lpstr>difficidin</vt:lpstr>
      <vt:lpstr>oocydin</vt:lpstr>
      <vt:lpstr>geldanamycin</vt:lpstr>
      <vt:lpstr>oxazolomycin</vt:lpstr>
      <vt:lpstr>leupyrrin</vt:lpstr>
      <vt:lpstr>tolaasin</vt:lpstr>
      <vt:lpstr>anabaenopeptin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Snorre Sulheim</dc:creator>
  <cp:lastModifiedBy>Snorre Sulheim</cp:lastModifiedBy>
  <dcterms:created xsi:type="dcterms:W3CDTF">2020-10-16T11:46:05Z</dcterms:created>
  <dcterms:modified xsi:type="dcterms:W3CDTF">2020-10-27T11:45:47Z</dcterms:modified>
</cp:coreProperties>
</file>