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D51813CA-65B2-4C35-BBD4-BEB410A0D71D}" xr6:coauthVersionLast="45" xr6:coauthVersionMax="45" xr10:uidLastSave="{00000000-0000-0000-0000-000000000000}"/>
  <bookViews>
    <workbookView xWindow="10440" yWindow="6180" windowWidth="36760" windowHeight="13840" tabRatio="76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2" l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D23" i="8" a="1"/>
  <c r="D23" i="8" s="1"/>
  <c r="P23" i="8"/>
  <c r="B23" i="8"/>
  <c r="C23" i="8"/>
  <c r="G24" i="5"/>
  <c r="W23" i="8" l="1"/>
  <c r="S23" i="8"/>
  <c r="O23" i="8"/>
  <c r="Z23" i="8"/>
  <c r="V23" i="8"/>
  <c r="R23" i="8"/>
  <c r="AE23" i="8"/>
  <c r="AG23" i="8"/>
  <c r="U23" i="8"/>
  <c r="Q23" i="8"/>
  <c r="T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Q22" i="8"/>
  <c r="AH19" i="8"/>
  <c r="AI19" i="8"/>
  <c r="AJ19" i="8"/>
  <c r="AK19" i="8"/>
  <c r="AL19" i="8"/>
  <c r="AM19" i="8"/>
  <c r="AN19" i="8"/>
  <c r="AO19" i="8"/>
  <c r="AP19" i="8"/>
  <c r="AQ19" i="8"/>
  <c r="AH20" i="8"/>
  <c r="AI20" i="8"/>
  <c r="AJ20" i="8"/>
  <c r="AK20" i="8"/>
  <c r="AL20" i="8"/>
  <c r="AM20" i="8"/>
  <c r="AN20" i="8"/>
  <c r="AO20" i="8"/>
  <c r="AP20" i="8"/>
  <c r="AQ20" i="8"/>
  <c r="AH21" i="8"/>
  <c r="AI21" i="8"/>
  <c r="AJ21" i="8"/>
  <c r="AK21" i="8"/>
  <c r="AL21" i="8"/>
  <c r="AM21" i="8"/>
  <c r="AN21" i="8"/>
  <c r="AO21" i="8"/>
  <c r="AP21" i="8"/>
  <c r="AQ21" i="8"/>
  <c r="AH22" i="8"/>
  <c r="AI22" i="8"/>
  <c r="AJ22" i="8"/>
  <c r="AK22" i="8"/>
  <c r="AL22" i="8"/>
  <c r="AM22" i="8"/>
  <c r="AN22" i="8"/>
  <c r="AO22" i="8"/>
  <c r="AP22" i="8"/>
  <c r="AI18" i="8"/>
  <c r="AJ18" i="8"/>
  <c r="AK18" i="8"/>
  <c r="AL18" i="8"/>
  <c r="AM18" i="8"/>
  <c r="AN18" i="8"/>
  <c r="AO18" i="8"/>
  <c r="AP18" i="8"/>
  <c r="AQ18" i="8"/>
  <c r="AH18" i="8"/>
  <c r="X19" i="8"/>
  <c r="Y19" i="8"/>
  <c r="Z19" i="8"/>
  <c r="AA19" i="8"/>
  <c r="AB19" i="8"/>
  <c r="AC19" i="8"/>
  <c r="AD19" i="8"/>
  <c r="AE19" i="8"/>
  <c r="AF19" i="8"/>
  <c r="AG19" i="8"/>
  <c r="X20" i="8"/>
  <c r="Y20" i="8"/>
  <c r="Z20" i="8"/>
  <c r="AA20" i="8"/>
  <c r="AB20" i="8"/>
  <c r="AC20" i="8"/>
  <c r="AD20" i="8"/>
  <c r="AE20" i="8"/>
  <c r="AF20" i="8"/>
  <c r="AG20" i="8"/>
  <c r="X21" i="8"/>
  <c r="Y21" i="8"/>
  <c r="Z21" i="8"/>
  <c r="AA21" i="8"/>
  <c r="AB21" i="8"/>
  <c r="AC21" i="8"/>
  <c r="AD21" i="8"/>
  <c r="AE21" i="8"/>
  <c r="AF21" i="8"/>
  <c r="AG21" i="8"/>
  <c r="X22" i="8"/>
  <c r="Y22" i="8"/>
  <c r="Z22" i="8"/>
  <c r="AA22" i="8"/>
  <c r="AB22" i="8"/>
  <c r="AC22" i="8"/>
  <c r="AD22" i="8"/>
  <c r="AE22" i="8"/>
  <c r="AF22" i="8"/>
  <c r="AG22" i="8"/>
  <c r="Y18" i="8"/>
  <c r="Z18" i="8"/>
  <c r="AA18" i="8"/>
  <c r="AB18" i="8"/>
  <c r="AC18" i="8"/>
  <c r="AD18" i="8"/>
  <c r="AE18" i="8"/>
  <c r="AF18" i="8"/>
  <c r="AG18" i="8"/>
  <c r="X18" i="8"/>
  <c r="AB23" i="8" l="1"/>
  <c r="Y23" i="8"/>
  <c r="X23" i="8"/>
  <c r="N23" i="8"/>
  <c r="AM23" i="8" s="1"/>
  <c r="AD23" i="8"/>
  <c r="AA23" i="8"/>
  <c r="AF23" i="8"/>
  <c r="AC23" i="8"/>
  <c r="D22" i="8" a="1"/>
  <c r="D22" i="8" s="1"/>
  <c r="N22" i="8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3" i="8"/>
  <c r="B2" i="8"/>
  <c r="AI23" i="8" l="1"/>
  <c r="AH23" i="8"/>
  <c r="AJ23" i="8"/>
  <c r="AK23" i="8"/>
  <c r="AP23" i="8"/>
  <c r="AL23" i="8"/>
  <c r="AO23" i="8"/>
  <c r="AN23" i="8"/>
  <c r="AQ23" i="8"/>
  <c r="Q22" i="8"/>
  <c r="T22" i="8"/>
  <c r="P22" i="8"/>
  <c r="W22" i="8"/>
  <c r="S22" i="8"/>
  <c r="O22" i="8"/>
  <c r="U22" i="8"/>
  <c r="V22" i="8"/>
  <c r="R22" i="8"/>
  <c r="C3" i="5"/>
  <c r="C4" i="5" s="1"/>
  <c r="D21" i="8" a="1"/>
  <c r="D21" i="8" s="1"/>
  <c r="N21" i="8" s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U21" i="8" l="1"/>
  <c r="Q21" i="8"/>
  <c r="W21" i="8"/>
  <c r="S21" i="8"/>
  <c r="V21" i="8"/>
  <c r="R21" i="8"/>
  <c r="T21" i="8"/>
  <c r="P21" i="8"/>
  <c r="O21" i="8"/>
  <c r="C5" i="5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D20" i="8" a="1"/>
  <c r="D20" i="8" s="1"/>
  <c r="N20" i="8" s="1"/>
  <c r="D19" i="8" a="1"/>
  <c r="D19" i="8" s="1"/>
  <c r="N19" i="8" s="1"/>
  <c r="D18" i="8" a="1"/>
  <c r="D18" i="8" s="1"/>
  <c r="N18" i="8" s="1"/>
  <c r="C6" i="5" l="1"/>
  <c r="Q18" i="8"/>
  <c r="U18" i="8"/>
  <c r="V20" i="8"/>
  <c r="R20" i="8"/>
  <c r="W19" i="8"/>
  <c r="S19" i="8"/>
  <c r="O19" i="8"/>
  <c r="R18" i="8"/>
  <c r="V18" i="8"/>
  <c r="U20" i="8"/>
  <c r="Q20" i="8"/>
  <c r="V19" i="8"/>
  <c r="R19" i="8"/>
  <c r="O18" i="8"/>
  <c r="S18" i="8"/>
  <c r="W18" i="8"/>
  <c r="T20" i="8"/>
  <c r="P20" i="8"/>
  <c r="U19" i="8"/>
  <c r="Q19" i="8"/>
  <c r="P18" i="8"/>
  <c r="T18" i="8"/>
  <c r="W20" i="8"/>
  <c r="S20" i="8"/>
  <c r="O20" i="8"/>
  <c r="T19" i="8"/>
  <c r="P19" i="8"/>
  <c r="C1" i="2"/>
  <c r="B1" i="2"/>
  <c r="C7" i="5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8" i="5" l="1"/>
  <c r="C9" i="5" l="1"/>
  <c r="C10" i="5" l="1"/>
  <c r="C11" i="5" l="1"/>
  <c r="C12" i="5" l="1"/>
  <c r="C13" i="5" l="1"/>
  <c r="C14" i="5" l="1"/>
  <c r="C15" i="5" l="1"/>
  <c r="C16" i="5" l="1"/>
  <c r="C17" i="5" l="1"/>
  <c r="G17" i="5" s="1"/>
  <c r="C18" i="5" l="1"/>
  <c r="G18" i="5" s="1"/>
  <c r="C19" i="5" l="1"/>
  <c r="G19" i="5" s="1"/>
  <c r="C20" i="5" l="1"/>
  <c r="G20" i="5" s="1"/>
  <c r="C21" i="5" l="1"/>
  <c r="G21" i="5" s="1"/>
  <c r="C22" i="5" l="1"/>
  <c r="C23" i="5" l="1"/>
  <c r="G23" i="5" s="1"/>
  <c r="G2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<sst xmlns="http://schemas.openxmlformats.org/spreadsheetml/2006/main" count="1109" uniqueCount="243">
  <si>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</si>
  <si>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</si>
  <si>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</si>
  <si>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</si>
  <si>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</si>
  <si>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</si>
  <si>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</si>
  <si>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</si>
  <si>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</si>
  <si>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</si>
  <si>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</si>
  <si>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</si>
  <si>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</si>
  <si>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</si>
  <si>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</si>
  <si>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</si>
  <si>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</si>
  <si>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</si>
  <si>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</si>
  <si>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</si>
  <si>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</si>
  <si>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</si>
  <si>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</si>
  <si>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</si>
  <si>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</si>
  <si>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</si>
  <si>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</si>
  <si>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</si>
  <si>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</si>
  <si>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</si>
  <si>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</si>
  <si>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</si>
  <si>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</si>
  <si>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</si>
  <si>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</si>
  <si>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</si>
  <si>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</si>
  <si>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</si>
  <si>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</si>
  <si>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</si>
  <si>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</si>
  <si>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</si>
  <si>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</si>
  <si>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</si>
  <si>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</si>
  <si>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</si>
  <si>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</si>
  <si>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</si>
  <si>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</si>
  <si>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</si>
  <si>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</si>
  <si>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</si>
  <si>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</si>
  <si>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</si>
  <si>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</si>
  <si>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</si>
  <si>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</si>
  <si>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</si>
  <si>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</si>
  <si>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</si>
  <si>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</si>
  <si>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</si>
  <si>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</si>
  <si>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</si>
  <si>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</si>
  <si>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</si>
  <si>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</si>
  <si>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</si>
  <si>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</si>
  <si>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</si>
  <si>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</si>
  <si>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</si>
  <si>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</si>
  <si>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</si>
  <si>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</si>
  <si>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</si>
  <si>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</si>
  <si>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</si>
  <si>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</si>
  <si>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</si>
  <si>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</si>
  <si>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</si>
  <si>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</si>
  <si>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</si>
  <si>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</si>
  <si>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</si>
  <si>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</si>
  <si>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</si>
  <si>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</si>
  <si>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</si>
  <si>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</si>
  <si>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</si>
  <si>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</si>
  <si>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</si>
  <si>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</si>
  <si>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</si>
  <si>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</si>
  <si>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</si>
  <si>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</si>
  <si>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</si>
  <si>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</si>
  <si>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</si>
  <si>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</si>
  <si>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</si>
  <si>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</si>
  <si>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</si>
  <si>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</si>
  <si>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</si>
  <si>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</si>
  <si>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</si>
  <si>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</si>
  <si>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</si>
  <si>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</si>
  <si>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</si>
  <si>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</si>
  <si>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</si>
  <si>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</si>
  <si>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</si>
  <si>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</si>
  <si>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</si>
  <si>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</si>
  <si>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</si>
  <si>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</si>
  <si>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</si>
  <si>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</si>
  <si>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</si>
  <si>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</si>
  <si>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</si>
  <si>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</si>
  <si>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</si>
  <si>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</si>
  <si>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</si>
  <si>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</si>
  <si>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</si>
  <si>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</si>
  <si>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</si>
  <si>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</si>
  <si>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</si>
  <si>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</si>
  <si>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</si>
  <si>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</si>
  <si>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</si>
  <si>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</si>
  <si>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</si>
  <si>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</si>
  <si>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</si>
  <si>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</si>
  <si>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</si>
  <si>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</si>
  <si>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</si>
  <si>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</si>
  <si>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</si>
  <si>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</si>
  <si>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</si>
  <si>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</si>
  <si>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</si>
  <si>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</si>
  <si>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</si>
  <si>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</si>
  <si>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</si>
  <si>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</si>
  <si>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</si>
  <si>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</si>
  <si>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</si>
  <si>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</si>
  <si>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</si>
  <si>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</si>
  <si>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</si>
  <si>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</si>
  <si>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</si>
  <si>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</si>
  <si>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</si>
  <si>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</si>
  <si>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</si>
  <si>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</si>
  <si>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</si>
  <si>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</si>
  <si>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</si>
  <si>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</si>
  <si>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</si>
  <si>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</si>
  <si>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</si>
  <si>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</si>
  <si>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NOMBRE TOTAL DE CAS CONFIRMÉS¹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</si>
  <si>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</si>
  <si>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</si>
  <si>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</si>
  <si>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</si>
  <si>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</si>
  <si>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</si>
  <si>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</si>
  <si>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</si>
  <si>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</si>
  <si>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</si>
  <si>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</si>
  <si>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</si>
  <si>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</si>
  <si>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</si>
  <si>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</si>
  <si>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</si>
  <si>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</si>
  <si>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</si>
  <si>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</si>
  <si>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</si>
  <si>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</si>
  <si>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</si>
  <si>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</si>
  <si>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</si>
  <si>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</si>
  <si>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</si>
  <si>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</si>
  <si>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</si>
  <si>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</si>
  <si>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</si>
  <si>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3 977</t>
  </si>
  <si>
    <t>192,5</t>
  </si>
  <si>
    <t>5 AVRIL, 16H 15</t>
  </si>
  <si>
    <t>239,7</t>
  </si>
  <si>
    <t>160,4</t>
  </si>
  <si>
    <t>106,9</t>
  </si>
  <si>
    <t>124,8</t>
  </si>
  <si>
    <t>127,3</t>
  </si>
  <si>
    <t>RÉPARTITION PARMI LES CAS DONT L'ÂGE EST CONNU (%)</t>
  </si>
  <si>
    <t>0,7%</t>
  </si>
  <si>
    <t>* 24,4</t>
  </si>
  <si>
    <t>0,7% </t>
  </si>
  <si>
    <t>* 26,9</t>
  </si>
  <si>
    <t>3,7%</t>
  </si>
  <si>
    <t>74,4</t>
  </si>
  <si>
    <t>15,7%  </t>
  </si>
  <si>
    <t>193,1</t>
  </si>
  <si>
    <t>16,8%</t>
  </si>
  <si>
    <t>203,0</t>
  </si>
  <si>
    <t>17,4%</t>
  </si>
  <si>
    <t>248,3</t>
  </si>
  <si>
    <t>15,3%</t>
  </si>
  <si>
    <t>236,5</t>
  </si>
  <si>
    <t>10,9%</t>
  </si>
  <si>
    <t>199,9</t>
  </si>
  <si>
    <t>7,5% </t>
  </si>
  <si>
    <t>206,6</t>
  </si>
  <si>
    <t>11,2%</t>
  </si>
  <si>
    <t>438,4 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</si>
</sst>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I35"/>
  <sheetViews>
    <sheetView topLeftCell="A4" workbookViewId="0">
      <selection activeCell="H1" sqref="H1:I1"/>
    </sheetView>
  </sheetViews>
  <sheetFormatPr defaultRowHeight="14.5" x14ac:dyDescent="0.35"/>
  <cols>
    <col min="1" max="1" width="42.453125" customWidth="1"/>
    <col min="2" max="9" width="10.08984375" bestFit="1" customWidth="1"/>
  </cols>
  <sheetData>
    <row r="1" spans="1:9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</row>
    <row r="2" spans="1:9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</row>
    <row r="3" spans="1:9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</row>
    <row r="4" spans="1:9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</row>
    <row r="5" spans="1:9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</row>
    <row r="7" spans="1:9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</row>
    <row r="8" spans="1:9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</row>
    <row r="9" spans="1:9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</row>
    <row r="10" spans="1:9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</row>
    <row r="11" spans="1:9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</row>
    <row r="12" spans="1:9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</row>
    <row r="13" spans="1:9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</row>
    <row r="14" spans="1:9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</row>
    <row r="15" spans="1:9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</row>
    <row r="16" spans="1:9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</row>
    <row r="17" spans="1:9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</row>
    <row r="18" spans="1:9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</row>
    <row r="19" spans="1:9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</row>
    <row r="20" spans="1:9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</row>
    <row r="21" spans="1:9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</row>
    <row r="22" spans="1:9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</row>
    <row r="23" spans="1:9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</row>
    <row r="24" spans="1:9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</row>
    <row r="25" spans="1:9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</row>
    <row r="26" spans="1:9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</row>
    <row r="27" spans="1:9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</row>
    <row r="28" spans="1:9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</row>
    <row r="29" spans="1:9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</row>
    <row r="31" spans="1:9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</row>
    <row r="32" spans="1:9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</row>
    <row r="33" spans="1:9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</row>
    <row r="34" spans="1:9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</row>
    <row r="35" spans="1:9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I34"/>
  <sheetViews>
    <sheetView workbookViewId="0">
      <selection activeCell="J19" sqref="J19"/>
    </sheetView>
  </sheetViews>
  <sheetFormatPr defaultRowHeight="14.5" x14ac:dyDescent="0.35"/>
  <cols>
    <col min="1" max="1" width="40.08984375" customWidth="1"/>
    <col min="2" max="9" width="10.08984375" bestFit="1" customWidth="1"/>
  </cols>
  <sheetData>
    <row r="1" spans="1:9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</row>
    <row r="2" spans="1:9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</row>
    <row r="3" spans="1:9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</row>
    <row r="4" spans="1:9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</row>
    <row r="5" spans="1:9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</row>
    <row r="6" spans="1:9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</row>
    <row r="7" spans="1:9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</row>
    <row r="8" spans="1:9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</row>
    <row r="9" spans="1:9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</row>
    <row r="10" spans="1:9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</row>
    <row r="11" spans="1:9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</row>
    <row r="12" spans="1:9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</row>
    <row r="13" spans="1:9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</row>
    <row r="14" spans="1:9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</row>
    <row r="15" spans="1:9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</row>
    <row r="16" spans="1:9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</row>
    <row r="17" spans="1:9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</row>
    <row r="18" spans="1:9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</row>
    <row r="19" spans="1:9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</row>
    <row r="20" spans="1:9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</row>
    <row r="21" spans="1:9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</row>
    <row r="22" spans="1:9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</row>
    <row r="23" spans="1:9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</row>
    <row r="24" spans="1:9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</row>
    <row r="25" spans="1:9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</row>
    <row r="26" spans="1:9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</row>
    <row r="27" spans="1:9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</row>
    <row r="28" spans="1:9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</row>
    <row r="29" spans="1:9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</row>
    <row r="30" spans="1:9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</row>
    <row r="31" spans="1:9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</row>
    <row r="32" spans="1:9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</row>
    <row r="33" spans="1:9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</row>
    <row r="34" spans="1:9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Q23"/>
  <sheetViews>
    <sheetView topLeftCell="A4" zoomScale="75" zoomScaleNormal="75" workbookViewId="0">
      <selection activeCell="AQ23" sqref="AQ23"/>
    </sheetView>
  </sheetViews>
  <sheetFormatPr defaultRowHeight="14.5" x14ac:dyDescent="0.35"/>
  <cols>
    <col min="1" max="1" width="19.6328125" customWidth="1"/>
    <col min="2" max="13" width="8.6328125" customWidth="1"/>
    <col min="14" max="14" width="12.81640625" customWidth="1"/>
    <col min="15" max="15" width="8.6328125" customWidth="1"/>
  </cols>
  <sheetData>
    <row r="1" spans="1:43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145</v>
      </c>
      <c r="E1" s="17" t="s">
        <v>146</v>
      </c>
      <c r="F1" s="17" t="s">
        <v>147</v>
      </c>
      <c r="G1" s="17" t="s">
        <v>148</v>
      </c>
      <c r="H1" s="17" t="s">
        <v>149</v>
      </c>
      <c r="I1" s="17" t="s">
        <v>150</v>
      </c>
      <c r="J1" s="17" t="s">
        <v>151</v>
      </c>
      <c r="K1" s="17" t="s">
        <v>152</v>
      </c>
      <c r="L1" s="17" t="s">
        <v>169</v>
      </c>
      <c r="M1" s="17" t="s">
        <v>153</v>
      </c>
      <c r="N1" s="17" t="s">
        <v>162</v>
      </c>
      <c r="O1" s="17" t="s">
        <v>154</v>
      </c>
      <c r="P1" s="17" t="s">
        <v>155</v>
      </c>
      <c r="Q1" s="17" t="s">
        <v>156</v>
      </c>
      <c r="R1" s="17" t="s">
        <v>157</v>
      </c>
      <c r="S1" s="17" t="s">
        <v>158</v>
      </c>
      <c r="T1" s="17" t="s">
        <v>159</v>
      </c>
      <c r="U1" s="17" t="s">
        <v>160</v>
      </c>
      <c r="V1" s="17" t="s">
        <v>177</v>
      </c>
      <c r="W1" s="17" t="s">
        <v>161</v>
      </c>
      <c r="X1" s="17" t="s">
        <v>194</v>
      </c>
      <c r="Y1" s="17" t="s">
        <v>195</v>
      </c>
      <c r="Z1" s="17" t="s">
        <v>196</v>
      </c>
      <c r="AA1" s="17" t="s">
        <v>197</v>
      </c>
      <c r="AB1" s="17" t="s">
        <v>198</v>
      </c>
      <c r="AC1" s="17" t="s">
        <v>199</v>
      </c>
      <c r="AD1" s="17" t="s">
        <v>200</v>
      </c>
      <c r="AE1" s="17" t="s">
        <v>201</v>
      </c>
      <c r="AF1" s="17" t="s">
        <v>202</v>
      </c>
      <c r="AG1" s="17" t="s">
        <v>203</v>
      </c>
      <c r="AH1" s="17" t="s">
        <v>204</v>
      </c>
      <c r="AI1" s="17" t="s">
        <v>205</v>
      </c>
      <c r="AJ1" s="17" t="s">
        <v>206</v>
      </c>
      <c r="AK1" s="17" t="s">
        <v>207</v>
      </c>
      <c r="AL1" s="17" t="s">
        <v>208</v>
      </c>
      <c r="AM1" s="17" t="s">
        <v>209</v>
      </c>
      <c r="AN1" s="17" t="s">
        <v>210</v>
      </c>
      <c r="AO1" s="17" t="s">
        <v>211</v>
      </c>
      <c r="AP1" s="17" t="s">
        <v>212</v>
      </c>
      <c r="AQ1" s="17" t="s">
        <v>213</v>
      </c>
    </row>
    <row r="2" spans="1:43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</row>
    <row r="3" spans="1:43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</row>
    <row r="4" spans="1:43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</row>
    <row r="5" spans="1:43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</row>
    <row r="6" spans="1:43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</row>
    <row r="7" spans="1:43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</row>
    <row r="8" spans="1:43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</row>
    <row r="9" spans="1:43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</row>
    <row r="10" spans="1:43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</row>
    <row r="11" spans="1:43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</row>
    <row r="12" spans="1:43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</row>
    <row r="13" spans="1:43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</row>
    <row r="14" spans="1:43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</row>
    <row r="15" spans="1:43" s="17" customFormat="1" x14ac:dyDescent="0.35">
      <c r="A15" s="19">
        <v>43918</v>
      </c>
      <c r="B15" s="17">
        <f>mtl_newcases!C16</f>
        <v>1545</v>
      </c>
      <c r="C15" s="17">
        <f>mtl_newcases!B16</f>
        <v>246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</row>
    <row r="16" spans="1:43" x14ac:dyDescent="0.35">
      <c r="A16" s="19">
        <v>43919</v>
      </c>
      <c r="B16" s="17">
        <f>mtl_newcases!C17</f>
        <v>1845</v>
      </c>
      <c r="C16" s="17">
        <f>mtl_newcases!B17</f>
        <v>300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</row>
    <row r="17" spans="1:43" x14ac:dyDescent="0.35">
      <c r="A17" s="19">
        <v>43920</v>
      </c>
      <c r="B17" s="17">
        <f>mtl_newcases!C18</f>
        <v>2129</v>
      </c>
      <c r="C17" s="17">
        <f>mtl_newcases!B18</f>
        <v>284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</row>
    <row r="18" spans="1:43" x14ac:dyDescent="0.35">
      <c r="A18" s="19">
        <v>43921</v>
      </c>
      <c r="B18" s="17">
        <f>mtl_newcases!C19</f>
        <v>2526</v>
      </c>
      <c r="C18" s="17">
        <f>mtl_newcases!B19</f>
        <v>397</v>
      </c>
      <c r="D18" cm="1">
        <f t="array" ref="D18:M18">TRANSPOSE(santemontreal!C$57:C$66)</f>
        <v>16</v>
      </c>
      <c r="E18">
        <v>18</v>
      </c>
      <c r="F18">
        <v>87</v>
      </c>
      <c r="G18">
        <v>380</v>
      </c>
      <c r="H18">
        <v>374</v>
      </c>
      <c r="I18">
        <v>357</v>
      </c>
      <c r="J18">
        <v>342</v>
      </c>
      <c r="K18">
        <v>258</v>
      </c>
      <c r="L18">
        <v>140</v>
      </c>
      <c r="M18">
        <v>119</v>
      </c>
      <c r="N18" s="18">
        <f>D18/(age_distribution_2016!$B$2/100000)</f>
        <v>14.57991616548205</v>
      </c>
      <c r="O18" s="18">
        <f>E18/(age_distribution_2016!$B$3/100000)</f>
        <v>17.24385687598793</v>
      </c>
      <c r="P18" s="18">
        <f>F18/(age_distribution_2016!$B$4/100000)</f>
        <v>46.231102372665198</v>
      </c>
      <c r="Q18" s="18">
        <f>G18/(age_distribution_2016!$B$5/100000)</f>
        <v>129.59331571318953</v>
      </c>
      <c r="R18" s="18">
        <f>H18/(age_distribution_2016!$B$6/100000)</f>
        <v>124.80186869108201</v>
      </c>
      <c r="S18" s="18">
        <f>I18/(age_distribution_2016!$B$7/100000)</f>
        <v>140.28882994400234</v>
      </c>
      <c r="T18" s="18">
        <f>J18/(age_distribution_2016!$B$8/100000)</f>
        <v>132.11009174311926</v>
      </c>
      <c r="U18" s="18">
        <f>K18/(age_distribution_2016!$B$9/100000)</f>
        <v>125.85058901002414</v>
      </c>
      <c r="V18" s="18">
        <f>L18/(age_distribution_2016!$B$10/100000)</f>
        <v>107.95805058605799</v>
      </c>
      <c r="W18" s="18">
        <f>M18/(age_distribution_2016!$B$11/100000)</f>
        <v>120.43924902585901</v>
      </c>
      <c r="X18" s="3">
        <f>D18*100/SUM($D18:$M18)</f>
        <v>0.76518412242945955</v>
      </c>
      <c r="Y18" s="3">
        <f t="shared" ref="Y18:AG18" si="0">E18*100/SUM($D18:$M18)</f>
        <v>0.86083213773314204</v>
      </c>
      <c r="Z18" s="3">
        <f t="shared" si="0"/>
        <v>4.1606886657101869</v>
      </c>
      <c r="AA18" s="3">
        <f t="shared" si="0"/>
        <v>18.173122907699664</v>
      </c>
      <c r="AB18" s="3">
        <f t="shared" si="0"/>
        <v>17.886178861788618</v>
      </c>
      <c r="AC18" s="3">
        <f t="shared" si="0"/>
        <v>17.073170731707318</v>
      </c>
      <c r="AD18" s="3">
        <f t="shared" si="0"/>
        <v>16.355810616929698</v>
      </c>
      <c r="AE18" s="3">
        <f t="shared" si="0"/>
        <v>12.338593974175035</v>
      </c>
      <c r="AF18" s="3">
        <f t="shared" si="0"/>
        <v>6.6953610712577714</v>
      </c>
      <c r="AG18" s="3">
        <f t="shared" si="0"/>
        <v>5.691056910569106</v>
      </c>
      <c r="AH18" s="3">
        <f>N18*100/SUM($N18:$W18)</f>
        <v>1.5201713841005755</v>
      </c>
      <c r="AI18" s="3">
        <f t="shared" ref="AI18:AQ18" si="1">O18*100/SUM($N18:$W18)</f>
        <v>1.7979265091018517</v>
      </c>
      <c r="AJ18" s="3">
        <f t="shared" si="1"/>
        <v>4.8202745533431699</v>
      </c>
      <c r="AK18" s="3">
        <f t="shared" si="1"/>
        <v>13.512015287461615</v>
      </c>
      <c r="AL18" s="3">
        <f t="shared" si="1"/>
        <v>13.012436238530851</v>
      </c>
      <c r="AM18" s="3">
        <f t="shared" si="1"/>
        <v>14.627180456272072</v>
      </c>
      <c r="AN18" s="3">
        <f t="shared" si="1"/>
        <v>13.774426323126368</v>
      </c>
      <c r="AO18" s="3">
        <f t="shared" si="1"/>
        <v>13.12178080544647</v>
      </c>
      <c r="AP18" s="3">
        <f t="shared" si="1"/>
        <v>11.256219673796846</v>
      </c>
      <c r="AQ18" s="3">
        <f t="shared" si="1"/>
        <v>12.557568768820188</v>
      </c>
    </row>
    <row r="19" spans="1:43" x14ac:dyDescent="0.35">
      <c r="A19" s="19">
        <v>43922</v>
      </c>
      <c r="B19" s="17">
        <f>mtl_newcases!C20</f>
        <v>2844</v>
      </c>
      <c r="C19" s="17">
        <f>mtl_newcases!B20</f>
        <v>318</v>
      </c>
      <c r="D19" cm="1">
        <f t="array" ref="D19:M19">TRANSPOSE(santemontreal!D$57:D$66)</f>
        <v>16</v>
      </c>
      <c r="E19">
        <v>20</v>
      </c>
      <c r="F19">
        <v>112</v>
      </c>
      <c r="G19">
        <v>462</v>
      </c>
      <c r="H19">
        <v>465</v>
      </c>
      <c r="I19">
        <v>456</v>
      </c>
      <c r="J19">
        <v>418</v>
      </c>
      <c r="K19">
        <v>310</v>
      </c>
      <c r="L19">
        <v>179</v>
      </c>
      <c r="M19">
        <v>197</v>
      </c>
      <c r="N19" s="18">
        <f>D19/(age_distribution_2016!$B3/100000)</f>
        <v>15.327872778655937</v>
      </c>
      <c r="O19" s="18">
        <f>E19/(age_distribution_2016!$B$3/100000)</f>
        <v>19.159840973319923</v>
      </c>
      <c r="P19" s="18">
        <f>F19/(age_distribution_2016!$B$4/100000)</f>
        <v>59.515901905040252</v>
      </c>
      <c r="Q19" s="18">
        <f>G19/(age_distribution_2016!$B$5/100000)</f>
        <v>157.55818910393043</v>
      </c>
      <c r="R19" s="18">
        <f>H19/(age_distribution_2016!$B$6/100000)</f>
        <v>155.16809877367149</v>
      </c>
      <c r="S19" s="18">
        <f>I19/(age_distribution_2016!$B$7/100000)</f>
        <v>179.192455054524</v>
      </c>
      <c r="T19" s="18">
        <f>J19/(age_distribution_2016!$B$8/100000)</f>
        <v>161.46788990825686</v>
      </c>
      <c r="U19" s="18">
        <f>K19/(age_distribution_2016!$B$9/100000)</f>
        <v>151.21582400429256</v>
      </c>
      <c r="V19" s="18">
        <f>L19/(age_distribution_2016!$B$10/100000)</f>
        <v>138.03207896360271</v>
      </c>
      <c r="W19" s="18">
        <f>M19/(age_distribution_2016!$B$11/100000)</f>
        <v>199.38262233692626</v>
      </c>
      <c r="X19" s="3">
        <f t="shared" ref="X19:X22" si="2">D19*100/SUM($D19:$M19)</f>
        <v>0.60721062618595822</v>
      </c>
      <c r="Y19" s="3">
        <f t="shared" ref="Y19:Y22" si="3">E19*100/SUM($D19:$M19)</f>
        <v>0.75901328273244784</v>
      </c>
      <c r="Z19" s="3">
        <f t="shared" ref="Z19:Z22" si="4">F19*100/SUM($D19:$M19)</f>
        <v>4.2504743833017073</v>
      </c>
      <c r="AA19" s="3">
        <f t="shared" ref="AA19:AA22" si="5">G19*100/SUM($D19:$M19)</f>
        <v>17.533206831119546</v>
      </c>
      <c r="AB19" s="3">
        <f t="shared" ref="AB19:AB22" si="6">H19*100/SUM($D19:$M19)</f>
        <v>17.647058823529413</v>
      </c>
      <c r="AC19" s="3">
        <f t="shared" ref="AC19:AC22" si="7">I19*100/SUM($D19:$M19)</f>
        <v>17.30550284629981</v>
      </c>
      <c r="AD19" s="3">
        <f t="shared" ref="AD19:AD22" si="8">J19*100/SUM($D19:$M19)</f>
        <v>15.863377609108159</v>
      </c>
      <c r="AE19" s="3">
        <f t="shared" ref="AE19:AE22" si="9">K19*100/SUM($D19:$M19)</f>
        <v>11.764705882352942</v>
      </c>
      <c r="AF19" s="3">
        <f t="shared" ref="AF19:AF22" si="10">L19*100/SUM($D19:$M19)</f>
        <v>6.7931688804554078</v>
      </c>
      <c r="AG19" s="3">
        <f t="shared" ref="AG19:AG22" si="11">M19*100/SUM($D19:$M19)</f>
        <v>7.4762808349146113</v>
      </c>
      <c r="AH19" s="3">
        <f t="shared" ref="AH19:AH22" si="12">N19*100/SUM($N19:$W19)</f>
        <v>1.240098314165438</v>
      </c>
      <c r="AI19" s="3">
        <f t="shared" ref="AI19:AI22" si="13">O19*100/SUM($N19:$W19)</f>
        <v>1.5501228927067976</v>
      </c>
      <c r="AJ19" s="3">
        <f t="shared" ref="AJ19:AJ22" si="14">P19*100/SUM($N19:$W19)</f>
        <v>4.8151214903903856</v>
      </c>
      <c r="AK19" s="3">
        <f t="shared" ref="AK19:AK22" si="15">Q19*100/SUM($N19:$W19)</f>
        <v>12.747212056902033</v>
      </c>
      <c r="AL19" s="3">
        <f t="shared" ref="AL19:AL22" si="16">R19*100/SUM($N19:$W19)</f>
        <v>12.553842302856021</v>
      </c>
      <c r="AM19" s="3">
        <f t="shared" ref="AM19:AM22" si="17">S19*100/SUM($N19:$W19)</f>
        <v>14.497527780483498</v>
      </c>
      <c r="AN19" s="3">
        <f t="shared" ref="AN19:AN22" si="18">T19*100/SUM($N19:$W19)</f>
        <v>13.063525575832582</v>
      </c>
      <c r="AO19" s="3">
        <f t="shared" ref="AO19:AO22" si="19">U19*100/SUM($N19:$W19)</f>
        <v>12.234084346262701</v>
      </c>
      <c r="AP19" s="3">
        <f t="shared" ref="AP19:AP22" si="20">V19*100/SUM($N19:$W19)</f>
        <v>11.167456234492839</v>
      </c>
      <c r="AQ19" s="3">
        <f t="shared" ref="AQ19:AQ21" si="21">W19*100/SUM($N19:$W19)</f>
        <v>16.131009005907703</v>
      </c>
    </row>
    <row r="20" spans="1:43" x14ac:dyDescent="0.35">
      <c r="A20" s="19">
        <v>43923</v>
      </c>
      <c r="B20" s="17">
        <f>mtl_newcases!C21</f>
        <v>3255</v>
      </c>
      <c r="C20" s="17">
        <f>mtl_newcases!B21</f>
        <v>411</v>
      </c>
      <c r="D20" cm="1">
        <f t="array" ref="D20:M20">TRANSPOSE(santemontreal!E$57:E$66)</f>
        <v>18</v>
      </c>
      <c r="E20">
        <v>20</v>
      </c>
      <c r="F20">
        <v>116</v>
      </c>
      <c r="G20">
        <v>486</v>
      </c>
      <c r="H20">
        <v>495</v>
      </c>
      <c r="I20">
        <v>496</v>
      </c>
      <c r="J20">
        <v>447</v>
      </c>
      <c r="K20">
        <v>321</v>
      </c>
      <c r="L20">
        <v>199</v>
      </c>
      <c r="M20">
        <v>232</v>
      </c>
      <c r="N20" s="18">
        <f>D20/(age_distribution_2016!$B4/100000)</f>
        <v>9.5650556633100408</v>
      </c>
      <c r="O20" s="18">
        <f>E20/(age_distribution_2016!$B$3/100000)</f>
        <v>19.159840973319923</v>
      </c>
      <c r="P20" s="18">
        <f>F20/(age_distribution_2016!$B$4/100000)</f>
        <v>61.641469830220259</v>
      </c>
      <c r="Q20" s="18">
        <f>G20/(age_distribution_2016!$B$5/100000)</f>
        <v>165.74303009634241</v>
      </c>
      <c r="R20" s="18">
        <f>H20/(age_distribution_2016!$B$6/100000)</f>
        <v>165.17894385584384</v>
      </c>
      <c r="S20" s="18">
        <f>I20/(age_distribution_2016!$B$7/100000)</f>
        <v>194.91109146281559</v>
      </c>
      <c r="T20" s="18">
        <f>J20/(age_distribution_2016!$B$8/100000)</f>
        <v>172.67020762916465</v>
      </c>
      <c r="U20" s="18">
        <f>K20/(age_distribution_2016!$B$9/100000)</f>
        <v>156.58154679154165</v>
      </c>
      <c r="V20" s="18">
        <f>L20/(age_distribution_2016!$B$10/100000)</f>
        <v>153.45465761875386</v>
      </c>
      <c r="W20" s="18">
        <f>M20/(age_distribution_2016!$B$11/100000)</f>
        <v>234.80593087394362</v>
      </c>
      <c r="X20" s="3">
        <f t="shared" si="2"/>
        <v>0.63604240282685509</v>
      </c>
      <c r="Y20" s="3">
        <f t="shared" si="3"/>
        <v>0.70671378091872794</v>
      </c>
      <c r="Z20" s="3">
        <f t="shared" si="4"/>
        <v>4.0989399293286217</v>
      </c>
      <c r="AA20" s="3">
        <f t="shared" si="5"/>
        <v>17.17314487632509</v>
      </c>
      <c r="AB20" s="3">
        <f t="shared" si="6"/>
        <v>17.491166077738516</v>
      </c>
      <c r="AC20" s="3">
        <f t="shared" si="7"/>
        <v>17.526501766784452</v>
      </c>
      <c r="AD20" s="3">
        <f t="shared" si="8"/>
        <v>15.795053003533569</v>
      </c>
      <c r="AE20" s="3">
        <f t="shared" si="9"/>
        <v>11.342756183745584</v>
      </c>
      <c r="AF20" s="3">
        <f t="shared" si="10"/>
        <v>7.031802120141343</v>
      </c>
      <c r="AG20" s="3">
        <f t="shared" si="11"/>
        <v>8.1978798586572434</v>
      </c>
      <c r="AH20" s="3">
        <f t="shared" si="12"/>
        <v>0.71717561800625296</v>
      </c>
      <c r="AI20" s="3">
        <f t="shared" si="13"/>
        <v>1.4365803268297033</v>
      </c>
      <c r="AJ20" s="3">
        <f t="shared" si="14"/>
        <v>4.6217984271514077</v>
      </c>
      <c r="AK20" s="3">
        <f t="shared" si="15"/>
        <v>12.427200031415062</v>
      </c>
      <c r="AL20" s="3">
        <f t="shared" si="16"/>
        <v>12.384905567861631</v>
      </c>
      <c r="AM20" s="3">
        <f t="shared" si="17"/>
        <v>14.614183899871266</v>
      </c>
      <c r="AN20" s="3">
        <f t="shared" si="18"/>
        <v>12.946590927089328</v>
      </c>
      <c r="AO20" s="3">
        <f t="shared" si="19"/>
        <v>11.740283751755824</v>
      </c>
      <c r="AP20" s="3">
        <f t="shared" si="20"/>
        <v>11.505833608038092</v>
      </c>
      <c r="AQ20" s="3">
        <f t="shared" si="21"/>
        <v>17.60544784198143</v>
      </c>
    </row>
    <row r="21" spans="1:43" x14ac:dyDescent="0.35">
      <c r="A21" s="19">
        <v>43924</v>
      </c>
      <c r="B21" s="17">
        <f>mtl_newcases!C22</f>
        <v>3598</v>
      </c>
      <c r="C21" s="17">
        <f>mtl_newcases!B22</f>
        <v>343</v>
      </c>
      <c r="D21" cm="1">
        <f t="array" ref="D21:M21">TRANSPOSE(santemontreal!F$57:F$66)</f>
        <v>24</v>
      </c>
      <c r="E21">
        <v>23</v>
      </c>
      <c r="F21">
        <v>128</v>
      </c>
      <c r="G21">
        <v>539</v>
      </c>
      <c r="H21">
        <v>566</v>
      </c>
      <c r="I21">
        <v>560</v>
      </c>
      <c r="J21">
        <v>512</v>
      </c>
      <c r="K21">
        <v>362</v>
      </c>
      <c r="L21">
        <v>244</v>
      </c>
      <c r="M21">
        <v>295</v>
      </c>
      <c r="N21" s="18">
        <f>D21/(age_distribution_2016!$B5/100000)</f>
        <v>8.1848409924119707</v>
      </c>
      <c r="O21" s="18">
        <f>E21/(age_distribution_2016!$B$3/100000)</f>
        <v>22.033817119317909</v>
      </c>
      <c r="P21" s="18">
        <f>F21/(age_distribution_2016!$B$4/100000)</f>
        <v>68.018173605760282</v>
      </c>
      <c r="Q21" s="18">
        <f>G21/(age_distribution_2016!$B$5/100000)</f>
        <v>183.81788728791884</v>
      </c>
      <c r="R21" s="18">
        <f>H21/(age_distribution_2016!$B$6/100000)</f>
        <v>188.87127721698508</v>
      </c>
      <c r="S21" s="18">
        <f>I21/(age_distribution_2016!$B$7/100000)</f>
        <v>220.06090971608214</v>
      </c>
      <c r="T21" s="18">
        <f>J21/(age_distribution_2016!$B$8/100000)</f>
        <v>197.77885079671654</v>
      </c>
      <c r="U21" s="18">
        <f>K21/(age_distribution_2016!$B$9/100000)</f>
        <v>176.58105899856099</v>
      </c>
      <c r="V21" s="18">
        <f>L21/(age_distribution_2016!$B$10/100000)</f>
        <v>188.15545959284393</v>
      </c>
      <c r="W21" s="18">
        <f>M21/(age_distribution_2016!$B$11/100000)</f>
        <v>298.56788624057486</v>
      </c>
      <c r="X21" s="3">
        <f t="shared" si="2"/>
        <v>0.73778051029818625</v>
      </c>
      <c r="Y21" s="3">
        <f t="shared" si="3"/>
        <v>0.70703965570242855</v>
      </c>
      <c r="Z21" s="3">
        <f t="shared" si="4"/>
        <v>3.9348293882569934</v>
      </c>
      <c r="AA21" s="3">
        <f t="shared" si="5"/>
        <v>16.569320627113434</v>
      </c>
      <c r="AB21" s="3">
        <f t="shared" si="6"/>
        <v>17.399323701198892</v>
      </c>
      <c r="AC21" s="3">
        <f t="shared" si="7"/>
        <v>17.214878573624347</v>
      </c>
      <c r="AD21" s="3">
        <f t="shared" si="8"/>
        <v>15.739317553027973</v>
      </c>
      <c r="AE21" s="3">
        <f t="shared" si="9"/>
        <v>11.12818936366431</v>
      </c>
      <c r="AF21" s="3">
        <f t="shared" si="10"/>
        <v>7.5007685213648942</v>
      </c>
      <c r="AG21" s="3">
        <f t="shared" si="11"/>
        <v>9.0685521057485392</v>
      </c>
      <c r="AH21" s="3">
        <f t="shared" si="12"/>
        <v>0.52734993527273843</v>
      </c>
      <c r="AI21" s="3">
        <f t="shared" si="13"/>
        <v>1.4196405333293498</v>
      </c>
      <c r="AJ21" s="3">
        <f t="shared" si="14"/>
        <v>4.3824161619781581</v>
      </c>
      <c r="AK21" s="3">
        <f t="shared" si="15"/>
        <v>11.843400629666915</v>
      </c>
      <c r="AL21" s="3">
        <f t="shared" si="16"/>
        <v>12.168990931845245</v>
      </c>
      <c r="AM21" s="3">
        <f t="shared" si="17"/>
        <v>14.178541354978432</v>
      </c>
      <c r="AN21" s="3">
        <f t="shared" si="18"/>
        <v>12.742906583360458</v>
      </c>
      <c r="AO21" s="3">
        <f t="shared" si="19"/>
        <v>11.377131225837219</v>
      </c>
      <c r="AP21" s="3">
        <f t="shared" si="20"/>
        <v>12.122870747212716</v>
      </c>
      <c r="AQ21" s="3">
        <f t="shared" si="21"/>
        <v>19.236751896518761</v>
      </c>
    </row>
    <row r="22" spans="1:43" x14ac:dyDescent="0.35">
      <c r="A22" s="19">
        <v>43925</v>
      </c>
      <c r="B22" s="17">
        <f>mtl_newcases!C23</f>
        <v>3713</v>
      </c>
      <c r="C22" s="17">
        <f>mtl_newcases!B23</f>
        <v>115</v>
      </c>
      <c r="D22" cm="1">
        <f t="array" ref="D22:M22">TRANSPOSE(santemontreal!G$57:G$66)</f>
        <v>25</v>
      </c>
      <c r="E22">
        <v>27</v>
      </c>
      <c r="F22">
        <v>144</v>
      </c>
      <c r="G22">
        <v>601</v>
      </c>
      <c r="H22">
        <v>638</v>
      </c>
      <c r="I22">
        <v>656</v>
      </c>
      <c r="J22">
        <v>576</v>
      </c>
      <c r="K22">
        <v>400</v>
      </c>
      <c r="L22">
        <v>277</v>
      </c>
      <c r="M22">
        <v>361</v>
      </c>
      <c r="N22" s="18">
        <f>D22/(age_distribution_2016!$B6/100000)</f>
        <v>8.3423709018102947</v>
      </c>
      <c r="O22" s="18">
        <f>E22/(age_distribution_2016!$B$3/100000)</f>
        <v>25.865785313981895</v>
      </c>
      <c r="P22" s="18">
        <f>F22/(age_distribution_2016!$B$4/100000)</f>
        <v>76.520445306480326</v>
      </c>
      <c r="Q22" s="18">
        <f>G22/(age_distribution_2016!$B$5/100000)</f>
        <v>204.96205985164977</v>
      </c>
      <c r="R22" s="18">
        <f>H22/(age_distribution_2016!$B$6/100000)</f>
        <v>212.89730541419871</v>
      </c>
      <c r="S22" s="18">
        <f>I22/(age_distribution_2016!$B$7/100000)</f>
        <v>257.78563709598194</v>
      </c>
      <c r="T22" s="18">
        <f>J22/(age_distribution_2016!$B$8/100000)</f>
        <v>222.50120714630611</v>
      </c>
      <c r="U22" s="18">
        <f>K22/(age_distribution_2016!$B$9/100000)</f>
        <v>195.1171922636033</v>
      </c>
      <c r="V22" s="18">
        <f>L22/(age_distribution_2016!$B$10/100000)</f>
        <v>213.60271437384333</v>
      </c>
      <c r="W22" s="18">
        <f>M22/(age_distribution_2016!$B$11/100000)</f>
        <v>365.36612519609332</v>
      </c>
      <c r="X22" s="3">
        <f t="shared" si="2"/>
        <v>0.67476383265856954</v>
      </c>
      <c r="Y22" s="3">
        <f t="shared" si="3"/>
        <v>0.72874493927125505</v>
      </c>
      <c r="Z22" s="3">
        <f t="shared" si="4"/>
        <v>3.8866396761133601</v>
      </c>
      <c r="AA22" s="3">
        <f t="shared" si="5"/>
        <v>16.221322537112012</v>
      </c>
      <c r="AB22" s="3">
        <f t="shared" si="6"/>
        <v>17.219973009446694</v>
      </c>
      <c r="AC22" s="3">
        <f t="shared" si="7"/>
        <v>17.705802968960864</v>
      </c>
      <c r="AD22" s="3">
        <f t="shared" si="8"/>
        <v>15.546558704453441</v>
      </c>
      <c r="AE22" s="3">
        <f t="shared" si="9"/>
        <v>10.796221322537113</v>
      </c>
      <c r="AF22" s="3">
        <f t="shared" si="10"/>
        <v>7.47638326585695</v>
      </c>
      <c r="AG22" s="3">
        <f t="shared" si="11"/>
        <v>9.7435897435897427</v>
      </c>
      <c r="AH22" s="3">
        <f t="shared" si="12"/>
        <v>0.4678942297134267</v>
      </c>
      <c r="AI22" s="3">
        <f t="shared" si="13"/>
        <v>1.4507208847298065</v>
      </c>
      <c r="AJ22" s="3">
        <f t="shared" si="14"/>
        <v>4.2917625259546606</v>
      </c>
      <c r="AK22" s="3">
        <f t="shared" si="15"/>
        <v>11.495600740306871</v>
      </c>
      <c r="AL22" s="3">
        <f t="shared" si="16"/>
        <v>11.940660742286649</v>
      </c>
      <c r="AM22" s="3">
        <f t="shared" si="17"/>
        <v>14.458289318452104</v>
      </c>
      <c r="AN22" s="3">
        <f t="shared" si="18"/>
        <v>12.479309797342776</v>
      </c>
      <c r="AO22" s="3">
        <f t="shared" si="19"/>
        <v>10.943436758273885</v>
      </c>
      <c r="AP22" s="3">
        <f t="shared" si="20"/>
        <v>11.98022464872172</v>
      </c>
      <c r="AQ22" s="3">
        <f>W22*100/SUM($N22:$W22)</f>
        <v>20.492100354218103</v>
      </c>
    </row>
    <row r="23" spans="1:43" x14ac:dyDescent="0.35">
      <c r="A23" s="19">
        <v>43926</v>
      </c>
      <c r="B23" s="17">
        <f>mtl_newcases!C24</f>
        <v>3977</v>
      </c>
      <c r="C23" s="17">
        <f>mtl_newcases!B24</f>
        <v>264</v>
      </c>
      <c r="D23" cm="1">
        <f t="array" ref="D23:M23">TRANSPOSE(santemontreal!H$57:H$66)</f>
        <v>27</v>
      </c>
      <c r="E23">
        <v>29</v>
      </c>
      <c r="F23">
        <v>148</v>
      </c>
      <c r="G23">
        <v>622</v>
      </c>
      <c r="H23">
        <v>667</v>
      </c>
      <c r="I23">
        <v>691</v>
      </c>
      <c r="J23">
        <v>607</v>
      </c>
      <c r="K23">
        <v>433</v>
      </c>
      <c r="L23">
        <v>299</v>
      </c>
      <c r="M23">
        <v>443</v>
      </c>
      <c r="N23" s="18">
        <f>D23/(age_distribution_2016!$B7/100000)</f>
        <v>10.610079575596817</v>
      </c>
      <c r="O23" s="18">
        <f>E23/(age_distribution_2016!$B$3/100000)</f>
        <v>27.781769411313888</v>
      </c>
      <c r="P23" s="18">
        <f>F23/(age_distribution_2016!$B$4/100000)</f>
        <v>78.646013231660334</v>
      </c>
      <c r="Q23" s="18">
        <f>G23/(age_distribution_2016!$B$5/100000)</f>
        <v>212.12379572001024</v>
      </c>
      <c r="R23" s="18">
        <f>H23/(age_distribution_2016!$B$6/100000)</f>
        <v>222.57445566029867</v>
      </c>
      <c r="S23" s="18">
        <f>I23/(age_distribution_2016!$B$7/100000)</f>
        <v>271.53944395323703</v>
      </c>
      <c r="T23" s="18">
        <f>J23/(age_distribution_2016!$B$8/100000)</f>
        <v>234.47609850313856</v>
      </c>
      <c r="U23" s="18">
        <f>K23/(age_distribution_2016!$B$9/100000)</f>
        <v>211.21436062535059</v>
      </c>
      <c r="V23" s="18">
        <f>L23/(age_distribution_2016!$B$10/100000)</f>
        <v>230.56755089450957</v>
      </c>
      <c r="W23" s="18">
        <f>M23/(age_distribution_2016!$B$11/100000)</f>
        <v>448.35787662567685</v>
      </c>
      <c r="X23" s="3">
        <f t="shared" ref="X23" si="22">D23*100/SUM($D23:$M23)</f>
        <v>0.68078668683812404</v>
      </c>
      <c r="Y23" s="3">
        <f t="shared" ref="Y23" si="23">E23*100/SUM($D23:$M23)</f>
        <v>0.73121533030761476</v>
      </c>
      <c r="Z23" s="3">
        <f t="shared" ref="Z23" si="24">F23*100/SUM($D23:$M23)</f>
        <v>3.7317196167423097</v>
      </c>
      <c r="AA23" s="3">
        <f t="shared" ref="AA23" si="25">G23*100/SUM($D23:$M23)</f>
        <v>15.683308119011599</v>
      </c>
      <c r="AB23" s="3">
        <f t="shared" ref="AB23" si="26">H23*100/SUM($D23:$M23)</f>
        <v>16.817952597075138</v>
      </c>
      <c r="AC23" s="3">
        <f t="shared" ref="AC23" si="27">I23*100/SUM($D23:$M23)</f>
        <v>17.423096318709028</v>
      </c>
      <c r="AD23" s="3">
        <f t="shared" ref="AD23" si="28">J23*100/SUM($D23:$M23)</f>
        <v>15.305093292990419</v>
      </c>
      <c r="AE23" s="3">
        <f t="shared" ref="AE23" si="29">K23*100/SUM($D23:$M23)</f>
        <v>10.91780131114473</v>
      </c>
      <c r="AF23" s="3">
        <f t="shared" ref="AF23" si="30">L23*100/SUM($D23:$M23)</f>
        <v>7.5390821986888552</v>
      </c>
      <c r="AG23" s="3">
        <f t="shared" ref="AG23" si="31">M23*100/SUM($D23:$M23)</f>
        <v>11.169944528492184</v>
      </c>
      <c r="AH23" s="3">
        <f t="shared" ref="AH23" si="32">N23*100/SUM($N23:$W23)</f>
        <v>0.54469563009709021</v>
      </c>
      <c r="AI23" s="3">
        <f t="shared" ref="AI23" si="33">O23*100/SUM($N23:$W23)</f>
        <v>1.4262483412011995</v>
      </c>
      <c r="AJ23" s="3">
        <f t="shared" ref="AJ23" si="34">P23*100/SUM($N23:$W23)</f>
        <v>4.0374946697262333</v>
      </c>
      <c r="AK23" s="3">
        <f t="shared" ref="AK23" si="35">Q23*100/SUM($N23:$W23)</f>
        <v>10.889918755562032</v>
      </c>
      <c r="AL23" s="3">
        <f t="shared" ref="AL23" si="36">R23*100/SUM($N23:$W23)</f>
        <v>11.426430170066256</v>
      </c>
      <c r="AM23" s="3">
        <f t="shared" ref="AM23" si="37">S23*100/SUM($N23:$W23)</f>
        <v>13.940173348040345</v>
      </c>
      <c r="AN23" s="3">
        <f t="shared" ref="AN23" si="38">T23*100/SUM($N23:$W23)</f>
        <v>12.037431510940417</v>
      </c>
      <c r="AO23" s="3">
        <f t="shared" ref="AO23" si="39">U23*100/SUM($N23:$W23)</f>
        <v>10.843230573971258</v>
      </c>
      <c r="AP23" s="3">
        <f t="shared" ref="AP23" si="40">V23*100/SUM($N23:$W23)</f>
        <v>11.836776201309821</v>
      </c>
      <c r="AQ23" s="3">
        <f>W23*100/SUM($N23:$W23)</f>
        <v>23.017600799085354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35"/>
  <sheetViews>
    <sheetView tabSelected="1" workbookViewId="0">
      <pane ySplit="1" topLeftCell="A20" activePane="bottomLeft" state="frozen"/>
      <selection pane="bottomLeft" activeCell="D36" sqref="D36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24"/>
  <sheetViews>
    <sheetView topLeftCell="A13" workbookViewId="0">
      <selection activeCell="C25" sqref="C25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3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246</v>
      </c>
      <c r="C16">
        <f t="shared" si="0"/>
        <v>1545</v>
      </c>
    </row>
    <row r="17" spans="1:7" x14ac:dyDescent="0.35">
      <c r="A17" s="19">
        <v>43919</v>
      </c>
      <c r="B17">
        <v>300</v>
      </c>
      <c r="C17">
        <f t="shared" si="0"/>
        <v>1845</v>
      </c>
      <c r="E17" s="19">
        <v>43919</v>
      </c>
      <c r="F17">
        <v>1612</v>
      </c>
      <c r="G17">
        <f t="shared" ref="G17:G20" si="1">C17-F17</f>
        <v>233</v>
      </c>
    </row>
    <row r="18" spans="1:7" x14ac:dyDescent="0.35">
      <c r="A18" s="19">
        <v>43920</v>
      </c>
      <c r="B18">
        <v>284</v>
      </c>
      <c r="C18">
        <f t="shared" si="0"/>
        <v>2129</v>
      </c>
      <c r="E18" s="19">
        <v>43920</v>
      </c>
      <c r="F18">
        <v>1991</v>
      </c>
      <c r="G18">
        <f t="shared" si="1"/>
        <v>138</v>
      </c>
    </row>
    <row r="19" spans="1:7" x14ac:dyDescent="0.35">
      <c r="A19" s="19">
        <v>43921</v>
      </c>
      <c r="B19">
        <v>397</v>
      </c>
      <c r="C19">
        <f t="shared" si="0"/>
        <v>2526</v>
      </c>
      <c r="E19" s="19">
        <v>43921</v>
      </c>
      <c r="F19">
        <v>2097</v>
      </c>
      <c r="G19">
        <f t="shared" si="1"/>
        <v>429</v>
      </c>
    </row>
    <row r="20" spans="1:7" x14ac:dyDescent="0.35">
      <c r="A20" s="19">
        <v>43922</v>
      </c>
      <c r="B20">
        <v>318</v>
      </c>
      <c r="C20">
        <f t="shared" si="0"/>
        <v>2844</v>
      </c>
      <c r="E20" s="19">
        <v>43922</v>
      </c>
      <c r="F20">
        <v>2642</v>
      </c>
      <c r="G20">
        <f t="shared" si="1"/>
        <v>202</v>
      </c>
    </row>
    <row r="21" spans="1:7" x14ac:dyDescent="0.35">
      <c r="A21" s="19">
        <v>43923</v>
      </c>
      <c r="B21">
        <v>411</v>
      </c>
      <c r="C21">
        <f t="shared" si="0"/>
        <v>3255</v>
      </c>
      <c r="E21" s="19">
        <v>43923</v>
      </c>
      <c r="F21">
        <v>2837</v>
      </c>
      <c r="G21">
        <f>C21-F21</f>
        <v>418</v>
      </c>
    </row>
    <row r="22" spans="1:7" x14ac:dyDescent="0.35">
      <c r="A22" s="19">
        <v>43924</v>
      </c>
      <c r="B22">
        <v>343</v>
      </c>
      <c r="C22">
        <f t="shared" si="0"/>
        <v>3598</v>
      </c>
      <c r="E22" s="19">
        <v>43924</v>
      </c>
      <c r="F22">
        <v>3261</v>
      </c>
      <c r="G22">
        <f>C22-F22</f>
        <v>337</v>
      </c>
    </row>
    <row r="23" spans="1:7" x14ac:dyDescent="0.35">
      <c r="A23" s="19">
        <v>43925</v>
      </c>
      <c r="B23">
        <v>115</v>
      </c>
      <c r="C23">
        <f t="shared" si="0"/>
        <v>3713</v>
      </c>
      <c r="E23" s="19">
        <v>43925</v>
      </c>
      <c r="F23">
        <v>3713</v>
      </c>
      <c r="G23">
        <f>C23-F23</f>
        <v>0</v>
      </c>
    </row>
    <row r="24" spans="1:7" x14ac:dyDescent="0.35">
      <c r="A24" s="19">
        <v>43926</v>
      </c>
      <c r="B24">
        <v>264</v>
      </c>
      <c r="C24">
        <v>3977</v>
      </c>
      <c r="E24" s="19">
        <v>43926</v>
      </c>
      <c r="F24">
        <v>3977</v>
      </c>
      <c r="G24">
        <f>C24-F24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topLeftCell="A28" workbookViewId="0">
      <selection activeCell="H2" sqref="H2:H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193</v>
      </c>
      <c r="H1" s="5" t="s">
        <v>216</v>
      </c>
      <c r="I1" s="5"/>
      <c r="J1" s="5"/>
      <c r="K1" s="5"/>
      <c r="L1" s="5"/>
      <c r="M1" s="5"/>
      <c r="N1" s="5"/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/>
      <c r="J2" s="7"/>
      <c r="K2" s="7"/>
      <c r="L2" s="7"/>
      <c r="M2" s="7"/>
      <c r="N2" s="7"/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/>
      <c r="J3" s="9"/>
      <c r="K3" s="9"/>
      <c r="L3" s="9"/>
      <c r="M3" s="9"/>
      <c r="N3" s="9"/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7"/>
      <c r="J4" s="7"/>
      <c r="K4" s="7"/>
      <c r="L4" s="7"/>
      <c r="M4" s="7"/>
      <c r="N4" s="7"/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/>
      <c r="J5" s="9"/>
      <c r="K5" s="9"/>
      <c r="L5" s="9"/>
      <c r="M5" s="9"/>
      <c r="N5" s="9"/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/>
      <c r="J6" s="7"/>
      <c r="K6" s="7"/>
      <c r="L6" s="7"/>
      <c r="M6" s="7"/>
      <c r="N6" s="7"/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/>
      <c r="J7" s="9"/>
      <c r="K7" s="9"/>
      <c r="L7" s="9"/>
      <c r="M7" s="9"/>
      <c r="N7" s="9"/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/>
      <c r="J8" s="7"/>
      <c r="K8" s="7"/>
      <c r="L8" s="7"/>
      <c r="M8" s="7"/>
      <c r="N8" s="7"/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/>
      <c r="J9" s="9"/>
      <c r="K9" s="9"/>
      <c r="L9" s="9"/>
      <c r="M9" s="9"/>
      <c r="N9" s="9"/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/>
      <c r="J10" s="7"/>
      <c r="K10" s="7"/>
      <c r="L10" s="7"/>
      <c r="M10" s="7"/>
      <c r="N10" s="7"/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/>
      <c r="J11" s="9"/>
      <c r="K11" s="9"/>
      <c r="L11" s="9"/>
      <c r="M11" s="9"/>
      <c r="N11" s="9"/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/>
      <c r="J12" s="7"/>
      <c r="K12" s="7"/>
      <c r="L12" s="7"/>
      <c r="M12" s="7"/>
      <c r="N12" s="7"/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/>
      <c r="J13" s="9"/>
      <c r="K13" s="9"/>
      <c r="L13" s="9"/>
      <c r="M13" s="9"/>
      <c r="N13" s="9"/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/>
      <c r="J14" s="7"/>
      <c r="K14" s="7"/>
      <c r="L14" s="7"/>
      <c r="M14" s="7"/>
      <c r="N14" s="7"/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/>
      <c r="J15" s="9"/>
      <c r="K15" s="9"/>
      <c r="L15" s="9"/>
      <c r="M15" s="9"/>
      <c r="N15" s="9"/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/>
      <c r="J16" s="7"/>
      <c r="K16" s="7"/>
      <c r="L16" s="7"/>
      <c r="M16" s="7"/>
      <c r="N16" s="7"/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/>
      <c r="J17" s="9"/>
      <c r="K17" s="9"/>
      <c r="L17" s="9"/>
      <c r="M17" s="9"/>
      <c r="N17" s="9"/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7"/>
      <c r="J18" s="7"/>
      <c r="K18" s="7"/>
      <c r="L18" s="7"/>
      <c r="M18" s="7"/>
      <c r="N18" s="7"/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/>
      <c r="J19" s="9"/>
      <c r="K19" s="9"/>
      <c r="L19" s="9"/>
      <c r="M19" s="9"/>
      <c r="N19" s="9"/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/>
      <c r="J20" s="7"/>
      <c r="K20" s="7"/>
      <c r="L20" s="7"/>
      <c r="M20" s="7"/>
      <c r="N20" s="7"/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/>
      <c r="J21" s="9"/>
      <c r="K21" s="9"/>
      <c r="L21" s="9"/>
      <c r="M21" s="9"/>
      <c r="N21" s="9"/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/>
      <c r="J22" s="7"/>
      <c r="K22" s="7"/>
      <c r="L22" s="7"/>
      <c r="M22" s="7"/>
      <c r="N22" s="7"/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/>
      <c r="J23" s="9"/>
      <c r="K23" s="9"/>
      <c r="L23" s="9"/>
      <c r="M23" s="9"/>
      <c r="N23" s="9"/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/>
      <c r="J24" s="7"/>
      <c r="K24" s="7"/>
      <c r="L24" s="7"/>
      <c r="M24" s="7"/>
      <c r="N24" s="7"/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/>
      <c r="J25" s="9"/>
      <c r="K25" s="9"/>
      <c r="L25" s="9"/>
      <c r="M25" s="9"/>
      <c r="N25" s="9"/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/>
      <c r="J26" s="7"/>
      <c r="K26" s="7"/>
      <c r="L26" s="7"/>
      <c r="M26" s="7"/>
      <c r="N26" s="7"/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/>
      <c r="J27" s="9"/>
      <c r="K27" s="9"/>
      <c r="L27" s="9"/>
      <c r="M27" s="9"/>
      <c r="N27" s="9"/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/>
      <c r="J28" s="7"/>
      <c r="K28" s="7"/>
      <c r="L28" s="7"/>
      <c r="M28" s="7"/>
      <c r="N28" s="7"/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9"/>
      <c r="J29" s="9"/>
      <c r="K29" s="9"/>
      <c r="L29" s="9"/>
      <c r="M29" s="9"/>
      <c r="N29" s="9"/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/>
      <c r="J30" s="7"/>
      <c r="K30" s="7"/>
      <c r="L30" s="7"/>
      <c r="M30" s="7"/>
      <c r="N30" s="7"/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/>
      <c r="J31" s="9"/>
      <c r="K31" s="9"/>
      <c r="L31" s="9"/>
      <c r="M31" s="9"/>
      <c r="N31" s="9"/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/>
      <c r="J32" s="7"/>
      <c r="K32" s="7"/>
      <c r="L32" s="7"/>
      <c r="M32" s="7"/>
      <c r="N32" s="7"/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/>
      <c r="J33" s="9"/>
      <c r="K33" s="9"/>
      <c r="L33" s="9"/>
      <c r="M33" s="9"/>
      <c r="N33" s="9"/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/>
      <c r="J34" s="7"/>
      <c r="K34" s="7"/>
      <c r="L34" s="7"/>
      <c r="M34" s="7"/>
      <c r="N34" s="7"/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/>
      <c r="J35" s="9"/>
      <c r="K35" s="9"/>
      <c r="L35" s="9"/>
      <c r="M35" s="9"/>
      <c r="N35" s="9"/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/>
      <c r="J36" s="11"/>
      <c r="K36" s="11"/>
      <c r="L36" s="11"/>
      <c r="M36" s="11"/>
      <c r="N36" s="11"/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193</v>
      </c>
      <c r="H38" s="5" t="s">
        <v>216</v>
      </c>
      <c r="I38" s="5"/>
      <c r="J38" s="5"/>
      <c r="K38" s="5"/>
      <c r="L38" s="5"/>
      <c r="M38" s="5"/>
      <c r="N38" s="5"/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/>
      <c r="J39" s="7"/>
      <c r="K39" s="7"/>
      <c r="L39" s="7"/>
      <c r="M39" s="7"/>
      <c r="N39" s="7"/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/>
      <c r="J40" s="9"/>
      <c r="K40" s="9"/>
      <c r="L40" s="9"/>
      <c r="M40" s="9"/>
      <c r="N40" s="9"/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/>
      <c r="J41" s="7"/>
      <c r="K41" s="7"/>
      <c r="L41" s="7"/>
      <c r="M41" s="7"/>
      <c r="N41" s="7"/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/>
      <c r="J42" s="9"/>
      <c r="K42" s="9"/>
      <c r="L42" s="9"/>
      <c r="M42" s="9"/>
      <c r="N42" s="9"/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/>
      <c r="J43" s="7"/>
      <c r="K43" s="7"/>
      <c r="L43" s="7"/>
      <c r="M43" s="7"/>
      <c r="N43" s="7"/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/>
      <c r="J44" s="9"/>
      <c r="K44" s="9"/>
      <c r="L44" s="9"/>
      <c r="M44" s="9"/>
      <c r="N44" s="9"/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 t="s">
        <v>214</v>
      </c>
      <c r="I45" s="11"/>
      <c r="J45" s="11"/>
      <c r="K45" s="11"/>
      <c r="L45" s="11"/>
      <c r="M45" s="11"/>
      <c r="N45" s="11"/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193</v>
      </c>
      <c r="H47" s="5" t="s">
        <v>216</v>
      </c>
      <c r="I47" s="5"/>
      <c r="J47" s="5"/>
      <c r="K47" s="5"/>
      <c r="L47" s="5"/>
      <c r="M47" s="5"/>
      <c r="N47" s="5"/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188</v>
      </c>
      <c r="H48" s="7" t="s">
        <v>217</v>
      </c>
      <c r="I48" s="7"/>
      <c r="J48" s="7"/>
      <c r="K48" s="7"/>
      <c r="L48" s="7"/>
      <c r="M48" s="7"/>
      <c r="N48" s="7"/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189</v>
      </c>
      <c r="H49" s="9" t="s">
        <v>218</v>
      </c>
      <c r="I49" s="9"/>
      <c r="J49" s="9"/>
      <c r="K49" s="9"/>
      <c r="L49" s="9"/>
      <c r="M49" s="9"/>
      <c r="N49" s="9"/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190</v>
      </c>
      <c r="H50" s="7" t="s">
        <v>219</v>
      </c>
      <c r="I50" s="7"/>
      <c r="J50" s="7"/>
      <c r="K50" s="7"/>
      <c r="L50" s="7"/>
      <c r="M50" s="7"/>
      <c r="N50" s="7"/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191</v>
      </c>
      <c r="H51" s="9" t="s">
        <v>220</v>
      </c>
      <c r="I51" s="9"/>
      <c r="J51" s="9"/>
      <c r="K51" s="9"/>
      <c r="L51" s="9"/>
      <c r="M51" s="9"/>
      <c r="N51" s="9"/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192</v>
      </c>
      <c r="H52" s="7" t="s">
        <v>221</v>
      </c>
      <c r="I52" s="7"/>
      <c r="J52" s="7"/>
      <c r="K52" s="7"/>
      <c r="L52" s="7"/>
      <c r="M52" s="7"/>
      <c r="N52" s="7"/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187</v>
      </c>
      <c r="H54" s="7" t="s">
        <v>215</v>
      </c>
      <c r="I54" s="7"/>
      <c r="J54" s="7"/>
      <c r="K54" s="7"/>
      <c r="L54" s="7"/>
      <c r="M54" s="7"/>
      <c r="N54" s="7"/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193</v>
      </c>
      <c r="H56" s="5" t="s">
        <v>216</v>
      </c>
      <c r="I56" s="13"/>
      <c r="J56" s="13"/>
      <c r="K56" s="13"/>
      <c r="L56" s="13"/>
      <c r="M56" s="13"/>
      <c r="N56" s="13"/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/>
      <c r="J57" s="7"/>
      <c r="K57" s="7"/>
      <c r="L57" s="7"/>
      <c r="M57" s="7"/>
      <c r="N57" s="7"/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/>
      <c r="J58" s="9"/>
      <c r="K58" s="9"/>
      <c r="L58" s="9"/>
      <c r="M58" s="9"/>
      <c r="N58" s="9"/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/>
      <c r="J59" s="7"/>
      <c r="K59" s="7"/>
      <c r="L59" s="7"/>
      <c r="M59" s="7"/>
      <c r="N59" s="7"/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/>
      <c r="J60" s="9"/>
      <c r="K60" s="9"/>
      <c r="L60" s="9"/>
      <c r="M60" s="9"/>
      <c r="N60" s="9"/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/>
      <c r="J61" s="7"/>
      <c r="K61" s="7"/>
      <c r="L61" s="7"/>
      <c r="M61" s="7"/>
      <c r="N61" s="7"/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/>
      <c r="J62" s="9"/>
      <c r="K62" s="9"/>
      <c r="L62" s="9"/>
      <c r="M62" s="9"/>
      <c r="N62" s="9"/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/>
      <c r="J63" s="7"/>
      <c r="K63" s="7"/>
      <c r="L63" s="7"/>
      <c r="M63" s="7"/>
      <c r="N63" s="7"/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/>
      <c r="J64" s="9"/>
      <c r="K64" s="9"/>
      <c r="L64" s="9"/>
      <c r="M64" s="9"/>
      <c r="N64" s="9"/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/>
      <c r="J65" s="7"/>
      <c r="K65" s="7"/>
      <c r="L65" s="7"/>
      <c r="M65" s="7"/>
      <c r="N65" s="7"/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/>
      <c r="J66" s="9"/>
      <c r="K66" s="9"/>
      <c r="L66" s="9"/>
      <c r="M66" s="9"/>
      <c r="N66" s="9"/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/>
      <c r="J67" s="7"/>
      <c r="K67" s="7"/>
      <c r="L67" s="7"/>
      <c r="M67" s="7"/>
      <c r="N67" s="7"/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/>
      <c r="J68" s="15"/>
      <c r="K68" s="15"/>
      <c r="L68" s="15"/>
      <c r="M68" s="15"/>
      <c r="N68" s="15"/>
      <c r="O68" s="15"/>
      <c r="P68" s="15"/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9:D60"/>
  <sheetViews>
    <sheetView topLeftCell="A46" workbookViewId="0">
      <selection activeCell="B49" sqref="B49:B60"/>
    </sheetView>
  </sheetViews>
  <sheetFormatPr defaultRowHeight="14.5" x14ac:dyDescent="0.35"/>
  <sheetData>
    <row r="19" ht="21" customHeight="1" x14ac:dyDescent="0.35"/>
    <row r="28" ht="21" customHeight="1" x14ac:dyDescent="0.35"/>
    <row r="46" spans="1:4" x14ac:dyDescent="0.35">
      <c r="A46" t="s">
        <v>86</v>
      </c>
      <c r="B46" t="s">
        <v>183</v>
      </c>
      <c r="C46" t="s">
        <v>222</v>
      </c>
      <c r="D46" t="s">
        <v>184</v>
      </c>
    </row>
    <row r="47" spans="1:4" x14ac:dyDescent="0.35">
      <c r="D47" t="s">
        <v>185</v>
      </c>
    </row>
    <row r="48" spans="1:4" x14ac:dyDescent="0.35">
      <c r="D48" t="s">
        <v>186</v>
      </c>
    </row>
    <row r="49" spans="1:4" x14ac:dyDescent="0.35">
      <c r="A49" t="s">
        <v>87</v>
      </c>
      <c r="B49">
        <v>27</v>
      </c>
      <c r="C49" t="s">
        <v>223</v>
      </c>
      <c r="D49" t="s">
        <v>224</v>
      </c>
    </row>
    <row r="50" spans="1:4" x14ac:dyDescent="0.35">
      <c r="A50" t="s">
        <v>88</v>
      </c>
      <c r="B50">
        <v>29</v>
      </c>
      <c r="C50" t="s">
        <v>225</v>
      </c>
      <c r="D50" t="s">
        <v>226</v>
      </c>
    </row>
    <row r="51" spans="1:4" x14ac:dyDescent="0.35">
      <c r="A51" t="s">
        <v>89</v>
      </c>
      <c r="B51">
        <v>148</v>
      </c>
      <c r="C51" t="s">
        <v>227</v>
      </c>
      <c r="D51" t="s">
        <v>228</v>
      </c>
    </row>
    <row r="52" spans="1:4" x14ac:dyDescent="0.35">
      <c r="A52" t="s">
        <v>90</v>
      </c>
      <c r="B52">
        <v>622</v>
      </c>
      <c r="C52" t="s">
        <v>229</v>
      </c>
      <c r="D52" t="s">
        <v>230</v>
      </c>
    </row>
    <row r="53" spans="1:4" x14ac:dyDescent="0.35">
      <c r="A53" t="s">
        <v>91</v>
      </c>
      <c r="B53">
        <v>667</v>
      </c>
      <c r="C53" t="s">
        <v>231</v>
      </c>
      <c r="D53" t="s">
        <v>232</v>
      </c>
    </row>
    <row r="54" spans="1:4" x14ac:dyDescent="0.35">
      <c r="A54" t="s">
        <v>92</v>
      </c>
      <c r="B54">
        <v>691</v>
      </c>
      <c r="C54" t="s">
        <v>233</v>
      </c>
      <c r="D54" t="s">
        <v>234</v>
      </c>
    </row>
    <row r="55" spans="1:4" x14ac:dyDescent="0.35">
      <c r="A55" t="s">
        <v>93</v>
      </c>
      <c r="B55">
        <v>607</v>
      </c>
      <c r="C55" t="s">
        <v>235</v>
      </c>
      <c r="D55" t="s">
        <v>236</v>
      </c>
    </row>
    <row r="56" spans="1:4" x14ac:dyDescent="0.35">
      <c r="A56" t="s">
        <v>94</v>
      </c>
      <c r="B56">
        <v>433</v>
      </c>
      <c r="C56" t="s">
        <v>237</v>
      </c>
      <c r="D56" t="s">
        <v>238</v>
      </c>
    </row>
    <row r="57" spans="1:4" x14ac:dyDescent="0.35">
      <c r="A57" t="s">
        <v>95</v>
      </c>
      <c r="B57">
        <v>299</v>
      </c>
      <c r="C57" t="s">
        <v>239</v>
      </c>
      <c r="D57" t="s">
        <v>240</v>
      </c>
    </row>
    <row r="58" spans="1:4" x14ac:dyDescent="0.35">
      <c r="A58" t="s">
        <v>96</v>
      </c>
      <c r="B58">
        <v>443</v>
      </c>
      <c r="C58" t="s">
        <v>241</v>
      </c>
      <c r="D58" t="s">
        <v>242</v>
      </c>
    </row>
    <row r="59" spans="1:4" x14ac:dyDescent="0.35">
      <c r="A59" t="s">
        <v>97</v>
      </c>
      <c r="B59">
        <v>11</v>
      </c>
    </row>
    <row r="60" spans="1:4" x14ac:dyDescent="0.35">
      <c r="A60" t="s">
        <v>98</v>
      </c>
      <c r="B60" t="s">
        <v>214</v>
      </c>
      <c r="D60" t="s">
        <v>215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2" sqref="B2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2020-04-06T17:31:32Z</dcterms:modified>
</cp:coreProperties>
</file>