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42" i="1"/>
  <c r="M41"/>
  <c r="M38"/>
  <c r="M39" s="1"/>
  <c r="L42"/>
  <c r="L41"/>
  <c r="L38"/>
  <c r="L39" s="1"/>
  <c r="L48"/>
  <c r="L47"/>
  <c r="M48"/>
  <c r="M47"/>
  <c r="E48"/>
  <c r="E47"/>
  <c r="E42"/>
  <c r="E41"/>
  <c r="E38"/>
  <c r="E39" s="1"/>
  <c r="M40" l="1"/>
  <c r="L40"/>
  <c r="E40"/>
  <c r="K42"/>
  <c r="I41"/>
  <c r="I38"/>
  <c r="I39" s="1"/>
  <c r="J41"/>
  <c r="J38"/>
  <c r="J39" s="1"/>
  <c r="K41"/>
  <c r="K38"/>
  <c r="K39" s="1"/>
  <c r="J40" l="1"/>
  <c r="K40"/>
  <c r="F42"/>
  <c r="D42"/>
  <c r="C42"/>
  <c r="N41"/>
  <c r="N38"/>
  <c r="N39" s="1"/>
  <c r="I48"/>
  <c r="I47"/>
  <c r="N42"/>
  <c r="I40"/>
  <c r="N40" l="1"/>
  <c r="J42"/>
  <c r="I42"/>
  <c r="H41"/>
  <c r="H38"/>
  <c r="H39" s="1"/>
  <c r="H42"/>
  <c r="G41"/>
  <c r="G38"/>
  <c r="G39" s="1"/>
  <c r="G42"/>
  <c r="F41"/>
  <c r="F38"/>
  <c r="F39" s="1"/>
  <c r="D41"/>
  <c r="D38"/>
  <c r="D39" s="1"/>
  <c r="C41"/>
  <c r="C38"/>
  <c r="C39" s="1"/>
  <c r="H47"/>
  <c r="H48"/>
  <c r="N48"/>
  <c r="N47"/>
  <c r="K47"/>
  <c r="K48"/>
  <c r="J48"/>
  <c r="G47"/>
  <c r="G48"/>
  <c r="F47"/>
  <c r="D47"/>
  <c r="G40" l="1"/>
  <c r="C40"/>
  <c r="F40"/>
  <c r="D40"/>
  <c r="H40"/>
  <c r="D48"/>
  <c r="F48"/>
  <c r="C48"/>
  <c r="J47" l="1"/>
  <c r="C47"/>
</calcChain>
</file>

<file path=xl/sharedStrings.xml><?xml version="1.0" encoding="utf-8"?>
<sst xmlns="http://schemas.openxmlformats.org/spreadsheetml/2006/main" count="133" uniqueCount="85">
  <si>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</si>
  <si>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</si>
  <si>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</si>
  <si>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</si>
  <si>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</si>
  <si>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</si>
  <si>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</si>
  <si>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</si>
  <si>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[[serialization.Jackson.Duration]]</t>
  </si>
  <si>
    <t>[[serialization.Jackson.Size]]</t>
  </si>
  <si>
    <t>[[both.Jackson.Duration]]</t>
  </si>
  <si>
    <t>[[description]:clone]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</si>
  <si>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</si>
  <si>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</si>
  <si>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</si>
  <si>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</si>
  <si>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</si>
  <si>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</si>
  <si>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[[instance.Newtonsoft.Duration]]</t>
  </si>
  <si>
    <t>[[instance.Revenj.Duration]]</t>
  </si>
  <si>
    <t>[[instance.ServiceStack.Duration]]</t>
  </si>
  <si>
    <t>[[instance.Jil.Duration]]</t>
  </si>
  <si>
    <t>Gson</t>
  </si>
  <si>
    <t>[[instance.NetJSON.Duration]]</t>
  </si>
  <si>
    <t>[[instance.Jackson.Duration]]</t>
  </si>
  <si>
    <t>[[instance.Gson.Duration]]</t>
  </si>
  <si>
    <t>[[both.Newtonsoft.Duration]]</t>
  </si>
  <si>
    <t>[[both.Revenj.Duration]]</t>
  </si>
  <si>
    <t>[[both.ServiceStack.Duration]]</t>
  </si>
  <si>
    <t>[[both.Jil.Duration]]</t>
  </si>
  <si>
    <t>[[both.NetJSON.Duration]]</t>
  </si>
  <si>
    <t>[[both.Gson.Duration]]</t>
  </si>
  <si>
    <t>[[serialization.Newtonsoft.Duration]]</t>
  </si>
  <si>
    <t>[[serialization.Newtonsoft.Size]]</t>
  </si>
  <si>
    <t>[[serialization.Revenj.Duration]]</t>
  </si>
  <si>
    <t>Revenj (size)</t>
  </si>
  <si>
    <t>[[serialization.Revenj.Size]]</t>
  </si>
  <si>
    <t>[[serialization.ServiceStack.Duration]]</t>
  </si>
  <si>
    <t>Service Stack (size)</t>
  </si>
  <si>
    <t>[[serialization.ServiceStack.Size]]</t>
  </si>
  <si>
    <t>Jil (size)</t>
  </si>
  <si>
    <t>NetJSON (size)</t>
  </si>
  <si>
    <t>[[serialization.Gson.Duration]]</t>
  </si>
  <si>
    <t>[[serialization.NetJSON.Size]]</t>
  </si>
  <si>
    <t>[[serialization.Jil.Size]]</t>
  </si>
  <si>
    <t>[[serialization.NetJSON.Duration]]</t>
  </si>
  <si>
    <t>[[serialization.Jil.Duration]]</t>
  </si>
  <si>
    <t>Gson (size)</t>
  </si>
  <si>
    <t>[[serialization.Gson.Size]]</t>
  </si>
  <si>
    <t>NetJSON</t>
  </si>
  <si>
    <t>Jil</t>
  </si>
  <si>
    <t>Instance</t>
  </si>
  <si>
    <t>All</t>
  </si>
  <si>
    <t>Jackson afterburner</t>
  </si>
  <si>
    <t>Alibaba</t>
  </si>
  <si>
    <t>Boon</t>
  </si>
  <si>
    <t>[[serialization.Alibaba.Size]]</t>
  </si>
  <si>
    <t>[[serialization.Boon.Size]]</t>
  </si>
  <si>
    <t>[[instance.Boon.Duration]]</t>
  </si>
  <si>
    <t>[[instance.Alibaba.Duration]]</t>
  </si>
  <si>
    <t>[[serialization.Boon.Duration]]</t>
  </si>
  <si>
    <t>[[serialization.Alibaba.Duration]]</t>
  </si>
  <si>
    <t>[[both.Boon.Duration]]</t>
  </si>
  <si>
    <t>[[both.Alibaba.Duration]]</t>
  </si>
  <si>
    <t>Boon (size)</t>
  </si>
  <si>
    <t>Alibaba (size)</t>
  </si>
  <si>
    <t>DSL-JSON</t>
  </si>
  <si>
    <t>[[instance.DslJson.Duration]]</t>
  </si>
  <si>
    <t>[[serialization.DslJson.Duration]]</t>
  </si>
  <si>
    <t>[[both.DslJson.Duration]]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</si>
  <si>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</si>
  <si>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</si>
  <si>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</si>
  <si>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</si>
  <si>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</si>
  <si>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</si>
  <si>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[[serialization.Kryo.Size]]</t>
  </si>
  <si>
    <t>[[serialization.Protobuf.Size]]</t>
  </si>
  <si>
    <t>[[serialization.Kryo.Duration]]</t>
  </si>
  <si>
    <t>[[serialization.Protobuf.Duration]]</t>
  </si>
  <si>
    <t>[[instance.Protobuf.Duration]]</t>
  </si>
  <si>
    <t>[[instance.Kryo.Duration]]</t>
  </si>
  <si>
    <t>[[both.Kryo.Duration]]</t>
  </si>
  <si>
    <t>[[both.Protobuf.Duration]]</t>
  </si>
  <si>
    <t>[[serialization.DslJson.Size]]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</si>
</sst>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Sheet1!$C$39:$N$39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Sheet1!$C$40:$N$40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13487872"/>
        <c:axId val="113489408"/>
      </c:barChart>
      <c:catAx>
        <c:axId val="113487872"/>
        <c:scaling>
          <c:orientation val="minMax"/>
        </c:scaling>
        <c:axPos val="b"/>
        <c:majorTickMark val="none"/>
        <c:tickLblPos val="nextTo"/>
        <c:crossAx val="113489408"/>
        <c:crosses val="autoZero"/>
        <c:auto val="1"/>
        <c:lblAlgn val="ctr"/>
        <c:lblOffset val="100"/>
      </c:catAx>
      <c:valAx>
        <c:axId val="113489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13487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Sheet1!$B$42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Sheet1!$C$42:$N$42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/>
        <c:axId val="113588096"/>
        <c:axId val="113589632"/>
      </c:barChart>
      <c:catAx>
        <c:axId val="113588096"/>
        <c:scaling>
          <c:orientation val="minMax"/>
        </c:scaling>
        <c:axPos val="b"/>
        <c:majorTickMark val="none"/>
        <c:tickLblPos val="nextTo"/>
        <c:crossAx val="113589632"/>
        <c:crosses val="autoZero"/>
        <c:auto val="1"/>
        <c:lblAlgn val="ctr"/>
        <c:lblOffset val="100"/>
      </c:catAx>
      <c:valAx>
        <c:axId val="11358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13588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5:Y56">
  <autoFilter ref="B55:Y56"/>
  <tableColumns count="24">
    <tableColumn id="2" name="Newtonsoft" totalsRowFunction="custom">
      <totalsRowFormula>AverageNumbers[]([Newtonsoft])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-JSON" totalsRowFunction="custom">
      <totalsRowFormula>AverageNumbers[]([DSL-JSON])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23">
      <calculatedColumnFormula>AverageNumbers[](Serialization[Newtonsoft])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11">
      <calculatedColumnFormula>AverageNumbers[](Serialization[Newtonsoft])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DEVSQ(Serialization[Jil])</calculatedColumnFormula>
    </tableColumn>
    <tableColumn id="6" name="NetJSON" dataDxfId="6">
      <calculatedColumnFormula>DEVSQ(Both[NetJSON])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9:M60">
  <autoFilter ref="B59:M60"/>
  <tableColumns count="12">
    <tableColumn id="2" name="Newtonsoft" totalsRowFunction="custom">
      <totalsRowFormula>AverageNumbers[]([Newtonsoft])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-JSON" totalsRowFunction="custom">
      <totalsRowFormula>AverageNumbers[]([DSL-JSON])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2">
  <autoFilter ref="B51:M52"/>
  <tableColumns count="12">
    <tableColumn id="2" name="Newtonsoft" totalsRowFunction="custom">
      <totalsRowFormula>AverageNumbers[]([Newtonsoft])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-JSON" totalsRowFunction="custom">
      <totalsRowFormula>AverageNumbers[]([DSL-JSON])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60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>
      <c r="B1" t="s">
        <v>11</v>
      </c>
    </row>
    <row r="37" spans="2:17">
      <c r="B37" t="s">
        <v>2</v>
      </c>
      <c r="C37" t="s">
        <v>16</v>
      </c>
      <c r="D37" t="s">
        <v>17</v>
      </c>
      <c r="E37" t="s">
        <v>71</v>
      </c>
      <c r="F37" t="s">
        <v>12</v>
      </c>
      <c r="G37" t="s">
        <v>50</v>
      </c>
      <c r="H37" t="s">
        <v>49</v>
      </c>
      <c r="I37" t="s">
        <v>53</v>
      </c>
      <c r="J37" t="s">
        <v>66</v>
      </c>
      <c r="K37" t="s">
        <v>73</v>
      </c>
      <c r="L37" t="s">
        <v>55</v>
      </c>
      <c r="M37" t="s">
        <v>54</v>
      </c>
      <c r="N37" t="s">
        <v>22</v>
      </c>
    </row>
    <row r="38" spans="2:17">
      <c r="B38" t="s">
        <v>51</v>
      </c>
      <c r="C38" s="2" t="e">
        <f>AVERAGE(Instance[Newtonsoft])</f>
        <v>#DIV/0!</v>
      </c>
      <c r="D38" s="2" t="e">
        <f>AVERAGE(Instance[Revenj])</f>
        <v>#DIV/0!</v>
      </c>
      <c r="E38" s="2" t="e">
        <f>AVERAGE(Instance[ProtoBuf (binary reference)])</f>
        <v>#DIV/0!</v>
      </c>
      <c r="F38" s="2" t="e">
        <f>AVERAGE(Instance[Service Stack])</f>
        <v>#DIV/0!</v>
      </c>
      <c r="G38" s="2" t="e">
        <f>AVERAGE(Instance[Jil])</f>
        <v>#DIV/0!</v>
      </c>
      <c r="H38" s="2" t="e">
        <f>AVERAGE(Instance[NetJSON])</f>
        <v>#DIV/0!</v>
      </c>
      <c r="I38" s="2" t="e">
        <f>AVERAGE(Instance[Jackson])</f>
        <v>#DIV/0!</v>
      </c>
      <c r="J38" s="2" t="e">
        <f>AVERAGE(Instance[DSL-JSON])</f>
        <v>#DIV/0!</v>
      </c>
      <c r="K38" s="2" t="e">
        <f>AVERAGE(Instance[Kryo (binary reference)])</f>
        <v>#DIV/0!</v>
      </c>
      <c r="L38" s="2" t="e">
        <f>AVERAGE(Instance[Boon])</f>
        <v>#DIV/0!</v>
      </c>
      <c r="M38" s="2" t="e">
        <f>AVERAGE(Instance[Alibaba])</f>
        <v>#DIV/0!</v>
      </c>
      <c r="N38" s="2" t="e">
        <f>AVERAGE(Instance[Gson])</f>
        <v>#DIV/0!</v>
      </c>
      <c r="O38" s="2"/>
      <c r="P38" s="2"/>
      <c r="Q38" s="2"/>
    </row>
    <row r="39" spans="2:17">
      <c r="B39" t="s">
        <v>0</v>
      </c>
      <c r="C39" s="2" t="e">
        <f>AVERAGE(Serialization[Newtonsoft]) - C38</f>
        <v>#DIV/0!</v>
      </c>
      <c r="D39" s="2" t="e">
        <f>AVERAGE(Serialization[Revenj]) - D38</f>
        <v>#DIV/0!</v>
      </c>
      <c r="E39" s="2" t="e">
        <f>AVERAGE(Serialization[ProtoBuf (binary reference)]) - E38</f>
        <v>#DIV/0!</v>
      </c>
      <c r="F39" s="2" t="e">
        <f>AVERAGE(Serialization[Service Stack]) - F38</f>
        <v>#DIV/0!</v>
      </c>
      <c r="G39" s="2" t="e">
        <f>AVERAGE(Serialization[Jil]) - G38</f>
        <v>#DIV/0!</v>
      </c>
      <c r="H39" s="2" t="e">
        <f>AVERAGE(Serialization[NetJSON]) - H38</f>
        <v>#DIV/0!</v>
      </c>
      <c r="I39" s="2" t="e">
        <f>AVERAGE(Serialization[Jackson]) - I38</f>
        <v>#DIV/0!</v>
      </c>
      <c r="J39" s="2" t="e">
        <f>AVERAGE(Serialization[DSL-JSON]) - J38</f>
        <v>#DIV/0!</v>
      </c>
      <c r="K39" s="2" t="e">
        <f>AVERAGE(Serialization[Kryo (binary reference)]) - K38</f>
        <v>#DIV/0!</v>
      </c>
      <c r="L39" s="2" t="e">
        <f>AVERAGE(Serialization[Boon]) - L38</f>
        <v>#DIV/0!</v>
      </c>
      <c r="M39" s="2" t="e">
        <f>AVERAGE(Serialization[Alibaba]) - M38</f>
        <v>#DIV/0!</v>
      </c>
      <c r="N39" s="2" t="e">
        <f>AVERAGE(Serialization[Gson]) - N38</f>
        <v>#DIV/0!</v>
      </c>
      <c r="O39" s="2"/>
      <c r="P39" s="2"/>
      <c r="Q39" s="2"/>
    </row>
    <row r="40" spans="2:17">
      <c r="B40" t="s">
        <v>1</v>
      </c>
      <c r="C40" s="2" t="e">
        <f t="shared" ref="C40:H40" si="0">C41 - C39 - C38</f>
        <v>#DIV/0!</v>
      </c>
      <c r="D40" s="2" t="e">
        <f t="shared" si="0"/>
        <v>#DIV/0!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 t="e">
        <f t="shared" ref="I40" si="2">I41 - I39 - I38</f>
        <v>#DIV/0!</v>
      </c>
      <c r="J40" s="2" t="e">
        <f t="shared" ref="J40" si="3">J41 - J39 - J38</f>
        <v>#DIV/0!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52</v>
      </c>
      <c r="C41" s="2" t="e">
        <f>AVERAGE(Both[Newtonsoft])</f>
        <v>#DIV/0!</v>
      </c>
      <c r="D41" s="2" t="e">
        <f>AVERAGE(Both[Revenj])</f>
        <v>#DIV/0!</v>
      </c>
      <c r="E41" s="2" t="e">
        <f>AVERAGE(Both[ProtoBuf (binary reference)])</f>
        <v>#DIV/0!</v>
      </c>
      <c r="F41" s="2" t="e">
        <f>AVERAGE(Both[Service Stack])</f>
        <v>#DIV/0!</v>
      </c>
      <c r="G41" s="2" t="e">
        <f>AVERAGE(Both[Jil])</f>
        <v>#DIV/0!</v>
      </c>
      <c r="H41" s="2" t="e">
        <f>AVERAGE(Both[NetJSON])</f>
        <v>#DIV/0!</v>
      </c>
      <c r="I41" s="2" t="e">
        <f>AVERAGE(Both[Jackson])</f>
        <v>#DIV/0!</v>
      </c>
      <c r="J41" s="2" t="e">
        <f>AVERAGE(Both[DSL-JSON])</f>
        <v>#DIV/0!</v>
      </c>
      <c r="K41" s="2" t="e">
        <f>AVERAGE(Both[Kryo (binary reference)])</f>
        <v>#DIV/0!</v>
      </c>
      <c r="L41" s="2" t="e">
        <f>AVERAGE(Both[Boon])</f>
        <v>#DIV/0!</v>
      </c>
      <c r="M41" s="2" t="e">
        <f>AVERAGE(Both[Alibaba])</f>
        <v>#DIV/0!</v>
      </c>
      <c r="N41" s="2" t="e">
        <f>AVERAGE(Both[Gson])</f>
        <v>#DIV/0!</v>
      </c>
      <c r="O41" s="2"/>
      <c r="P41" s="2"/>
      <c r="Q41" s="2"/>
    </row>
    <row r="42" spans="2:17">
      <c r="B42" t="s">
        <v>4</v>
      </c>
      <c r="C42" s="3" t="e">
        <f>AVERAGE(Serialization[Newtonsoft (size)])</f>
        <v>#DIV/0!</v>
      </c>
      <c r="D42" s="3" t="e">
        <f>AVERAGE(Serialization[Revenj (size)])</f>
        <v>#DIV/0!</v>
      </c>
      <c r="E42" s="3" t="e">
        <f>AVERAGE(Serialization[ProtoBuf (size)])</f>
        <v>#DIV/0!</v>
      </c>
      <c r="F42" s="3" t="e">
        <f>AVERAGE(Serialization[Service Stack (size)])</f>
        <v>#DIV/0!</v>
      </c>
      <c r="G42" s="2" t="e">
        <f>AVERAGE(Serialization[Jil (size)])</f>
        <v>#DIV/0!</v>
      </c>
      <c r="H42" s="2" t="e">
        <f>AVERAGE(Serialization[NetJSON (size)])</f>
        <v>#DIV/0!</v>
      </c>
      <c r="I42" s="2" t="e">
        <f>AVERAGE(Serialization[Jackson (size)])</f>
        <v>#DIV/0!</v>
      </c>
      <c r="J42" s="2" t="e">
        <f>AVERAGE(Serialization[DSL-JSON (size)])</f>
        <v>#DIV/0!</v>
      </c>
      <c r="K42" s="2" t="e">
        <f>AVERAGE(Serialization[Kryo (size)])</f>
        <v>#DIV/0!</v>
      </c>
      <c r="L42" s="2" t="e">
        <f>AVERAGE(Serialization[Boon (size)])</f>
        <v>#DIV/0!</v>
      </c>
      <c r="M42" s="2" t="e">
        <f>AVERAGE(Serialization[Alibaba (size)])</f>
        <v>#DIV/0!</v>
      </c>
      <c r="N42" s="2" t="e">
        <f>AVERAGE(Serialization[Gson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16</v>
      </c>
      <c r="D46" t="s">
        <v>17</v>
      </c>
      <c r="E46" t="s">
        <v>72</v>
      </c>
      <c r="F46" t="s">
        <v>12</v>
      </c>
      <c r="G46" t="s">
        <v>50</v>
      </c>
      <c r="H46" t="s">
        <v>49</v>
      </c>
      <c r="I46" t="s">
        <v>53</v>
      </c>
      <c r="J46" t="s">
        <v>66</v>
      </c>
      <c r="K46" t="s">
        <v>73</v>
      </c>
      <c r="L46" t="s">
        <v>55</v>
      </c>
      <c r="M46" t="s">
        <v>54</v>
      </c>
      <c r="N46" t="s">
        <v>22</v>
      </c>
    </row>
    <row r="47" spans="2:17">
      <c r="B47" t="s">
        <v>0</v>
      </c>
      <c r="C47" s="2" t="e">
        <f>DEVSQ(Serialization[Newtonsoft])</f>
        <v>#NUM!</v>
      </c>
      <c r="D47" s="2" t="e">
        <f>DEVSQ(Serialization[Revenj])</f>
        <v>#NUM!</v>
      </c>
      <c r="E47" s="2" t="e">
        <f>DEVSQ(Serialization[ProtoBuf (binary reference)])</f>
        <v>#NUM!</v>
      </c>
      <c r="F47" s="2" t="e">
        <f>DEVSQ(Serialization[Service Stack])</f>
        <v>#NUM!</v>
      </c>
      <c r="G47" s="2" t="e">
        <f>DEVSQ(Serialization[Jil])</f>
        <v>#NUM!</v>
      </c>
      <c r="H47" s="2" t="e">
        <f>DEVSQ(Serialization[NetJSON])</f>
        <v>#NUM!</v>
      </c>
      <c r="I47" s="2" t="e">
        <f>DEVSQ(Serialization[Jackson])</f>
        <v>#NUM!</v>
      </c>
      <c r="J47" s="2" t="e">
        <f>DEVSQ(Serialization[DSL-JSON])</f>
        <v>#NUM!</v>
      </c>
      <c r="K47" s="2" t="e">
        <f>DEVSQ(Serialization[Kryo (binary reference)])</f>
        <v>#NUM!</v>
      </c>
      <c r="L47" s="2" t="e">
        <f>DEVSQ(Serialization[Boon])</f>
        <v>#NUM!</v>
      </c>
      <c r="M47" s="2" t="e">
        <f>DEVSQ(Serialization[Alibaba])</f>
        <v>#NUM!</v>
      </c>
      <c r="N47" s="2" t="e">
        <f>DEVSQ(Serialization[Gson])</f>
        <v>#NUM!</v>
      </c>
      <c r="O47" s="2"/>
      <c r="P47" s="2"/>
      <c r="Q47" s="2"/>
    </row>
    <row r="48" spans="2:17">
      <c r="B48" t="s">
        <v>52</v>
      </c>
      <c r="C48" s="2" t="e">
        <f>DEVSQ(Both[Newtonsoft])</f>
        <v>#NUM!</v>
      </c>
      <c r="D48" s="2" t="e">
        <f>DEVSQ(Both[Revenj])</f>
        <v>#NUM!</v>
      </c>
      <c r="E48" s="2" t="e">
        <f>DEVSQ(Both[ProtoBuf (binary reference)])</f>
        <v>#NUM!</v>
      </c>
      <c r="F48" s="2" t="e">
        <f>DEVSQ(Both[Service Stack])</f>
        <v>#NUM!</v>
      </c>
      <c r="G48" s="2" t="e">
        <f>DEVSQ(Both[Jil])</f>
        <v>#NUM!</v>
      </c>
      <c r="H48" s="2" t="e">
        <f>DEVSQ(Both[NetJSON])</f>
        <v>#NUM!</v>
      </c>
      <c r="I48" s="2" t="e">
        <f>DEVSQ(Both[Jackson])</f>
        <v>#NUM!</v>
      </c>
      <c r="J48" s="2" t="e">
        <f>DEVSQ(Both[DSL-JSON])</f>
        <v>#NUM!</v>
      </c>
      <c r="K48" s="2" t="e">
        <f>DEVSQ(Both[Kryo (binary reference)])</f>
        <v>#NUM!</v>
      </c>
      <c r="L48" s="2" t="e">
        <f>DEVSQ(Both[Boon])</f>
        <v>#NUM!</v>
      </c>
      <c r="M48" s="2" t="e">
        <f>DEVSQ(Both[Alibaba])</f>
        <v>#NUM!</v>
      </c>
      <c r="N48" s="2" t="e">
        <f>DEVSQ(Both[Gson])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14</v>
      </c>
    </row>
    <row r="51" spans="2:25">
      <c r="B51" t="s">
        <v>16</v>
      </c>
      <c r="C51" t="s">
        <v>17</v>
      </c>
      <c r="D51" t="s">
        <v>71</v>
      </c>
      <c r="E51" t="s">
        <v>12</v>
      </c>
      <c r="F51" t="s">
        <v>50</v>
      </c>
      <c r="G51" t="s">
        <v>49</v>
      </c>
      <c r="H51" t="s">
        <v>6</v>
      </c>
      <c r="I51" t="s">
        <v>66</v>
      </c>
      <c r="J51" t="s">
        <v>73</v>
      </c>
      <c r="K51" t="s">
        <v>55</v>
      </c>
      <c r="L51" t="s">
        <v>54</v>
      </c>
      <c r="M51" t="s">
        <v>22</v>
      </c>
    </row>
    <row r="52" spans="2:25">
      <c r="B52" t="s">
        <v>18</v>
      </c>
      <c r="C52" t="s">
        <v>19</v>
      </c>
      <c r="D52" t="s">
        <v>80</v>
      </c>
      <c r="E52" t="s">
        <v>20</v>
      </c>
      <c r="F52" t="s">
        <v>21</v>
      </c>
      <c r="G52" t="s">
        <v>23</v>
      </c>
      <c r="H52" t="s">
        <v>24</v>
      </c>
      <c r="I52" t="s">
        <v>67</v>
      </c>
      <c r="J52" t="s">
        <v>81</v>
      </c>
      <c r="K52" t="s">
        <v>58</v>
      </c>
      <c r="L52" t="s">
        <v>59</v>
      </c>
      <c r="M52" t="s">
        <v>25</v>
      </c>
    </row>
    <row r="54" spans="2:25">
      <c r="B54" s="1" t="s">
        <v>15</v>
      </c>
    </row>
    <row r="55" spans="2:25">
      <c r="B55" t="s">
        <v>16</v>
      </c>
      <c r="C55" t="s">
        <v>17</v>
      </c>
      <c r="D55" t="s">
        <v>71</v>
      </c>
      <c r="E55" t="s">
        <v>12</v>
      </c>
      <c r="F55" t="s">
        <v>50</v>
      </c>
      <c r="G55" t="s">
        <v>49</v>
      </c>
      <c r="H55" t="s">
        <v>6</v>
      </c>
      <c r="I55" t="s">
        <v>66</v>
      </c>
      <c r="J55" t="s">
        <v>73</v>
      </c>
      <c r="K55" t="s">
        <v>55</v>
      </c>
      <c r="L55" t="s">
        <v>54</v>
      </c>
      <c r="M55" t="s">
        <v>22</v>
      </c>
      <c r="N55" t="s">
        <v>5</v>
      </c>
      <c r="O55" t="s">
        <v>35</v>
      </c>
      <c r="P55" t="s">
        <v>74</v>
      </c>
      <c r="Q55" t="s">
        <v>38</v>
      </c>
      <c r="R55" t="s">
        <v>40</v>
      </c>
      <c r="S55" t="s">
        <v>41</v>
      </c>
      <c r="T55" t="s">
        <v>7</v>
      </c>
      <c r="U55" t="s">
        <v>70</v>
      </c>
      <c r="V55" t="s">
        <v>75</v>
      </c>
      <c r="W55" t="s">
        <v>64</v>
      </c>
      <c r="X55" t="s">
        <v>65</v>
      </c>
      <c r="Y55" t="s">
        <v>47</v>
      </c>
    </row>
    <row r="56" spans="2:25">
      <c r="B56" t="s">
        <v>32</v>
      </c>
      <c r="C56" t="s">
        <v>34</v>
      </c>
      <c r="D56" t="s">
        <v>79</v>
      </c>
      <c r="E56" t="s">
        <v>37</v>
      </c>
      <c r="F56" t="s">
        <v>46</v>
      </c>
      <c r="G56" t="s">
        <v>45</v>
      </c>
      <c r="H56" t="s">
        <v>8</v>
      </c>
      <c r="I56" t="s">
        <v>68</v>
      </c>
      <c r="J56" t="s">
        <v>78</v>
      </c>
      <c r="K56" t="s">
        <v>60</v>
      </c>
      <c r="L56" t="s">
        <v>61</v>
      </c>
      <c r="M56" t="s">
        <v>42</v>
      </c>
      <c r="N56" t="s">
        <v>33</v>
      </c>
      <c r="O56" t="s">
        <v>36</v>
      </c>
      <c r="P56" t="s">
        <v>77</v>
      </c>
      <c r="Q56" t="s">
        <v>39</v>
      </c>
      <c r="R56" t="s">
        <v>44</v>
      </c>
      <c r="S56" t="s">
        <v>43</v>
      </c>
      <c r="T56" t="s">
        <v>9</v>
      </c>
      <c r="U56" t="s">
        <v>84</v>
      </c>
      <c r="V56" t="s">
        <v>76</v>
      </c>
      <c r="W56" t="s">
        <v>57</v>
      </c>
      <c r="X56" t="s">
        <v>56</v>
      </c>
      <c r="Y56" t="s">
        <v>48</v>
      </c>
    </row>
    <row r="58" spans="2:25">
      <c r="B58" s="1" t="s">
        <v>13</v>
      </c>
    </row>
    <row r="59" spans="2:25">
      <c r="B59" t="s">
        <v>16</v>
      </c>
      <c r="C59" t="s">
        <v>17</v>
      </c>
      <c r="D59" t="s">
        <v>71</v>
      </c>
      <c r="E59" t="s">
        <v>12</v>
      </c>
      <c r="F59" t="s">
        <v>50</v>
      </c>
      <c r="G59" t="s">
        <v>49</v>
      </c>
      <c r="H59" t="s">
        <v>6</v>
      </c>
      <c r="I59" t="s">
        <v>66</v>
      </c>
      <c r="J59" t="s">
        <v>73</v>
      </c>
      <c r="K59" t="s">
        <v>55</v>
      </c>
      <c r="L59" t="s">
        <v>54</v>
      </c>
      <c r="M59" t="s">
        <v>22</v>
      </c>
    </row>
    <row r="60" spans="2:25">
      <c r="B60" t="s">
        <v>26</v>
      </c>
      <c r="C60" t="s">
        <v>27</v>
      </c>
      <c r="D60" t="s">
        <v>83</v>
      </c>
      <c r="E60" t="s">
        <v>28</v>
      </c>
      <c r="F60" t="s">
        <v>29</v>
      </c>
      <c r="G60" t="s">
        <v>30</v>
      </c>
      <c r="H60" t="s">
        <v>10</v>
      </c>
      <c r="I60" t="s">
        <v>69</v>
      </c>
      <c r="J60" t="s">
        <v>82</v>
      </c>
      <c r="K60" t="s">
        <v>62</v>
      </c>
      <c r="L60" t="s">
        <v>63</v>
      </c>
      <c r="M60" t="s">
        <v>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2016-04-08T06:00:47Z</dcterms:modified>
</cp:coreProperties>
</file>