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firstSheet="1" activeTab="1"/>
  </bookViews>
  <sheets>
    <sheet name="Startup times" sheetId="1" r:id="rId1"/>
    <sheet name="Small events" sheetId="5" r:id="rId2"/>
    <sheet name="Small values" sheetId="6" r:id="rId3"/>
    <sheet name="Small aggregates" sheetId="7" r:id="rId4"/>
    <sheet name="Standard events" sheetId="8" r:id="rId5"/>
    <sheet name="Standard aggregates" sheetId="9" r:id="rId6"/>
    <sheet name="Large aggregates" sheetId="10" r:id="rId7"/>
  </sheets>
  <calcPr calcId="145621"/>
</workbook>
</file>

<file path=xl/calcChain.xml><?xml version="1.0" encoding="utf-8"?>
<calcChain xmlns="http://schemas.openxmlformats.org/spreadsheetml/2006/main">
  <c r="K14" i="10" l="1"/>
  <c r="J14" i="10"/>
  <c r="I14" i="10"/>
  <c r="H14" i="10"/>
  <c r="G14" i="10"/>
  <c r="K13" i="10"/>
  <c r="J13" i="10"/>
  <c r="I13" i="10"/>
  <c r="H13" i="10"/>
  <c r="G13" i="10"/>
  <c r="K7" i="10"/>
  <c r="J7" i="10"/>
  <c r="I7" i="10"/>
  <c r="H7" i="10"/>
  <c r="G7" i="10"/>
  <c r="K5" i="10"/>
  <c r="J5" i="10"/>
  <c r="I5" i="10"/>
  <c r="H5" i="10"/>
  <c r="G5" i="10"/>
  <c r="K14" i="9"/>
  <c r="J14" i="9"/>
  <c r="I14" i="9"/>
  <c r="H14" i="9"/>
  <c r="G14" i="9"/>
  <c r="K13" i="9"/>
  <c r="J13" i="9"/>
  <c r="I13" i="9"/>
  <c r="H13" i="9"/>
  <c r="G13" i="9"/>
  <c r="K7" i="9"/>
  <c r="K6" i="9" s="1"/>
  <c r="J7" i="9"/>
  <c r="I7" i="9"/>
  <c r="I6" i="9" s="1"/>
  <c r="H7" i="9"/>
  <c r="G7" i="9"/>
  <c r="G6" i="9" s="1"/>
  <c r="K5" i="9"/>
  <c r="J5" i="9"/>
  <c r="I5" i="9"/>
  <c r="H5" i="9"/>
  <c r="G5" i="9"/>
  <c r="K14" i="8"/>
  <c r="J14" i="8"/>
  <c r="I14" i="8"/>
  <c r="H14" i="8"/>
  <c r="G14" i="8"/>
  <c r="K13" i="8"/>
  <c r="J13" i="8"/>
  <c r="I13" i="8"/>
  <c r="H13" i="8"/>
  <c r="G13" i="8"/>
  <c r="K7" i="8"/>
  <c r="K6" i="8" s="1"/>
  <c r="J7" i="8"/>
  <c r="I7" i="8"/>
  <c r="H7" i="8"/>
  <c r="G7" i="8"/>
  <c r="K5" i="8"/>
  <c r="J5" i="8"/>
  <c r="I5" i="8"/>
  <c r="H5" i="8"/>
  <c r="G5" i="8"/>
  <c r="K14" i="7"/>
  <c r="J14" i="7"/>
  <c r="I14" i="7"/>
  <c r="H14" i="7"/>
  <c r="G14" i="7"/>
  <c r="K13" i="7"/>
  <c r="J13" i="7"/>
  <c r="I13" i="7"/>
  <c r="H13" i="7"/>
  <c r="G13" i="7"/>
  <c r="K7" i="7"/>
  <c r="K6" i="7" s="1"/>
  <c r="J7" i="7"/>
  <c r="I7" i="7"/>
  <c r="H7" i="7"/>
  <c r="G7" i="7"/>
  <c r="K5" i="7"/>
  <c r="J5" i="7"/>
  <c r="I5" i="7"/>
  <c r="I6" i="7" s="1"/>
  <c r="H5" i="7"/>
  <c r="G5" i="7"/>
  <c r="K14" i="6"/>
  <c r="J14" i="6"/>
  <c r="I14" i="6"/>
  <c r="H14" i="6"/>
  <c r="G14" i="6"/>
  <c r="K13" i="6"/>
  <c r="J13" i="6"/>
  <c r="I13" i="6"/>
  <c r="H13" i="6"/>
  <c r="G13" i="6"/>
  <c r="K7" i="6"/>
  <c r="J7" i="6"/>
  <c r="I7" i="6"/>
  <c r="H7" i="6"/>
  <c r="G7" i="6"/>
  <c r="K5" i="6"/>
  <c r="J5" i="6"/>
  <c r="I5" i="6"/>
  <c r="H5" i="6"/>
  <c r="G5" i="6"/>
  <c r="K14" i="5"/>
  <c r="J14" i="5"/>
  <c r="I14" i="5"/>
  <c r="H14" i="5"/>
  <c r="G14" i="5"/>
  <c r="K13" i="5"/>
  <c r="J13" i="5"/>
  <c r="I13" i="5"/>
  <c r="H13" i="5"/>
  <c r="G13" i="5"/>
  <c r="K7" i="5"/>
  <c r="J7" i="5"/>
  <c r="I7" i="5"/>
  <c r="H7" i="5"/>
  <c r="G7" i="5"/>
  <c r="K5" i="5"/>
  <c r="J5" i="5"/>
  <c r="I5" i="5"/>
  <c r="I6" i="5" s="1"/>
  <c r="H5" i="5"/>
  <c r="G5" i="5"/>
  <c r="I6" i="10" l="1"/>
  <c r="K6" i="10"/>
  <c r="J6" i="10"/>
  <c r="H6" i="10"/>
  <c r="G6" i="10"/>
  <c r="J6" i="9"/>
  <c r="H6" i="9"/>
  <c r="J6" i="8"/>
  <c r="I6" i="8"/>
  <c r="H6" i="8"/>
  <c r="G6" i="8"/>
  <c r="H6" i="7"/>
  <c r="J6" i="7"/>
  <c r="G6" i="7"/>
  <c r="K6" i="6"/>
  <c r="J6" i="6"/>
  <c r="I6" i="6"/>
  <c r="H6" i="6"/>
  <c r="G6" i="6"/>
  <c r="K6" i="5"/>
  <c r="J6" i="5"/>
  <c r="H6" i="5"/>
  <c r="G6" i="5"/>
  <c r="H14" i="1"/>
  <c r="I14" i="1"/>
  <c r="J14" i="1"/>
  <c r="K14" i="1"/>
  <c r="G14" i="1"/>
  <c r="H13" i="1"/>
  <c r="I13" i="1"/>
  <c r="J13" i="1"/>
  <c r="K13" i="1"/>
  <c r="G13" i="1"/>
  <c r="H7" i="1"/>
  <c r="I7" i="1"/>
  <c r="J7" i="1"/>
  <c r="K7" i="1"/>
  <c r="G7" i="1"/>
  <c r="H5" i="1"/>
  <c r="I5" i="1"/>
  <c r="J5" i="1"/>
  <c r="K5" i="1"/>
  <c r="G5" i="1"/>
  <c r="K6" i="1" l="1"/>
  <c r="J6" i="1"/>
  <c r="I6" i="1"/>
  <c r="H6" i="1"/>
  <c r="G6" i="1"/>
</calcChain>
</file>

<file path=xl/sharedStrings.xml><?xml version="1.0" encoding="utf-8"?>
<sst xmlns="http://schemas.openxmlformats.org/spreadsheetml/2006/main" count="280" uniqueCount="89">
  <si>
    <t>Jil</t>
  </si>
  <si>
    <t>Revenj.Json</t>
  </si>
  <si>
    <t>Revenj.Protobuf</t>
  </si>
  <si>
    <t>Serialization</t>
  </si>
  <si>
    <t>Both</t>
  </si>
  <si>
    <t>Newtonsoft.Json</t>
  </si>
  <si>
    <t>Manual</t>
  </si>
  <si>
    <t>Deserialization</t>
  </si>
  <si>
    <t>Serialization data:</t>
  </si>
  <si>
    <t>Average</t>
  </si>
  <si>
    <t>Deviation</t>
  </si>
  <si>
    <t>[[startupSerialization.NewtonsoftJson]]</t>
  </si>
  <si>
    <t>[[startupSerialization.Jil]]</t>
  </si>
  <si>
    <t>[[startupSerialization.Manual]]</t>
  </si>
  <si>
    <t>[[startupSerialization.RevenjJson]]</t>
  </si>
  <si>
    <t>[[startupSerialization.RevenjProtobuf]]</t>
  </si>
  <si>
    <t>[[startupBoth.NewtonsoftJson]]</t>
  </si>
  <si>
    <t>[[startupBoth.Jil]]</t>
  </si>
  <si>
    <t>[[startupBoth.Manual]]</t>
  </si>
  <si>
    <t>[[startupBoth.RevenjJson]]</t>
  </si>
  <si>
    <t>[[startupBoth.RevenjProtobuf]]</t>
  </si>
  <si>
    <t>[[smallEventsSerialization.NewtonsoftJson]]</t>
  </si>
  <si>
    <t>[[smallEventsSerialization.Jil]]</t>
  </si>
  <si>
    <t>[[smallEventsSerialization.Manual]]</t>
  </si>
  <si>
    <t>[[smallEventsSerialization.RevenjJson]]</t>
  </si>
  <si>
    <t>[[smallEventsSerialization.RevenjProtobuf]]</t>
  </si>
  <si>
    <t>[[smallEventsBoth.NewtonsoftJson]]</t>
  </si>
  <si>
    <t>Serialization and deserialization data:</t>
  </si>
  <si>
    <t>[[smallEventsBoth.Jil]]</t>
  </si>
  <si>
    <t>[[smallEventsBoth.Manual]]</t>
  </si>
  <si>
    <t>[[smallEventsBoth.RevenjJson]]</t>
  </si>
  <si>
    <t>[[smallEventsBoth.RevenjProtobuf]]</t>
  </si>
  <si>
    <t>[[smallValuesSerialization.NewtonsoftJson]]</t>
  </si>
  <si>
    <t>[[smallValuesSerialization.Jil]]</t>
  </si>
  <si>
    <t>[[smallValuesSerialization.Manual]]</t>
  </si>
  <si>
    <t>[[smallValuesSerialization.RevenjJson]]</t>
  </si>
  <si>
    <t>[[smallValuesSerialization.RevenjProtobuf]]</t>
  </si>
  <si>
    <t>[[smallValuesBoth.NewtonsoftJson]]</t>
  </si>
  <si>
    <t>[[smallValuesBoth.Jil]]</t>
  </si>
  <si>
    <t>[[smallValuesBoth.Manual]]</t>
  </si>
  <si>
    <t>[[smallValuesBoth.RevenjJson]]</t>
  </si>
  <si>
    <t>[[smallValuesBoth.RevenjProtobuf]]</t>
  </si>
  <si>
    <t>[[smallAggregatesSerialization.NewtonsoftJson]]</t>
  </si>
  <si>
    <t>[[smallAggregatesSerialization.Jil]]</t>
  </si>
  <si>
    <t>[[smallAggregatesSerialization.Manual]]</t>
  </si>
  <si>
    <t>[[smallAggregatesSerialization.RevenjJson]]</t>
  </si>
  <si>
    <t>[[smallAggregatesSerialization.RevenjProtobuf]]</t>
  </si>
  <si>
    <t>[[smallAggregatesBoth.NewtonsoftJson]]</t>
  </si>
  <si>
    <t>[[smallAggregatesBoth.Jil]]</t>
  </si>
  <si>
    <t>[[smallAggregatesBoth.Manual]]</t>
  </si>
  <si>
    <t>[[smallAggregatesBoth.RevenjJson]]</t>
  </si>
  <si>
    <t>[[smallAggregatesBoth.RevenjProtobuf]]</t>
  </si>
  <si>
    <t>Testing 1 serialization/deserialization</t>
  </si>
  <si>
    <t>Testing 100.000 serialization/deserializations for simple event data structure</t>
  </si>
  <si>
    <t>Testing 100.000 serialization/deserializations for simple value data structure</t>
  </si>
  <si>
    <t>Testing 100.000 serialization/deserializations for simple aggregate root structure</t>
  </si>
  <si>
    <t>Testing 10.000 serialization/deserializations for non-trivial event data structure</t>
  </si>
  <si>
    <t>[[standardEventsSerialization.NewtonsoftJson]]</t>
  </si>
  <si>
    <t>[[standardEventsSerialization.Jil]]</t>
  </si>
  <si>
    <t>[[standardEventsSerialization.Manual]]</t>
  </si>
  <si>
    <t>[[standardEventsSerialization.RevenjJson]]</t>
  </si>
  <si>
    <t>[[standardEventsSerialization.RevenjProtobuf]]</t>
  </si>
  <si>
    <t>[[standardEventsBoth.NewtonsoftJson]]</t>
  </si>
  <si>
    <t>[[standardEventsBoth.Jil]]</t>
  </si>
  <si>
    <t>[[standardEventsBoth.Manual]]</t>
  </si>
  <si>
    <t>[[standardEventsBoth.RevenjJson]]</t>
  </si>
  <si>
    <t>[[standardEventsBoth.RevenjProtobuf]]</t>
  </si>
  <si>
    <t>Testing 10.000 serialization/deserializations for non-trivial aggregate root structure</t>
  </si>
  <si>
    <t>[[standardAggregatesSerialization.NewtonsoftJson]]</t>
  </si>
  <si>
    <t>[[standardAggregatesSerialization.Jil]]</t>
  </si>
  <si>
    <t>[[standardAggregatesSerialization.Manual]]</t>
  </si>
  <si>
    <t>[[standardAggregatesSerialization.RevenjJson]]</t>
  </si>
  <si>
    <t>[[standardAggregatesSerialization.RevenjProtobuf]]</t>
  </si>
  <si>
    <t>[[standardAggregatesBoth.NewtonsoftJson]]</t>
  </si>
  <si>
    <t>[[standardAggregatesBoth.Jil]]</t>
  </si>
  <si>
    <t>[[standardAggregatesBoth.Manual]]</t>
  </si>
  <si>
    <t>[[standardAggregatesBoth.RevenjJson]]</t>
  </si>
  <si>
    <t>[[standardAggregatesBoth.RevenjProtobuf]]</t>
  </si>
  <si>
    <t>Testing 100 serialization/deserializations for large aggregate root structure</t>
  </si>
  <si>
    <t>[[largeAggregatesSerialization.NewtonsoftJson]]</t>
  </si>
  <si>
    <t>[[largeAggregatesSerialization.Jil]]</t>
  </si>
  <si>
    <t>[[largeAggregatesSerialization.RevenjJson]]</t>
  </si>
  <si>
    <t>[[largeAggregatesSerialization.RevenjProtobuf]]</t>
  </si>
  <si>
    <t>[[largeAggregatesBoth.NewtonsoftJson]]</t>
  </si>
  <si>
    <t>[[largeAggregatesBoth.Jil]]</t>
  </si>
  <si>
    <t>[[largeAggregatesBoth.Manual]]</t>
  </si>
  <si>
    <t>[[largeAggregatesBoth.RevenjJson]]</t>
  </si>
  <si>
    <t>[[largeAggregatesBoth.RevenjProtobuf]]</t>
  </si>
  <si>
    <t>[[largeAggregatesSerialization.Manual]]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</si>
</sst>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7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'Startup times'!$F$5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'Startup times'!$F$6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34912"/>
        <c:axId val="153336448"/>
        <c:axId val="0"/>
      </c:bar3DChart>
      <c:catAx>
        <c:axId val="1533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36448"/>
        <c:crosses val="autoZero"/>
        <c:auto val="1"/>
        <c:lblAlgn val="ctr"/>
        <c:lblOffset val="100"/>
        <c:noMultiLvlLbl val="0"/>
      </c:catAx>
      <c:valAx>
        <c:axId val="1533364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568768"/>
        <c:axId val="153570304"/>
        <c:axId val="0"/>
      </c:bar3DChart>
      <c:catAx>
        <c:axId val="15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70304"/>
        <c:crosses val="autoZero"/>
        <c:auto val="1"/>
        <c:lblAlgn val="ctr"/>
        <c:lblOffset val="100"/>
        <c:noMultiLvlLbl val="0"/>
      </c:catAx>
      <c:valAx>
        <c:axId val="15357030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35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values'!$F$5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values'!$F$6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74656"/>
        <c:axId val="153976192"/>
        <c:axId val="0"/>
      </c:bar3DChart>
      <c:catAx>
        <c:axId val="1539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76192"/>
        <c:crosses val="autoZero"/>
        <c:auto val="1"/>
        <c:lblAlgn val="ctr"/>
        <c:lblOffset val="100"/>
        <c:noMultiLvlLbl val="0"/>
      </c:catAx>
      <c:valAx>
        <c:axId val="15397619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397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'Small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061056"/>
        <c:axId val="160956416"/>
        <c:axId val="0"/>
      </c:bar3DChart>
      <c:catAx>
        <c:axId val="1540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56416"/>
        <c:crosses val="autoZero"/>
        <c:auto val="1"/>
        <c:lblAlgn val="ctr"/>
        <c:lblOffset val="100"/>
        <c:noMultiLvlLbl val="0"/>
      </c:catAx>
      <c:valAx>
        <c:axId val="1609564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40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'Standard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88000"/>
        <c:axId val="153497984"/>
        <c:axId val="0"/>
      </c:bar3DChart>
      <c:catAx>
        <c:axId val="1534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97984"/>
        <c:crosses val="autoZero"/>
        <c:auto val="1"/>
        <c:lblAlgn val="ctr"/>
        <c:lblOffset val="100"/>
        <c:noMultiLvlLbl val="0"/>
      </c:catAx>
      <c:valAx>
        <c:axId val="1534979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34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'Standard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99008"/>
        <c:axId val="163500800"/>
        <c:axId val="0"/>
      </c:bar3DChart>
      <c:catAx>
        <c:axId val="1634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00800"/>
        <c:crosses val="autoZero"/>
        <c:auto val="1"/>
        <c:lblAlgn val="ctr"/>
        <c:lblOffset val="100"/>
        <c:noMultiLvlLbl val="0"/>
      </c:catAx>
      <c:valAx>
        <c:axId val="1635008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634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'Large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aggregates'!$G$5:$K$5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aggregates'!$G$6:$K$6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88800"/>
        <c:axId val="163398784"/>
        <c:axId val="0"/>
      </c:bar3DChart>
      <c:catAx>
        <c:axId val="1633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98784"/>
        <c:crosses val="autoZero"/>
        <c:auto val="1"/>
        <c:lblAlgn val="ctr"/>
        <c:lblOffset val="100"/>
        <c:noMultiLvlLbl val="0"/>
      </c:catAx>
      <c:valAx>
        <c:axId val="1633987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633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tartupSerialization" displayName="StartupSerialization" ref="B24:F25">
  <autoFilter ref="B24:F25"/>
  <tableColumns count="5">
    <tableColumn id="2" name="Newtonsoft.Json" totalsRowFunction="custom">
      <totalsRowFormula>AVERAGE(StartupSerialization[Newtonsoft.Json])</totalsRowFormula>
    </tableColumn>
    <tableColumn id="3" name="Jil" totalsRowFunction="custom">
      <totalsRowFormula>AVERAGE(StartupSerialization[Jil])</totalsRowFormula>
    </tableColumn>
    <tableColumn id="4" name="Manual" totalsRowFunction="custom">
      <totalsRowFormula>AVERAGE(StartupSerialization[Manual])</totalsRowFormula>
    </tableColumn>
    <tableColumn id="5" name="Revenj.Json" totalsRowFunction="custom">
      <totalsRowFormula>AVERAGE(StartupSerialization[Revenj.Json])</totalsRowFormula>
    </tableColumn>
    <tableColumn id="6" name="Revenj.Protobuf" totalsRowFunction="custom">
      <totalsRowFormula>AVERAGE(StartupSerialization[Revenj.Protobuf])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SmallValuesBoth" displayName="SmallValue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8412" displayName="Table8412" ref="F4:K7" totalsRowShown="0">
  <autoFilter ref="F4:K7"/>
  <tableColumns count="6">
    <tableColumn id="1" name="Average"/>
    <tableColumn id="2" name="Newtonsoft.Json" dataDxfId="49">
      <calculatedColumnFormula>AVERAGE(SmallValuesSerialization[Newtonsoft.Json])</calculatedColumnFormula>
    </tableColumn>
    <tableColumn id="3" name="Jil" dataDxfId="48"/>
    <tableColumn id="4" name="Manual" dataDxfId="47"/>
    <tableColumn id="5" name="Revenj.Json" dataDxfId="46"/>
    <tableColumn id="6" name="Revenj.Protobuf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811513" displayName="Table811513" ref="F12:K14" totalsRowShown="0">
  <autoFilter ref="F12:K14"/>
  <tableColumns count="6">
    <tableColumn id="1" name="Deviation"/>
    <tableColumn id="2" name="Newtonsoft.Json" dataDxfId="44">
      <calculatedColumnFormula>AVERAGE(SmallValuesSerialization[Newtonsoft.Json])</calculatedColumnFormula>
    </tableColumn>
    <tableColumn id="3" name="Jil" dataDxfId="43"/>
    <tableColumn id="4" name="Manual" dataDxfId="42"/>
    <tableColumn id="5" name="Revenj.Json" dataDxfId="41"/>
    <tableColumn id="6" name="Revenj.Protobuf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SmallAggregatesSerialization" displayName="SmallAggregatesSerialization" ref="B24:F25">
  <autoFilter ref="B24:F25"/>
  <tableColumns count="5">
    <tableColumn id="2" name="Newtonsoft.Json" totalsRowFunction="custom">
      <totalsRowFormula>AVERAGE(SmallAggregatesSerialization[Newtonsoft.Json])</totalsRowFormula>
    </tableColumn>
    <tableColumn id="3" name="Jil" totalsRowFunction="custom">
      <totalsRowFormula>AVERAGE(SmallAggregatesSerialization[Jil])</totalsRowFormula>
    </tableColumn>
    <tableColumn id="4" name="Manual" totalsRowFunction="custom">
      <totalsRowFormula>AVERAGE(SmallAggregatesSerialization[Manual])</totalsRowFormula>
    </tableColumn>
    <tableColumn id="5" name="Revenj.Json" totalsRowFunction="custom">
      <totalsRowFormula>AVERAGE(SmallAggregatesSerialization[Revenj.Json])</totalsRowFormula>
    </tableColumn>
    <tableColumn id="6" name="Revenj.Protobuf" totalsRowFunction="custom">
      <totalsRowFormula>AVERAGE(SmallAggregatesSerialization[Revenj.Protobuf])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SmallAggregatesBoth" displayName="SmallAggregate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841216" displayName="Table841216" ref="F4:K7" totalsRowShown="0">
  <autoFilter ref="F4:K7"/>
  <tableColumns count="6">
    <tableColumn id="1" name="Average"/>
    <tableColumn id="2" name="Newtonsoft.Json" dataDxfId="39">
      <calculatedColumnFormula>AVERAGE(SmallAggregatesSerialization[Newtonsoft.Json])</calculatedColumnFormula>
    </tableColumn>
    <tableColumn id="3" name="Jil" dataDxfId="38"/>
    <tableColumn id="4" name="Manual" dataDxfId="37"/>
    <tableColumn id="5" name="Revenj.Json" dataDxfId="36"/>
    <tableColumn id="6" name="Revenj.Protobuf" dataDxfId="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81151317" displayName="Table81151317" ref="F12:K14" totalsRowShown="0">
  <autoFilter ref="F12:K14"/>
  <tableColumns count="6">
    <tableColumn id="1" name="Deviation"/>
    <tableColumn id="2" name="Newtonsoft.Json" dataDxfId="34">
      <calculatedColumnFormula>AVERAGE(SmallAggregatesSerialization[Newtonsoft.Json])</calculatedColumnFormula>
    </tableColumn>
    <tableColumn id="3" name="Jil" dataDxfId="33"/>
    <tableColumn id="4" name="Manual" dataDxfId="32"/>
    <tableColumn id="5" name="Revenj.Json" dataDxfId="31"/>
    <tableColumn id="6" name="Revenj.Protobuf" dataDxfId="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StandardEventsSerialization" displayName="StandardEventsSerialization" ref="B24:F25">
  <autoFilter ref="B24:F25"/>
  <tableColumns count="5">
    <tableColumn id="2" name="Newtonsoft.Json" totalsRowFunction="custom">
      <totalsRowFormula>AVERAGE(StandardEventsSerialization[Newtonsoft.Json])</totalsRowFormula>
    </tableColumn>
    <tableColumn id="3" name="Jil" totalsRowFunction="custom">
      <totalsRowFormula>AVERAGE(StandardEventsSerialization[Jil])</totalsRowFormula>
    </tableColumn>
    <tableColumn id="4" name="Manual" totalsRowFunction="custom">
      <totalsRowFormula>AVERAGE(StandardEventsSerialization[Manual])</totalsRowFormula>
    </tableColumn>
    <tableColumn id="5" name="Revenj.Json" totalsRowFunction="custom">
      <totalsRowFormula>AVERAGE(StandardEventsSerialization[Revenj.Json])</totalsRowFormula>
    </tableColumn>
    <tableColumn id="6" name="Revenj.Protobuf" totalsRowFunction="custom">
      <totalsRowFormula>AVERAGE(StandardEventsSerialization[Revenj.Protobuf])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tandardEventsBoth" displayName="StandardEvent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8420" displayName="Table8420" ref="F4:K7" totalsRowShown="0">
  <autoFilter ref="F4:K7"/>
  <tableColumns count="6">
    <tableColumn id="1" name="Average"/>
    <tableColumn id="2" name="Newtonsoft.Json" dataDxfId="29">
      <calculatedColumnFormula>AVERAGE(StandardEventsSerialization[Newtonsoft.Json])</calculatedColumnFormula>
    </tableColumn>
    <tableColumn id="3" name="Jil" dataDxfId="28"/>
    <tableColumn id="4" name="Manual" dataDxfId="27"/>
    <tableColumn id="5" name="Revenj.Json" dataDxfId="26"/>
    <tableColumn id="6" name="Revenj.Protobuf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rtupBoth" displayName="Startup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811521" displayName="Table811521" ref="F12:K14" totalsRowShown="0">
  <autoFilter ref="F12:K14"/>
  <tableColumns count="6">
    <tableColumn id="1" name="Deviation"/>
    <tableColumn id="2" name="Newtonsoft.Json" dataDxfId="24">
      <calculatedColumnFormula>AVERAGE(StandardEventsSerialization[Newtonsoft.Json])</calculatedColumnFormula>
    </tableColumn>
    <tableColumn id="3" name="Jil" dataDxfId="23"/>
    <tableColumn id="4" name="Manual" dataDxfId="22"/>
    <tableColumn id="5" name="Revenj.Json" dataDxfId="21"/>
    <tableColumn id="6" name="Revenj.Protobuf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StandardAggregatesSerialization" displayName="StandardAggregatesSerialization" ref="B24:F25">
  <autoFilter ref="B24:F25"/>
  <tableColumns count="5">
    <tableColumn id="2" name="Newtonsoft.Json" totalsRowFunction="custom">
      <totalsRowFormula>AVERAGE(StandardAggregatesSerialization[Newtonsoft.Json])</totalsRowFormula>
    </tableColumn>
    <tableColumn id="3" name="Jil" totalsRowFunction="custom">
      <totalsRowFormula>AVERAGE(StandardAggregatesSerialization[Jil])</totalsRowFormula>
    </tableColumn>
    <tableColumn id="4" name="Manual" totalsRowFunction="custom">
      <totalsRowFormula>AVERAGE(StandardAggregatesSerialization[Manual])</totalsRowFormula>
    </tableColumn>
    <tableColumn id="5" name="Revenj.Json" totalsRowFunction="custom">
      <totalsRowFormula>AVERAGE(StandardAggregatesSerialization[Revenj.Json])</totalsRowFormula>
    </tableColumn>
    <tableColumn id="6" name="Revenj.Protobuf" totalsRowFunction="custom">
      <totalsRowFormula>AVERAGE(StandardAggregatesSerialization[Revenj.Protobuf])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StandardAggregatesBoth" displayName="StandardAggregate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84121624" displayName="Table84121624" ref="F4:K7" totalsRowShown="0">
  <autoFilter ref="F4:K7"/>
  <tableColumns count="6">
    <tableColumn id="1" name="Average"/>
    <tableColumn id="2" name="Newtonsoft.Json" dataDxfId="19">
      <calculatedColumnFormula>AVERAGE(StandardAggregatesSerialization[Newtonsoft.Json])</calculatedColumnFormula>
    </tableColumn>
    <tableColumn id="3" name="Jil" dataDxfId="18"/>
    <tableColumn id="4" name="Manual" dataDxfId="17"/>
    <tableColumn id="5" name="Revenj.Json" dataDxfId="16"/>
    <tableColumn id="6" name="Revenj.Protobuf" dataDxfId="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8115131725" displayName="Table8115131725" ref="F12:K14" totalsRowShown="0">
  <autoFilter ref="F12:K14"/>
  <tableColumns count="6">
    <tableColumn id="1" name="Deviation"/>
    <tableColumn id="2" name="Newtonsoft.Json" dataDxfId="14">
      <calculatedColumnFormula>AVERAGE(StandardAggregatesSerialization[Newtonsoft.Json])</calculatedColumnFormula>
    </tableColumn>
    <tableColumn id="3" name="Jil" dataDxfId="13"/>
    <tableColumn id="4" name="Manual" dataDxfId="12"/>
    <tableColumn id="5" name="Revenj.Json" dataDxfId="11"/>
    <tableColumn id="6" name="Revenj.Protobuf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LargeAggregatesSerialization" displayName="LargeAggregatesSerialization" ref="B24:F25">
  <autoFilter ref="B24:F25"/>
  <tableColumns count="5">
    <tableColumn id="2" name="Newtonsoft.Json" totalsRowFunction="custom">
      <totalsRowFormula>AVERAGE(LargeAggregatesSerialization[Newtonsoft.Json])</totalsRowFormula>
    </tableColumn>
    <tableColumn id="3" name="Jil" totalsRowFunction="custom">
      <totalsRowFormula>AVERAGE(LargeAggregatesSerialization[Jil])</totalsRowFormula>
    </tableColumn>
    <tableColumn id="4" name="Manual" totalsRowFunction="custom">
      <totalsRowFormula>AVERAGE(LargeAggregatesSerialization[Manual])</totalsRowFormula>
    </tableColumn>
    <tableColumn id="5" name="Revenj.Json" totalsRowFunction="custom">
      <totalsRowFormula>AVERAGE(LargeAggregatesSerialization[Revenj.Json])</totalsRowFormula>
    </tableColumn>
    <tableColumn id="6" name="Revenj.Protobuf" totalsRowFunction="custom">
      <totalsRowFormula>AVERAGE(LargeAggregatesSerialization[Revenj.Protobuf])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LargeAggregatesBoth" displayName="LargeAggregate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8412162428" displayName="Table8412162428" ref="F4:K7" totalsRowShown="0">
  <autoFilter ref="F4:K7"/>
  <tableColumns count="6">
    <tableColumn id="1" name="Average"/>
    <tableColumn id="2" name="Newtonsoft.Json" dataDxfId="9">
      <calculatedColumnFormula>AVERAGE(LargeAggregatesSerialization[Newtonsoft.Json])</calculatedColumnFormula>
    </tableColumn>
    <tableColumn id="3" name="Jil" dataDxfId="8"/>
    <tableColumn id="4" name="Manual" dataDxfId="7"/>
    <tableColumn id="5" name="Revenj.Json" dataDxfId="6"/>
    <tableColumn id="6" name="Revenj.Protobuf" dataDxfId="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811513172529" displayName="Table811513172529" ref="F12:K14" totalsRowShown="0">
  <autoFilter ref="F12:K14"/>
  <tableColumns count="6">
    <tableColumn id="1" name="Deviation"/>
    <tableColumn id="2" name="Newtonsoft.Json" dataDxfId="4">
      <calculatedColumnFormula>AVERAGE(LargeAggregatesSerialization[Newtonsoft.Json])</calculatedColumnFormula>
    </tableColumn>
    <tableColumn id="3" name="Jil" dataDxfId="3"/>
    <tableColumn id="4" name="Manual" dataDxfId="2"/>
    <tableColumn id="5" name="Revenj.Json" dataDxfId="1"/>
    <tableColumn id="6" name="Revenj.Protobuf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F4:K7" totalsRowShown="0">
  <autoFilter ref="F4:K7"/>
  <tableColumns count="6">
    <tableColumn id="1" name="Average"/>
    <tableColumn id="2" name="Newtonsoft.Json" dataDxfId="69">
      <calculatedColumnFormula>AVERAGE(StartupSerialization[Newtonsoft.Json])</calculatedColumnFormula>
    </tableColumn>
    <tableColumn id="3" name="Jil" dataDxfId="68"/>
    <tableColumn id="4" name="Manual" dataDxfId="67"/>
    <tableColumn id="5" name="Revenj.Json" dataDxfId="66"/>
    <tableColumn id="6" name="Revenj.Protobuf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811" displayName="Table811" ref="F12:K14" totalsRowShown="0">
  <autoFilter ref="F12:K14"/>
  <tableColumns count="6">
    <tableColumn id="1" name="Deviation"/>
    <tableColumn id="2" name="Newtonsoft.Json" dataDxfId="64">
      <calculatedColumnFormula>AVERAGE(StartupSerialization[Newtonsoft.Json])</calculatedColumnFormula>
    </tableColumn>
    <tableColumn id="3" name="Jil" dataDxfId="63"/>
    <tableColumn id="4" name="Manual" dataDxfId="62"/>
    <tableColumn id="5" name="Revenj.Json" dataDxfId="61"/>
    <tableColumn id="6" name="Revenj.Protobuf" dataDxfId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SmallEventsSerialization" displayName="SmallEventsSerialization" ref="B24:F25">
  <autoFilter ref="B24:F25"/>
  <tableColumns count="5">
    <tableColumn id="2" name="Newtonsoft.Json" totalsRowFunction="custom">
      <totalsRowFormula>AVERAGE(SmallEventsSerialization[Newtonsoft.Json])</totalsRowFormula>
    </tableColumn>
    <tableColumn id="3" name="Jil" totalsRowFunction="custom">
      <totalsRowFormula>AVERAGE(SmallEventsSerialization[Jil])</totalsRowFormula>
    </tableColumn>
    <tableColumn id="4" name="Manual" totalsRowFunction="custom">
      <totalsRowFormula>AVERAGE(SmallEventsSerialization[Manual])</totalsRowFormula>
    </tableColumn>
    <tableColumn id="5" name="Revenj.Json" totalsRowFunction="custom">
      <totalsRowFormula>AVERAGE(SmallEventsSerialization[Revenj.Json])</totalsRowFormula>
    </tableColumn>
    <tableColumn id="6" name="Revenj.Protobuf" totalsRowFunction="custom">
      <totalsRowFormula>AVERAGE(SmallEventsSerialization[Revenj.Protobuf])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SmallEventsBoth" displayName="SmallEventsBoth" ref="H24:L25" totalsRowShown="0">
  <autoFilter ref="H24:L25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84" displayName="Table84" ref="F4:K7" totalsRowShown="0">
  <autoFilter ref="F4:K7"/>
  <tableColumns count="6">
    <tableColumn id="1" name="Average"/>
    <tableColumn id="2" name="Newtonsoft.Json" dataDxfId="59">
      <calculatedColumnFormula>AVERAGE(SmallEventsSerialization[Newtonsoft.Json])</calculatedColumnFormula>
    </tableColumn>
    <tableColumn id="3" name="Jil" dataDxfId="58"/>
    <tableColumn id="4" name="Manual" dataDxfId="57"/>
    <tableColumn id="5" name="Revenj.Json" dataDxfId="56"/>
    <tableColumn id="6" name="Revenj.Protobuf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8115" displayName="Table8115" ref="F12:K14" totalsRowShown="0">
  <autoFilter ref="F12:K14"/>
  <tableColumns count="6">
    <tableColumn id="1" name="Deviation"/>
    <tableColumn id="2" name="Newtonsoft.Json" dataDxfId="54">
      <calculatedColumnFormula>AVERAGE(SmallEventsSerialization[Newtonsoft.Json])</calculatedColumnFormula>
    </tableColumn>
    <tableColumn id="3" name="Jil" dataDxfId="53"/>
    <tableColumn id="4" name="Manual" dataDxfId="52"/>
    <tableColumn id="5" name="Revenj.Json" dataDxfId="51"/>
    <tableColumn id="6" name="Revenj.Protobuf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SmallValuesSerialization" displayName="SmallValuesSerialization" ref="B24:F25">
  <autoFilter ref="B24:F25"/>
  <tableColumns count="5">
    <tableColumn id="2" name="Newtonsoft.Json" totalsRowFunction="custom">
      <totalsRowFormula>AVERAGE(SmallValuesSerialization[Newtonsoft.Json])</totalsRowFormula>
    </tableColumn>
    <tableColumn id="3" name="Jil" totalsRowFunction="custom">
      <totalsRowFormula>AVERAGE(SmallValuesSerialization[Jil])</totalsRowFormula>
    </tableColumn>
    <tableColumn id="4" name="Manual" totalsRowFunction="custom">
      <totalsRowFormula>AVERAGE(SmallValuesSerialization[Manual])</totalsRowFormula>
    </tableColumn>
    <tableColumn id="5" name="Revenj.Json" totalsRowFunction="custom">
      <totalsRowFormula>AVERAGE(SmallValuesSerialization[Revenj.Json])</totalsRowFormula>
    </tableColumn>
    <tableColumn id="6" name="Revenj.Protobuf" totalsRowFunction="custom">
      <totalsRowFormula>AVERAGE(SmallValuesSerialization[Revenj.Protobuf])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B20" sqref="B20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AVERAGE(StartupSerialization[Newtonsoft.Json])</f>
        <v>#DIV/0!</v>
      </c>
      <c r="H5" s="2" t="e">
        <f>AVERAGE(StartupSerialization[Jil])</f>
        <v>#DIV/0!</v>
      </c>
      <c r="I5" s="2" t="e">
        <f>AVERAGE(StartupSerialization[Manual])</f>
        <v>#DIV/0!</v>
      </c>
      <c r="J5" s="2" t="e">
        <f>AVERAGE(StartupSerialization[Revenj.Json])</f>
        <v>#DIV/0!</v>
      </c>
      <c r="K5" s="2" t="e">
        <f>AVERAGE(StartupSerialization[Revenj.Protobuf])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AVERAGE(StartupBoth[Newtonsoft.Json])</f>
        <v>#DIV/0!</v>
      </c>
      <c r="H7" s="2" t="e">
        <f>AVERAGE(StartupBoth[Jil])</f>
        <v>#DIV/0!</v>
      </c>
      <c r="I7" s="2" t="e">
        <f>AVERAGE(StartupBoth[Manual])</f>
        <v>#DIV/0!</v>
      </c>
      <c r="J7" s="2" t="e">
        <f>AVERAGE(StartupBoth[Revenj.Json])</f>
        <v>#DIV/0!</v>
      </c>
      <c r="K7" s="2" t="e">
        <f>AVERAGE(StartupBoth[Revenj.Protobuf])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DEVSQ(StartupSerialization[Newtonsoft.Json])</f>
        <v>#NUM!</v>
      </c>
      <c r="H13" s="2" t="e">
        <f>DEVSQ(StartupSerialization[Jil])</f>
        <v>#NUM!</v>
      </c>
      <c r="I13" s="2" t="e">
        <f>DEVSQ(StartupSerialization[Manual])</f>
        <v>#NUM!</v>
      </c>
      <c r="J13" s="2" t="e">
        <f>DEVSQ(StartupSerialization[Revenj.Json])</f>
        <v>#NUM!</v>
      </c>
      <c r="K13" s="2" t="e">
        <f>DEVSQ(StartupSerialization[Revenj.Protobuf])</f>
        <v>#NUM!</v>
      </c>
    </row>
    <row r="14" spans="6:11" x14ac:dyDescent="0.25">
      <c r="F14" t="s">
        <v>4</v>
      </c>
      <c r="G14" s="2" t="e">
        <f>DEVSQ(StartupBoth[Newtonsoft.Json])</f>
        <v>#NUM!</v>
      </c>
      <c r="H14" s="2" t="e">
        <f>DEVSQ(StartupBoth[Jil])</f>
        <v>#NUM!</v>
      </c>
      <c r="I14" s="2" t="e">
        <f>DEVSQ(StartupBoth[Manual])</f>
        <v>#NUM!</v>
      </c>
      <c r="J14" s="2" t="e">
        <f>DEVSQ(StartupBoth[Revenj.Json])</f>
        <v>#NUM!</v>
      </c>
      <c r="K14" s="2" t="e">
        <f>DEVSQ(StartupBoth[Revenj.Protobuf])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52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11</v>
      </c>
      <c r="C25" t="s">
        <v>12</v>
      </c>
      <c r="D25" t="s">
        <v>13</v>
      </c>
      <c r="E25" t="s">
        <v>14</v>
      </c>
      <c r="F25" t="s">
        <v>15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tabSelected="1"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AVERAGE(SmallEventsSerialization[Newtonsoft.Json])</f>
        <v>#DIV/0!</v>
      </c>
      <c r="H5" s="2" t="e">
        <f>AVERAGE(SmallEventsSerialization[Jil])</f>
        <v>#DIV/0!</v>
      </c>
      <c r="I5" s="2" t="e">
        <f>AVERAGE(SmallEventsSerialization[Manual])</f>
        <v>#DIV/0!</v>
      </c>
      <c r="J5" s="2" t="e">
        <f>AVERAGE(SmallEventsSerialization[Revenj.Json])</f>
        <v>#DIV/0!</v>
      </c>
      <c r="K5" s="2" t="e">
        <f>AVERAGE(SmallEventsSerialization[Revenj.Protobuf])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AVERAGE(SmallEventsBoth[Newtonsoft.Json])</f>
        <v>#DIV/0!</v>
      </c>
      <c r="H7" s="2" t="e">
        <f>AVERAGE(SmallEventsBoth[Jil])</f>
        <v>#DIV/0!</v>
      </c>
      <c r="I7" s="2" t="e">
        <f>AVERAGE(SmallEventsBoth[Manual])</f>
        <v>#DIV/0!</v>
      </c>
      <c r="J7" s="2" t="e">
        <f>AVERAGE(SmallEventsBoth[Revenj.Json])</f>
        <v>#DIV/0!</v>
      </c>
      <c r="K7" s="2" t="e">
        <f>AVERAGE(SmallEventsBoth[Revenj.Protobuf])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DEVSQ(SmallEventsSerialization[Newtonsoft.Json])</f>
        <v>#NUM!</v>
      </c>
      <c r="H13" s="2" t="e">
        <f>DEVSQ(SmallEventsSerialization[Jil])</f>
        <v>#NUM!</v>
      </c>
      <c r="I13" s="2" t="e">
        <f>DEVSQ(SmallEventsSerialization[Manual])</f>
        <v>#NUM!</v>
      </c>
      <c r="J13" s="2" t="e">
        <f>DEVSQ(SmallEventsSerialization[Revenj.Json])</f>
        <v>#NUM!</v>
      </c>
      <c r="K13" s="2" t="e">
        <f>DEVSQ(SmallEventsSerialization[Revenj.Protobuf])</f>
        <v>#NUM!</v>
      </c>
    </row>
    <row r="14" spans="6:11" x14ac:dyDescent="0.25">
      <c r="F14" t="s">
        <v>4</v>
      </c>
      <c r="G14" s="2" t="e">
        <f>DEVSQ(SmallEventsBoth[Newtonsoft.Json])</f>
        <v>#NUM!</v>
      </c>
      <c r="H14" s="2" t="e">
        <f>DEVSQ(SmallEventsBoth[Jil])</f>
        <v>#NUM!</v>
      </c>
      <c r="I14" s="2" t="e">
        <f>DEVSQ(SmallEventsBoth[Manual])</f>
        <v>#NUM!</v>
      </c>
      <c r="J14" s="2" t="e">
        <f>DEVSQ(SmallEventsBoth[Revenj.Json])</f>
        <v>#NUM!</v>
      </c>
      <c r="K14" s="2" t="e">
        <f>DEVSQ(SmallEventsBoth[Revenj.Protobuf])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53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21</v>
      </c>
      <c r="C25" t="s">
        <v>22</v>
      </c>
      <c r="D25" t="s">
        <v>23</v>
      </c>
      <c r="E25" t="s">
        <v>24</v>
      </c>
      <c r="F25" t="s">
        <v>25</v>
      </c>
      <c r="H25" t="s">
        <v>26</v>
      </c>
      <c r="I25" t="s">
        <v>28</v>
      </c>
      <c r="J25" t="s">
        <v>29</v>
      </c>
      <c r="K25" t="s">
        <v>30</v>
      </c>
      <c r="L25" t="s">
        <v>31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AVERAGE(SmallValuesSerialization[Newtonsoft.Json])</f>
        <v>#DIV/0!</v>
      </c>
      <c r="H5" s="2" t="e">
        <f>AVERAGE(SmallValuesSerialization[Jil])</f>
        <v>#DIV/0!</v>
      </c>
      <c r="I5" s="2" t="e">
        <f>AVERAGE(SmallValuesSerialization[Manual])</f>
        <v>#DIV/0!</v>
      </c>
      <c r="J5" s="2" t="e">
        <f>AVERAGE(SmallValuesSerialization[Revenj.Json])</f>
        <v>#DIV/0!</v>
      </c>
      <c r="K5" s="2" t="e">
        <f>AVERAGE(SmallValuesSerialization[Revenj.Protobuf])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AVERAGE(SmallValuesBoth[Newtonsoft.Json])</f>
        <v>#DIV/0!</v>
      </c>
      <c r="H7" s="2" t="e">
        <f>AVERAGE(SmallValuesBoth[Jil])</f>
        <v>#DIV/0!</v>
      </c>
      <c r="I7" s="2" t="e">
        <f>AVERAGE(SmallValuesBoth[Manual])</f>
        <v>#DIV/0!</v>
      </c>
      <c r="J7" s="2" t="e">
        <f>AVERAGE(SmallValuesBoth[Revenj.Json])</f>
        <v>#DIV/0!</v>
      </c>
      <c r="K7" s="2" t="e">
        <f>AVERAGE(SmallValuesBoth[Revenj.Protobuf])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DEVSQ(SmallValuesSerialization[Newtonsoft.Json])</f>
        <v>#NUM!</v>
      </c>
      <c r="H13" s="2" t="e">
        <f>DEVSQ(SmallValuesSerialization[Jil])</f>
        <v>#NUM!</v>
      </c>
      <c r="I13" s="2" t="e">
        <f>DEVSQ(SmallValuesSerialization[Manual])</f>
        <v>#NUM!</v>
      </c>
      <c r="J13" s="2" t="e">
        <f>DEVSQ(SmallValuesSerialization[Revenj.Json])</f>
        <v>#NUM!</v>
      </c>
      <c r="K13" s="2" t="e">
        <f>DEVSQ(SmallValuesSerialization[Revenj.Protobuf])</f>
        <v>#NUM!</v>
      </c>
    </row>
    <row r="14" spans="6:11" x14ac:dyDescent="0.25">
      <c r="F14" t="s">
        <v>4</v>
      </c>
      <c r="G14" s="2" t="e">
        <f>DEVSQ(SmallValuesBoth[Newtonsoft.Json])</f>
        <v>#NUM!</v>
      </c>
      <c r="H14" s="2" t="e">
        <f>DEVSQ(SmallValuesBoth[Jil])</f>
        <v>#NUM!</v>
      </c>
      <c r="I14" s="2" t="e">
        <f>DEVSQ(SmallValuesBoth[Manual])</f>
        <v>#NUM!</v>
      </c>
      <c r="J14" s="2" t="e">
        <f>DEVSQ(SmallValuesBoth[Revenj.Json])</f>
        <v>#NUM!</v>
      </c>
      <c r="K14" s="2" t="e">
        <f>DEVSQ(SmallValuesBoth[Revenj.Protobuf])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54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32</v>
      </c>
      <c r="C25" t="s">
        <v>33</v>
      </c>
      <c r="D25" t="s">
        <v>34</v>
      </c>
      <c r="E25" t="s">
        <v>35</v>
      </c>
      <c r="F25" t="s">
        <v>36</v>
      </c>
      <c r="H25" t="s">
        <v>37</v>
      </c>
      <c r="I25" t="s">
        <v>38</v>
      </c>
      <c r="J25" t="s">
        <v>39</v>
      </c>
      <c r="K25" t="s">
        <v>40</v>
      </c>
      <c r="L25" t="s">
        <v>41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H25" sqref="H25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AVERAGE(SmallAggregatesSerialization[Newtonsoft.Json])</f>
        <v>#DIV/0!</v>
      </c>
      <c r="H5" s="2" t="e">
        <f>AVERAGE(SmallAggregatesSerialization[Jil])</f>
        <v>#DIV/0!</v>
      </c>
      <c r="I5" s="2" t="e">
        <f>AVERAGE(SmallAggregatesSerialization[Manual])</f>
        <v>#DIV/0!</v>
      </c>
      <c r="J5" s="2" t="e">
        <f>AVERAGE(SmallAggregatesSerialization[Revenj.Json])</f>
        <v>#DIV/0!</v>
      </c>
      <c r="K5" s="2" t="e">
        <f>AVERAGE(SmallAggregatesSerialization[Revenj.Protobuf])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AVERAGE(SmallAggregatesBoth[Newtonsoft.Json])</f>
        <v>#DIV/0!</v>
      </c>
      <c r="H7" s="2" t="e">
        <f>AVERAGE(SmallAggregatesBoth[Jil])</f>
        <v>#DIV/0!</v>
      </c>
      <c r="I7" s="2" t="e">
        <f>AVERAGE(SmallAggregatesBoth[Manual])</f>
        <v>#DIV/0!</v>
      </c>
      <c r="J7" s="2" t="e">
        <f>AVERAGE(SmallAggregatesBoth[Revenj.Json])</f>
        <v>#DIV/0!</v>
      </c>
      <c r="K7" s="2" t="e">
        <f>AVERAGE(SmallAggregatesBoth[Revenj.Protobuf])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DEVSQ(SmallAggregatesSerialization[Newtonsoft.Json])</f>
        <v>#NUM!</v>
      </c>
      <c r="H13" s="2" t="e">
        <f>DEVSQ(SmallAggregatesSerialization[Jil])</f>
        <v>#NUM!</v>
      </c>
      <c r="I13" s="2" t="e">
        <f>DEVSQ(SmallAggregatesSerialization[Manual])</f>
        <v>#NUM!</v>
      </c>
      <c r="J13" s="2" t="e">
        <f>DEVSQ(SmallAggregatesSerialization[Revenj.Json])</f>
        <v>#NUM!</v>
      </c>
      <c r="K13" s="2" t="e">
        <f>DEVSQ(SmallAggregatesSerialization[Revenj.Protobuf])</f>
        <v>#NUM!</v>
      </c>
    </row>
    <row r="14" spans="6:11" x14ac:dyDescent="0.25">
      <c r="F14" t="s">
        <v>4</v>
      </c>
      <c r="G14" s="2" t="e">
        <f>DEVSQ(SmallAggregatesBoth[Newtonsoft.Json])</f>
        <v>#NUM!</v>
      </c>
      <c r="H14" s="2" t="e">
        <f>DEVSQ(SmallAggregatesBoth[Jil])</f>
        <v>#NUM!</v>
      </c>
      <c r="I14" s="2" t="e">
        <f>DEVSQ(SmallAggregatesBoth[Manual])</f>
        <v>#NUM!</v>
      </c>
      <c r="J14" s="2" t="e">
        <f>DEVSQ(SmallAggregatesBoth[Revenj.Json])</f>
        <v>#NUM!</v>
      </c>
      <c r="K14" s="2" t="e">
        <f>DEVSQ(SmallAggregatesBoth[Revenj.Protobuf])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55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42</v>
      </c>
      <c r="C25" t="s">
        <v>43</v>
      </c>
      <c r="D25" t="s">
        <v>44</v>
      </c>
      <c r="E25" t="s">
        <v>45</v>
      </c>
      <c r="F25" t="s">
        <v>46</v>
      </c>
      <c r="H25" t="s">
        <v>47</v>
      </c>
      <c r="I25" t="s">
        <v>48</v>
      </c>
      <c r="J25" t="s">
        <v>49</v>
      </c>
      <c r="K25" t="s">
        <v>50</v>
      </c>
      <c r="L25" t="s">
        <v>51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AVERAGE(StandardEventsSerialization[Newtonsoft.Json])</f>
        <v>#DIV/0!</v>
      </c>
      <c r="H5" s="2" t="e">
        <f>AVERAGE(StandardEventsSerialization[Jil])</f>
        <v>#DIV/0!</v>
      </c>
      <c r="I5" s="2" t="e">
        <f>AVERAGE(StandardEventsSerialization[Manual])</f>
        <v>#DIV/0!</v>
      </c>
      <c r="J5" s="2" t="e">
        <f>AVERAGE(StandardEventsSerialization[Revenj.Json])</f>
        <v>#DIV/0!</v>
      </c>
      <c r="K5" s="2" t="e">
        <f>AVERAGE(StandardEventsSerialization[Revenj.Protobuf])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AVERAGE(StandardEventsBoth[Newtonsoft.Json])</f>
        <v>#DIV/0!</v>
      </c>
      <c r="H7" s="2" t="e">
        <f>AVERAGE(StandardEventsBoth[Jil])</f>
        <v>#DIV/0!</v>
      </c>
      <c r="I7" s="2" t="e">
        <f>AVERAGE(StandardEventsBoth[Manual])</f>
        <v>#DIV/0!</v>
      </c>
      <c r="J7" s="2" t="e">
        <f>AVERAGE(StandardEventsBoth[Revenj.Json])</f>
        <v>#DIV/0!</v>
      </c>
      <c r="K7" s="2" t="e">
        <f>AVERAGE(StandardEventsBoth[Revenj.Protobuf])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DEVSQ(StandardEventsSerialization[Newtonsoft.Json])</f>
        <v>#NUM!</v>
      </c>
      <c r="H13" s="2" t="e">
        <f>DEVSQ(StandardEventsSerialization[Jil])</f>
        <v>#NUM!</v>
      </c>
      <c r="I13" s="2" t="e">
        <f>DEVSQ(StandardEventsSerialization[Manual])</f>
        <v>#NUM!</v>
      </c>
      <c r="J13" s="2" t="e">
        <f>DEVSQ(StandardEventsSerialization[Revenj.Json])</f>
        <v>#NUM!</v>
      </c>
      <c r="K13" s="2" t="e">
        <f>DEVSQ(StandardEventsSerialization[Revenj.Protobuf])</f>
        <v>#NUM!</v>
      </c>
    </row>
    <row r="14" spans="6:11" x14ac:dyDescent="0.25">
      <c r="F14" t="s">
        <v>4</v>
      </c>
      <c r="G14" s="2" t="e">
        <f>DEVSQ(StandardEventsBoth[Newtonsoft.Json])</f>
        <v>#NUM!</v>
      </c>
      <c r="H14" s="2" t="e">
        <f>DEVSQ(StandardEventsBoth[Jil])</f>
        <v>#NUM!</v>
      </c>
      <c r="I14" s="2" t="e">
        <f>DEVSQ(StandardEventsBoth[Manual])</f>
        <v>#NUM!</v>
      </c>
      <c r="J14" s="2" t="e">
        <f>DEVSQ(StandardEventsBoth[Revenj.Json])</f>
        <v>#NUM!</v>
      </c>
      <c r="K14" s="2" t="e">
        <f>DEVSQ(StandardEventsBoth[Revenj.Protobuf])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56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57</v>
      </c>
      <c r="C25" t="s">
        <v>58</v>
      </c>
      <c r="D25" t="s">
        <v>59</v>
      </c>
      <c r="E25" t="s">
        <v>60</v>
      </c>
      <c r="F25" t="s">
        <v>61</v>
      </c>
      <c r="H25" t="s">
        <v>62</v>
      </c>
      <c r="I25" t="s">
        <v>63</v>
      </c>
      <c r="J25" t="s">
        <v>64</v>
      </c>
      <c r="K25" t="s">
        <v>65</v>
      </c>
      <c r="L25" t="s">
        <v>66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AVERAGE(StandardAggregatesSerialization[Newtonsoft.Json])</f>
        <v>#DIV/0!</v>
      </c>
      <c r="H5" s="2" t="e">
        <f>AVERAGE(StandardAggregatesSerialization[Jil])</f>
        <v>#DIV/0!</v>
      </c>
      <c r="I5" s="2" t="e">
        <f>AVERAGE(StandardAggregatesSerialization[Manual])</f>
        <v>#DIV/0!</v>
      </c>
      <c r="J5" s="2" t="e">
        <f>AVERAGE(StandardAggregatesSerialization[Revenj.Json])</f>
        <v>#DIV/0!</v>
      </c>
      <c r="K5" s="2" t="e">
        <f>AVERAGE(StandardAggregatesSerialization[Revenj.Protobuf])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AVERAGE(StandardAggregatesBoth[Newtonsoft.Json])</f>
        <v>#DIV/0!</v>
      </c>
      <c r="H7" s="2" t="e">
        <f>AVERAGE(StandardAggregatesBoth[Jil])</f>
        <v>#DIV/0!</v>
      </c>
      <c r="I7" s="2" t="e">
        <f>AVERAGE(StandardAggregatesBoth[Manual])</f>
        <v>#DIV/0!</v>
      </c>
      <c r="J7" s="2" t="e">
        <f>AVERAGE(StandardAggregatesBoth[Revenj.Json])</f>
        <v>#DIV/0!</v>
      </c>
      <c r="K7" s="2" t="e">
        <f>AVERAGE(StandardAggregatesBoth[Revenj.Protobuf])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DEVSQ(StandardAggregatesSerialization[Newtonsoft.Json])</f>
        <v>#NUM!</v>
      </c>
      <c r="H13" s="2" t="e">
        <f>DEVSQ(StandardAggregatesSerialization[Jil])</f>
        <v>#NUM!</v>
      </c>
      <c r="I13" s="2" t="e">
        <f>DEVSQ(StandardAggregatesSerialization[Manual])</f>
        <v>#NUM!</v>
      </c>
      <c r="J13" s="2" t="e">
        <f>DEVSQ(StandardAggregatesSerialization[Revenj.Json])</f>
        <v>#NUM!</v>
      </c>
      <c r="K13" s="2" t="e">
        <f>DEVSQ(StandardAggregatesSerialization[Revenj.Protobuf])</f>
        <v>#NUM!</v>
      </c>
    </row>
    <row r="14" spans="6:11" x14ac:dyDescent="0.25">
      <c r="F14" t="s">
        <v>4</v>
      </c>
      <c r="G14" s="2" t="e">
        <f>DEVSQ(StandardAggregatesBoth[Newtonsoft.Json])</f>
        <v>#NUM!</v>
      </c>
      <c r="H14" s="2" t="e">
        <f>DEVSQ(StandardAggregatesBoth[Jil])</f>
        <v>#NUM!</v>
      </c>
      <c r="I14" s="2" t="e">
        <f>DEVSQ(StandardAggregatesBoth[Manual])</f>
        <v>#NUM!</v>
      </c>
      <c r="J14" s="2" t="e">
        <f>DEVSQ(StandardAggregatesBoth[Revenj.Json])</f>
        <v>#NUM!</v>
      </c>
      <c r="K14" s="2" t="e">
        <f>DEVSQ(StandardAggregatesBoth[Revenj.Protobuf])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67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68</v>
      </c>
      <c r="C25" t="s">
        <v>69</v>
      </c>
      <c r="D25" t="s">
        <v>70</v>
      </c>
      <c r="E25" t="s">
        <v>71</v>
      </c>
      <c r="F25" t="s">
        <v>72</v>
      </c>
      <c r="H25" t="s">
        <v>73</v>
      </c>
      <c r="I25" t="s">
        <v>74</v>
      </c>
      <c r="J25" t="s">
        <v>75</v>
      </c>
      <c r="K25" t="s">
        <v>76</v>
      </c>
      <c r="L25" t="s">
        <v>77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 t="e">
        <f>AVERAGE(LargeAggregatesSerialization[Newtonsoft.Json])</f>
        <v>#DIV/0!</v>
      </c>
      <c r="H5" s="2" t="e">
        <f>AVERAGE(LargeAggregatesSerialization[Jil])</f>
        <v>#DIV/0!</v>
      </c>
      <c r="I5" s="2" t="e">
        <f>AVERAGE(LargeAggregatesSerialization[Manual])</f>
        <v>#DIV/0!</v>
      </c>
      <c r="J5" s="2" t="e">
        <f>AVERAGE(LargeAggregatesSerialization[Revenj.Json])</f>
        <v>#DIV/0!</v>
      </c>
      <c r="K5" s="2" t="e">
        <f>AVERAGE(LargeAggregatesSerialization[Revenj.Protobuf])</f>
        <v>#DIV/0!</v>
      </c>
    </row>
    <row r="6" spans="6:11" x14ac:dyDescent="0.25">
      <c r="F6" t="s">
        <v>7</v>
      </c>
      <c r="G6" s="2" t="e">
        <f>G7-G5</f>
        <v>#DIV/0!</v>
      </c>
      <c r="H6" s="2" t="e">
        <f t="shared" ref="H6:K6" si="0">H7-H5</f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6:11" x14ac:dyDescent="0.25">
      <c r="F7" t="s">
        <v>4</v>
      </c>
      <c r="G7" s="2" t="e">
        <f>AVERAGE(LargeAggregatesBoth[Newtonsoft.Json])</f>
        <v>#DIV/0!</v>
      </c>
      <c r="H7" s="2" t="e">
        <f>AVERAGE(LargeAggregatesBoth[Jil])</f>
        <v>#DIV/0!</v>
      </c>
      <c r="I7" s="2" t="e">
        <f>AVERAGE(LargeAggregatesBoth[Manual])</f>
        <v>#DIV/0!</v>
      </c>
      <c r="J7" s="2" t="e">
        <f>AVERAGE(LargeAggregatesBoth[Revenj.Json])</f>
        <v>#DIV/0!</v>
      </c>
      <c r="K7" s="2" t="e">
        <f>AVERAGE(LargeAggregatesBoth[Revenj.Protobuf])</f>
        <v>#DIV/0!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 t="e">
        <f>DEVSQ(LargeAggregatesSerialization[Newtonsoft.Json])</f>
        <v>#NUM!</v>
      </c>
      <c r="H13" s="2" t="e">
        <f>DEVSQ(LargeAggregatesSerialization[Jil])</f>
        <v>#NUM!</v>
      </c>
      <c r="I13" s="2" t="e">
        <f>DEVSQ(LargeAggregatesSerialization[Manual])</f>
        <v>#NUM!</v>
      </c>
      <c r="J13" s="2" t="e">
        <f>DEVSQ(LargeAggregatesSerialization[Revenj.Json])</f>
        <v>#NUM!</v>
      </c>
      <c r="K13" s="2" t="e">
        <f>DEVSQ(LargeAggregatesSerialization[Revenj.Protobuf])</f>
        <v>#NUM!</v>
      </c>
    </row>
    <row r="14" spans="6:11" x14ac:dyDescent="0.25">
      <c r="F14" t="s">
        <v>4</v>
      </c>
      <c r="G14" s="2" t="e">
        <f>DEVSQ(LargeAggregatesBoth[Newtonsoft.Json])</f>
        <v>#NUM!</v>
      </c>
      <c r="H14" s="2" t="e">
        <f>DEVSQ(LargeAggregatesBoth[Jil])</f>
        <v>#NUM!</v>
      </c>
      <c r="I14" s="2" t="e">
        <f>DEVSQ(LargeAggregatesBoth[Manual])</f>
        <v>#NUM!</v>
      </c>
      <c r="J14" s="2" t="e">
        <f>DEVSQ(LargeAggregatesBoth[Revenj.Json])</f>
        <v>#NUM!</v>
      </c>
      <c r="K14" s="2" t="e">
        <f>DEVSQ(LargeAggregatesBoth[Revenj.Protobuf])</f>
        <v>#NUM!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78</v>
      </c>
    </row>
    <row r="23" spans="2:12" x14ac:dyDescent="0.25">
      <c r="B23" s="1" t="s">
        <v>8</v>
      </c>
      <c r="H23" s="1" t="s">
        <v>27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 t="s">
        <v>79</v>
      </c>
      <c r="C25" t="s">
        <v>80</v>
      </c>
      <c r="D25" t="s">
        <v>88</v>
      </c>
      <c r="E25" t="s">
        <v>81</v>
      </c>
      <c r="F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Startup times</vt:lpstr>
      <vt:lpstr>Small events</vt:lpstr>
      <vt:lpstr>Small values</vt:lpstr>
      <vt:lpstr>Small aggregates</vt:lpstr>
      <vt:lpstr>Standard events</vt:lpstr>
      <vt:lpstr>Standard aggregates</vt:lpstr>
      <vt:lpstr>Large aggregates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2014-10-11T14:29:42Z</dcterms:modified>
</cp:coreProperties>
</file>