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aloksingh/Desktop/IIMB-DSAI-2025-26/"/>
    </mc:Choice>
  </mc:AlternateContent>
  <xr:revisionPtr revIDLastSave="0" documentId="13_ncr:1_{311FB705-03F6-6544-984C-CBB1ACC19F4D}" xr6:coauthVersionLast="47" xr6:coauthVersionMax="47" xr10:uidLastSave="{00000000-0000-0000-0000-000000000000}"/>
  <bookViews>
    <workbookView xWindow="0" yWindow="0" windowWidth="28800" windowHeight="18000" xr2:uid="{D7F3C489-2325-AB46-9A4A-1FD47A5458B3}"/>
  </bookViews>
  <sheets>
    <sheet name="Notes" sheetId="1" r:id="rId1"/>
    <sheet name="2 sample problems" sheetId="5" r:id="rId2"/>
    <sheet name="Variance HT Problems" sheetId="4" r:id="rId3"/>
    <sheet name="Mean HT Problems" sheetId="2" r:id="rId4"/>
    <sheet name="Proportions HT Problems" sheetId="3" r:id="rId5"/>
    <sheet name="Raw Survey data" sheetId="7" r:id="rId6"/>
    <sheet name="alok one Sample problems" sheetId="8" r:id="rId7"/>
    <sheet name="Alok 2 sample problems" sheetId="9" r:id="rId8"/>
  </sheets>
  <definedNames>
    <definedName name="_xlnm._FilterDatabase" localSheetId="7" hidden="1">'Alok 2 sample problems'!$R$1:$S$501</definedName>
    <definedName name="solver_eng" localSheetId="3" hidden="1">1</definedName>
    <definedName name="solver_eng" localSheetId="0" hidden="1">1</definedName>
    <definedName name="solver_lin" localSheetId="3" hidden="1">2</definedName>
    <definedName name="solver_lin" localSheetId="0" hidden="1">2</definedName>
    <definedName name="solver_neg" localSheetId="3" hidden="1">1</definedName>
    <definedName name="solver_neg" localSheetId="0" hidden="1">1</definedName>
    <definedName name="solver_num" localSheetId="3" hidden="1">0</definedName>
    <definedName name="solver_num" localSheetId="0" hidden="1">0</definedName>
    <definedName name="solver_opt" localSheetId="3" hidden="1">'Mean HT Problems'!$K$28</definedName>
    <definedName name="solver_opt" localSheetId="0" hidden="1">Notes!$J$107</definedName>
    <definedName name="solver_typ" localSheetId="3" hidden="1">1</definedName>
    <definedName name="solver_typ" localSheetId="0" hidden="1">1</definedName>
    <definedName name="solver_val" localSheetId="3" hidden="1">0</definedName>
    <definedName name="solver_val" localSheetId="0" hidden="1">0</definedName>
    <definedName name="solver_ver" localSheetId="3" hidden="1">2</definedName>
    <definedName name="solver_ver" localSheetId="0"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9" l="1"/>
  <c r="K6" i="9"/>
  <c r="I7" i="9"/>
  <c r="K7" i="9"/>
  <c r="I8" i="9"/>
  <c r="K9" i="9" s="1"/>
  <c r="I14" i="9" s="1"/>
  <c r="I15" i="9" s="1"/>
  <c r="I16" i="9" s="1"/>
  <c r="K8" i="9"/>
  <c r="Y2" i="8"/>
  <c r="Y3" i="8"/>
  <c r="AD3" i="8"/>
  <c r="AG8" i="8" s="1"/>
  <c r="Y4" i="8"/>
  <c r="I5" i="8"/>
  <c r="I11" i="8" s="1"/>
  <c r="I13" i="8" s="1"/>
  <c r="Y5" i="8"/>
  <c r="I6" i="8"/>
  <c r="R6" i="8"/>
  <c r="Y6" i="8"/>
  <c r="AD6" i="8"/>
  <c r="I7" i="8"/>
  <c r="R7" i="8"/>
  <c r="Y7" i="8"/>
  <c r="I8" i="8"/>
  <c r="R8" i="8"/>
  <c r="Y8" i="8"/>
  <c r="R9" i="8"/>
  <c r="Y9" i="8"/>
  <c r="Y10" i="8"/>
  <c r="AD7" i="8" s="1"/>
  <c r="AC10" i="8" s="1"/>
  <c r="AC11" i="8" s="1"/>
  <c r="D11" i="8"/>
  <c r="Y11" i="8"/>
  <c r="D12" i="8"/>
  <c r="R12" i="8"/>
  <c r="R14" i="8" s="1"/>
  <c r="Y12" i="8"/>
  <c r="D13"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113" i="8"/>
  <c r="Y114" i="8"/>
  <c r="Y115" i="8"/>
  <c r="Y116" i="8"/>
  <c r="Y117" i="8"/>
  <c r="Y118" i="8"/>
  <c r="Y119" i="8"/>
  <c r="Y120" i="8"/>
  <c r="Y121" i="8"/>
  <c r="Y122" i="8"/>
  <c r="Y123" i="8"/>
  <c r="Y124" i="8"/>
  <c r="Y125" i="8"/>
  <c r="Y126" i="8"/>
  <c r="Y127" i="8"/>
  <c r="Y128"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69" i="8"/>
  <c r="Y170" i="8"/>
  <c r="Y171" i="8"/>
  <c r="Y172" i="8"/>
  <c r="Y173" i="8"/>
  <c r="Y174" i="8"/>
  <c r="Y175" i="8"/>
  <c r="Y176" i="8"/>
  <c r="Y177" i="8"/>
  <c r="Y178" i="8"/>
  <c r="Y179" i="8"/>
  <c r="Y180" i="8"/>
  <c r="Y181" i="8"/>
  <c r="Y182" i="8"/>
  <c r="Y183" i="8"/>
  <c r="Y184" i="8"/>
  <c r="Y185" i="8"/>
  <c r="Y186" i="8"/>
  <c r="Y187" i="8"/>
  <c r="Y188" i="8"/>
  <c r="Y189" i="8"/>
  <c r="Y190" i="8"/>
  <c r="Y191" i="8"/>
  <c r="Y192" i="8"/>
  <c r="Y193" i="8"/>
  <c r="Y194" i="8"/>
  <c r="Y195" i="8"/>
  <c r="Y196" i="8"/>
  <c r="Y197" i="8"/>
  <c r="Y198" i="8"/>
  <c r="Y199" i="8"/>
  <c r="Y200" i="8"/>
  <c r="Y201" i="8"/>
  <c r="Y202" i="8"/>
  <c r="Y203" i="8"/>
  <c r="Y204" i="8"/>
  <c r="Y205" i="8"/>
  <c r="Y206" i="8"/>
  <c r="Y207" i="8"/>
  <c r="Y208" i="8"/>
  <c r="Y209" i="8"/>
  <c r="Y210" i="8"/>
  <c r="Y211" i="8"/>
  <c r="Y212" i="8"/>
  <c r="Y213" i="8"/>
  <c r="Y214" i="8"/>
  <c r="Y215" i="8"/>
  <c r="Y216" i="8"/>
  <c r="Y217" i="8"/>
  <c r="Y218" i="8"/>
  <c r="Y219" i="8"/>
  <c r="Y220" i="8"/>
  <c r="Y221" i="8"/>
  <c r="Y222" i="8"/>
  <c r="Y223" i="8"/>
  <c r="Y224" i="8"/>
  <c r="Y225" i="8"/>
  <c r="Y226" i="8"/>
  <c r="Y227" i="8"/>
  <c r="Y228" i="8"/>
  <c r="Y229" i="8"/>
  <c r="Y230" i="8"/>
  <c r="Y231" i="8"/>
  <c r="Y232" i="8"/>
  <c r="Y233" i="8"/>
  <c r="Y234" i="8"/>
  <c r="Y235" i="8"/>
  <c r="Y236" i="8"/>
  <c r="Y237" i="8"/>
  <c r="Y238" i="8"/>
  <c r="Y239" i="8"/>
  <c r="Y240" i="8"/>
  <c r="Y241" i="8"/>
  <c r="Y242" i="8"/>
  <c r="Y243" i="8"/>
  <c r="Y244" i="8"/>
  <c r="Y245" i="8"/>
  <c r="Y246" i="8"/>
  <c r="Y247" i="8"/>
  <c r="Y248" i="8"/>
  <c r="Y249" i="8"/>
  <c r="Y250" i="8"/>
  <c r="Y251" i="8"/>
  <c r="Y252" i="8"/>
  <c r="Y253" i="8"/>
  <c r="Y254" i="8"/>
  <c r="Y255" i="8"/>
  <c r="Y256" i="8"/>
  <c r="Y257" i="8"/>
  <c r="Y258" i="8"/>
  <c r="Y259" i="8"/>
  <c r="Y260" i="8"/>
  <c r="Y261" i="8"/>
  <c r="Y262" i="8"/>
  <c r="Y263" i="8"/>
  <c r="Y264" i="8"/>
  <c r="Y265" i="8"/>
  <c r="Y266" i="8"/>
  <c r="Y267" i="8"/>
  <c r="Y268" i="8"/>
  <c r="Y269" i="8"/>
  <c r="Y270" i="8"/>
  <c r="Y271" i="8"/>
  <c r="Y272" i="8"/>
  <c r="Y273" i="8"/>
  <c r="Y274" i="8"/>
  <c r="Y275" i="8"/>
  <c r="Y276" i="8"/>
  <c r="Y277" i="8"/>
  <c r="Y278" i="8"/>
  <c r="Y279" i="8"/>
  <c r="Y280" i="8"/>
  <c r="Y281" i="8"/>
  <c r="Y282" i="8"/>
  <c r="Y283" i="8"/>
  <c r="Y284" i="8"/>
  <c r="Y285" i="8"/>
  <c r="Y286" i="8"/>
  <c r="Y287" i="8"/>
  <c r="Y288" i="8"/>
  <c r="Y289" i="8"/>
  <c r="Y290" i="8"/>
  <c r="Y291" i="8"/>
  <c r="Y292" i="8"/>
  <c r="Y293" i="8"/>
  <c r="Y294" i="8"/>
  <c r="Y295" i="8"/>
  <c r="Y296" i="8"/>
  <c r="Y297" i="8"/>
  <c r="Y298" i="8"/>
  <c r="Y299" i="8"/>
  <c r="Y300" i="8"/>
  <c r="Y301" i="8"/>
  <c r="Y302" i="8"/>
  <c r="Y303" i="8"/>
  <c r="Y304" i="8"/>
  <c r="Y305" i="8"/>
  <c r="Y306" i="8"/>
  <c r="Y307" i="8"/>
  <c r="Y308" i="8"/>
  <c r="Y309" i="8"/>
  <c r="Y310" i="8"/>
  <c r="Y311" i="8"/>
  <c r="Y312" i="8"/>
  <c r="Y313" i="8"/>
  <c r="Y314" i="8"/>
  <c r="Y315" i="8"/>
  <c r="Y316" i="8"/>
  <c r="Y317" i="8"/>
  <c r="Y318" i="8"/>
  <c r="Y319" i="8"/>
  <c r="Y320" i="8"/>
  <c r="Y321" i="8"/>
  <c r="Y322" i="8"/>
  <c r="Y323" i="8"/>
  <c r="Y324" i="8"/>
  <c r="Y325" i="8"/>
  <c r="Y326" i="8"/>
  <c r="Y327" i="8"/>
  <c r="Y328" i="8"/>
  <c r="Y329" i="8"/>
  <c r="Y330" i="8"/>
  <c r="Y331" i="8"/>
  <c r="Y332" i="8"/>
  <c r="Y333" i="8"/>
  <c r="Y334" i="8"/>
  <c r="Y335" i="8"/>
  <c r="Y336" i="8"/>
  <c r="Y337" i="8"/>
  <c r="Y338" i="8"/>
  <c r="Y339" i="8"/>
  <c r="Y340" i="8"/>
  <c r="Y341" i="8"/>
  <c r="Y342" i="8"/>
  <c r="Y343" i="8"/>
  <c r="Y344" i="8"/>
  <c r="Y345" i="8"/>
  <c r="Y346" i="8"/>
  <c r="Y347" i="8"/>
  <c r="Y348" i="8"/>
  <c r="Y349" i="8"/>
  <c r="Y350" i="8"/>
  <c r="Y351" i="8"/>
  <c r="Y352" i="8"/>
  <c r="Y353" i="8"/>
  <c r="Y354" i="8"/>
  <c r="Y355" i="8"/>
  <c r="Y356" i="8"/>
  <c r="Y357" i="8"/>
  <c r="Y358" i="8"/>
  <c r="Y359" i="8"/>
  <c r="Y360" i="8"/>
  <c r="Y361" i="8"/>
  <c r="Y362" i="8"/>
  <c r="Y363" i="8"/>
  <c r="Y364" i="8"/>
  <c r="Y365" i="8"/>
  <c r="Y366" i="8"/>
  <c r="Y367" i="8"/>
  <c r="Y368" i="8"/>
  <c r="Y369" i="8"/>
  <c r="Y370" i="8"/>
  <c r="Y371" i="8"/>
  <c r="Y372" i="8"/>
  <c r="Y373" i="8"/>
  <c r="Y374" i="8"/>
  <c r="Y375" i="8"/>
  <c r="Y376" i="8"/>
  <c r="Y377" i="8"/>
  <c r="Y378" i="8"/>
  <c r="Y379" i="8"/>
  <c r="Y380" i="8"/>
  <c r="Y381" i="8"/>
  <c r="Y382" i="8"/>
  <c r="Y383" i="8"/>
  <c r="Y384" i="8"/>
  <c r="Y385" i="8"/>
  <c r="Y386" i="8"/>
  <c r="Y387" i="8"/>
  <c r="Y388" i="8"/>
  <c r="Y389" i="8"/>
  <c r="Y390" i="8"/>
  <c r="Y391" i="8"/>
  <c r="Y392" i="8"/>
  <c r="Y393" i="8"/>
  <c r="Y394" i="8"/>
  <c r="Y395" i="8"/>
  <c r="Y396" i="8"/>
  <c r="Y397" i="8"/>
  <c r="Y398" i="8"/>
  <c r="Y399" i="8"/>
  <c r="Y400" i="8"/>
  <c r="Y401" i="8"/>
  <c r="Y402" i="8"/>
  <c r="Y403" i="8"/>
  <c r="Y404" i="8"/>
  <c r="Y405" i="8"/>
  <c r="Y406" i="8"/>
  <c r="Y407" i="8"/>
  <c r="Y408" i="8"/>
  <c r="Y409" i="8"/>
  <c r="Y410" i="8"/>
  <c r="Y411" i="8"/>
  <c r="Y412" i="8"/>
  <c r="Y413" i="8"/>
  <c r="Y414" i="8"/>
  <c r="Y415" i="8"/>
  <c r="Y416" i="8"/>
  <c r="Y417" i="8"/>
  <c r="Y418" i="8"/>
  <c r="Y419" i="8"/>
  <c r="Y420" i="8"/>
  <c r="Y421" i="8"/>
  <c r="Y422" i="8"/>
  <c r="Y423" i="8"/>
  <c r="Y424" i="8"/>
  <c r="Y425" i="8"/>
  <c r="Y426" i="8"/>
  <c r="Y427" i="8"/>
  <c r="Y428" i="8"/>
  <c r="Y429" i="8"/>
  <c r="Y430" i="8"/>
  <c r="Y431" i="8"/>
  <c r="Y432" i="8"/>
  <c r="Y433" i="8"/>
  <c r="Y434" i="8"/>
  <c r="Y435" i="8"/>
  <c r="Y436" i="8"/>
  <c r="Y437" i="8"/>
  <c r="Y438" i="8"/>
  <c r="Y439" i="8"/>
  <c r="Y440" i="8"/>
  <c r="Y441" i="8"/>
  <c r="Y442" i="8"/>
  <c r="Y443" i="8"/>
  <c r="Y444" i="8"/>
  <c r="Y445" i="8"/>
  <c r="Y446" i="8"/>
  <c r="Y447" i="8"/>
  <c r="Y448" i="8"/>
  <c r="Y449" i="8"/>
  <c r="Y450" i="8"/>
  <c r="Y451" i="8"/>
  <c r="Y452" i="8"/>
  <c r="Y453" i="8"/>
  <c r="Y454" i="8"/>
  <c r="Y455" i="8"/>
  <c r="Y456" i="8"/>
  <c r="Y457" i="8"/>
  <c r="Y458" i="8"/>
  <c r="Y459" i="8"/>
  <c r="Y460" i="8"/>
  <c r="Y461" i="8"/>
  <c r="Y462" i="8"/>
  <c r="Y463" i="8"/>
  <c r="Y464" i="8"/>
  <c r="Y465" i="8"/>
  <c r="Y466" i="8"/>
  <c r="Y467" i="8"/>
  <c r="Y468" i="8"/>
  <c r="Y469" i="8"/>
  <c r="Y470" i="8"/>
  <c r="Y471" i="8"/>
  <c r="Y472" i="8"/>
  <c r="Y473" i="8"/>
  <c r="Y474" i="8"/>
  <c r="Y475" i="8"/>
  <c r="Y476" i="8"/>
  <c r="Y477" i="8"/>
  <c r="Y478" i="8"/>
  <c r="Y479" i="8"/>
  <c r="Y480" i="8"/>
  <c r="Y481" i="8"/>
  <c r="Y482" i="8"/>
  <c r="Y483" i="8"/>
  <c r="Y484" i="8"/>
  <c r="Y485" i="8"/>
  <c r="Y486" i="8"/>
  <c r="Y487" i="8"/>
  <c r="Y488" i="8"/>
  <c r="Y489" i="8"/>
  <c r="Y490" i="8"/>
  <c r="Y491" i="8"/>
  <c r="Y492" i="8"/>
  <c r="Y493" i="8"/>
  <c r="Y494" i="8"/>
  <c r="Y495" i="8"/>
  <c r="Y496" i="8"/>
  <c r="Y497" i="8"/>
  <c r="Y498" i="8"/>
  <c r="Y499" i="8"/>
  <c r="Y500" i="8"/>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L27" i="5"/>
  <c r="L33" i="5"/>
  <c r="L34" i="5"/>
  <c r="L30" i="5"/>
  <c r="L29" i="5"/>
  <c r="M17" i="5"/>
  <c r="L23" i="5" s="1"/>
  <c r="M16" i="5"/>
  <c r="L22" i="5" s="1"/>
  <c r="E26" i="5"/>
  <c r="B20" i="5"/>
  <c r="B21" i="5" s="1"/>
  <c r="B22" i="5" s="1"/>
  <c r="B24" i="5" s="1"/>
  <c r="D15" i="5"/>
  <c r="B15" i="5"/>
  <c r="B19" i="5"/>
  <c r="F25" i="4"/>
  <c r="B43" i="4"/>
  <c r="B44" i="4" s="1"/>
  <c r="D45" i="4" s="1"/>
  <c r="B42" i="4"/>
  <c r="I10" i="8" l="1"/>
  <c r="I12" i="8" s="1"/>
  <c r="L25" i="5"/>
  <c r="L26" i="5" s="1"/>
  <c r="D24" i="4"/>
  <c r="B17" i="3"/>
  <c r="B18" i="3" s="1"/>
  <c r="C16" i="3"/>
  <c r="I53" i="2" l="1"/>
  <c r="I54" i="2" s="1"/>
  <c r="I55" i="2" s="1"/>
  <c r="J51" i="2"/>
  <c r="J50" i="2"/>
  <c r="J49" i="2"/>
  <c r="B44" i="2"/>
  <c r="C44" i="2"/>
  <c r="B43" i="2"/>
  <c r="B42" i="2"/>
  <c r="B41" i="2"/>
  <c r="B21" i="2"/>
  <c r="B18" i="2"/>
  <c r="B17" i="2"/>
  <c r="B2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C1" authorId="0" shapeId="0" xr:uid="{0475A64C-6469-0343-88BA-C9A88D1FCA2C}">
      <text>
        <r>
          <rPr>
            <b/>
            <sz val="8"/>
            <color rgb="FF000000"/>
            <rFont val="Tahoma"/>
            <family val="2"/>
          </rPr>
          <t xml:space="preserve">Location of residence within the given city:
</t>
        </r>
        <r>
          <rPr>
            <sz val="8"/>
            <color rgb="FF000000"/>
            <rFont val="Tahoma"/>
            <family val="2"/>
          </rPr>
          <t xml:space="preserve">1=SW sector, 2=NW sector, 3=NE sector, and 4=SE sector.
</t>
        </r>
      </text>
    </comment>
    <comment ref="D1" authorId="0" shapeId="0" xr:uid="{158C1364-7A69-E44A-BCE1-306B09A20CAD}">
      <text>
        <r>
          <rPr>
            <sz val="8"/>
            <color rgb="FF000000"/>
            <rFont val="Tahoma"/>
            <family val="2"/>
          </rPr>
          <t xml:space="preserve">0= rent home (house or apartment) or 1= own home.
</t>
        </r>
      </text>
    </comment>
    <comment ref="E1" authorId="0" shapeId="0" xr:uid="{0726B205-6429-1546-A6E7-1924A2974D29}">
      <text>
        <r>
          <rPr>
            <sz val="8"/>
            <color rgb="FF000000"/>
            <rFont val="Tahoma"/>
            <family val="2"/>
          </rPr>
          <t xml:space="preserve">Annual income of first household wage earner.
</t>
        </r>
        <r>
          <rPr>
            <sz val="8"/>
            <color rgb="FF000000"/>
            <rFont val="Tahoma"/>
            <family val="2"/>
          </rPr>
          <t xml:space="preserve">
</t>
        </r>
      </text>
    </comment>
    <comment ref="F1" authorId="0" shapeId="0" xr:uid="{79B6380C-1259-A340-879D-9D3DF97724CE}">
      <text>
        <r>
          <rPr>
            <sz val="8"/>
            <color rgb="FF000000"/>
            <rFont val="Tahoma"/>
            <family val="2"/>
          </rPr>
          <t xml:space="preserve">Annual income of second household wage earner (if applicable).
</t>
        </r>
        <r>
          <rPr>
            <sz val="8"/>
            <color rgb="FF000000"/>
            <rFont val="Tahoma"/>
            <family val="2"/>
          </rPr>
          <t xml:space="preserve">
</t>
        </r>
      </text>
    </comment>
    <comment ref="G1" authorId="0" shapeId="0" xr:uid="{AFD8F933-C944-E144-BFB2-174E242073C7}">
      <text>
        <r>
          <rPr>
            <sz val="8"/>
            <color rgb="FF000000"/>
            <rFont val="Tahoma"/>
            <family val="2"/>
          </rPr>
          <t xml:space="preserve">Monthly home mortgage payment or rent payment.
</t>
        </r>
      </text>
    </comment>
    <comment ref="H1" authorId="0" shapeId="0" xr:uid="{E1B1E1A8-47A7-1548-8274-D2A54BFE71D6}">
      <text>
        <r>
          <rPr>
            <sz val="8"/>
            <color rgb="FF000000"/>
            <rFont val="Tahoma"/>
            <family val="2"/>
          </rPr>
          <t xml:space="preserve">Average monthly expenditure on utilities.
</t>
        </r>
      </text>
    </comment>
    <comment ref="I1" authorId="0" shapeId="0" xr:uid="{1B938F1D-D3C5-3348-8602-1B5393DFA9FD}">
      <text>
        <r>
          <rPr>
            <sz val="8"/>
            <color rgb="FF000000"/>
            <rFont val="Tahoma"/>
            <family val="2"/>
          </rPr>
          <t xml:space="preserve">Total indebtedness (excluding home mortgage) in dollars.
</t>
        </r>
        <r>
          <rPr>
            <sz val="8"/>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W1" authorId="0" shapeId="0" xr:uid="{87ABFE5F-BBB0-4F40-B49F-8C846626FAF4}">
      <text>
        <r>
          <rPr>
            <sz val="8"/>
            <color rgb="FF000000"/>
            <rFont val="Tahoma"/>
            <family val="2"/>
          </rPr>
          <t xml:space="preserve">Annual income of first household wage earner.
</t>
        </r>
        <r>
          <rPr>
            <sz val="8"/>
            <color rgb="FF000000"/>
            <rFont val="Tahoma"/>
            <family val="2"/>
          </rPr>
          <t xml:space="preserve">
</t>
        </r>
      </text>
    </comment>
    <comment ref="X1" authorId="0" shapeId="0" xr:uid="{4A0038A9-6E99-3346-9BC9-F045DBD7F136}">
      <text>
        <r>
          <rPr>
            <sz val="8"/>
            <color rgb="FF000000"/>
            <rFont val="Tahoma"/>
            <family val="2"/>
          </rPr>
          <t xml:space="preserve">Annual income of second household wage earner (if applicable).
</t>
        </r>
        <r>
          <rPr>
            <sz val="8"/>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A1" authorId="0" shapeId="0" xr:uid="{B5FF3F93-4249-0442-A9C3-7E5B23692D63}">
      <text>
        <r>
          <rPr>
            <sz val="8"/>
            <color rgb="FF000000"/>
            <rFont val="Tahoma"/>
            <family val="2"/>
          </rPr>
          <t xml:space="preserve">0= rent home (house or apartment) or 1= own home.
</t>
        </r>
      </text>
    </comment>
    <comment ref="B1" authorId="0" shapeId="0" xr:uid="{BC5C22E0-8F08-064A-943E-C9BD621DB530}">
      <text>
        <r>
          <rPr>
            <sz val="8"/>
            <color rgb="FF000000"/>
            <rFont val="Tahoma"/>
            <family val="2"/>
          </rPr>
          <t xml:space="preserve">Annual income of first household wage earner.
</t>
        </r>
        <r>
          <rPr>
            <sz val="8"/>
            <color rgb="FF000000"/>
            <rFont val="Tahoma"/>
            <family val="2"/>
          </rPr>
          <t xml:space="preserve">
</t>
        </r>
      </text>
    </comment>
    <comment ref="R1" authorId="0" shapeId="0" xr:uid="{9C699C12-6D4F-AD4A-AFC0-1A297494E7AD}">
      <text>
        <r>
          <rPr>
            <b/>
            <sz val="8"/>
            <color rgb="FF000000"/>
            <rFont val="Tahoma"/>
            <family val="2"/>
          </rPr>
          <t xml:space="preserve">Location of residence within the given city:
</t>
        </r>
        <r>
          <rPr>
            <sz val="8"/>
            <color rgb="FF000000"/>
            <rFont val="Tahoma"/>
            <family val="2"/>
          </rPr>
          <t xml:space="preserve">1=SW sector, 2=NW sector, 3=NE sector, and 4=SE sector.
</t>
        </r>
      </text>
    </comment>
    <comment ref="S1" authorId="0" shapeId="0" xr:uid="{D1FA7361-6373-1B44-835E-7ACF516D1B69}">
      <text>
        <r>
          <rPr>
            <sz val="8"/>
            <color rgb="FF000000"/>
            <rFont val="Tahoma"/>
            <family val="2"/>
          </rPr>
          <t xml:space="preserve">Average monthly expenditure on utilities.
</t>
        </r>
      </text>
    </comment>
  </commentList>
</comments>
</file>

<file path=xl/sharedStrings.xml><?xml version="1.0" encoding="utf-8"?>
<sst xmlns="http://schemas.openxmlformats.org/spreadsheetml/2006/main" count="422" uniqueCount="360">
  <si>
    <t>Alternate Hypothysis</t>
  </si>
  <si>
    <t>Hypothesis Tetsting</t>
  </si>
  <si>
    <t>Questions</t>
  </si>
  <si>
    <t>In python which library is generally used for Estimation? Is it scipy.stats</t>
  </si>
  <si>
    <t>NULL  Hypothesis Ho -&gt; represents the current thinking or status quo. Theory that needs to be disproved.</t>
  </si>
  <si>
    <t>Alternate Hypothesis Ha-&gt;Hypothesis which needs to be proved.</t>
  </si>
  <si>
    <t>TERMINOLOGIES</t>
  </si>
  <si>
    <r>
      <rPr>
        <b/>
        <sz val="12"/>
        <color theme="1"/>
        <rFont val="Aptos Narrow"/>
        <scheme val="minor"/>
      </rPr>
      <t>One tailed and two Tailed tests</t>
    </r>
    <r>
      <rPr>
        <sz val="12"/>
        <color theme="1"/>
        <rFont val="Aptos Narrow"/>
        <family val="2"/>
        <scheme val="minor"/>
      </rPr>
      <t>-&gt; supported by evidences only in single direction and supported by evidences in both directions. &lt; or &gt; is one tailed test. != is two tailed test.</t>
    </r>
  </si>
  <si>
    <r>
      <t>Type 1 error or Type 2 error--&gt;</t>
    </r>
    <r>
      <rPr>
        <sz val="12"/>
        <color theme="1"/>
        <rFont val="Aptos Narrow"/>
        <scheme val="minor"/>
      </rPr>
      <t xml:space="preserve"> Null hypothesis is true and rejected. (type1)   Null hypothesis is false and acccpted. (type 2)</t>
    </r>
  </si>
  <si>
    <t>Staying with old style when new style is better</t>
  </si>
  <si>
    <t>Type 2 Error</t>
  </si>
  <si>
    <t>Type 1 errors have high cost as existing setup needs to be changed .</t>
  </si>
  <si>
    <r>
      <t>Type 1 error (alpha or level of significance) -</t>
    </r>
    <r>
      <rPr>
        <sz val="12"/>
        <color theme="1"/>
        <rFont val="Aptos Narrow"/>
        <scheme val="minor"/>
      </rPr>
      <t>Switching to new style when it is no better than old style</t>
    </r>
  </si>
  <si>
    <t>Significance Level</t>
  </si>
  <si>
    <t>Region in graph for a given alpha</t>
  </si>
  <si>
    <t>Less P-value means obseved sample when Ho is true is rare so Ha is true.</t>
  </si>
  <si>
    <t>detergent to a mean weight of 32 ounces. In order to check the efficiency</t>
  </si>
  <si>
    <t>and accuracy of the production line, the manager decided to take a sample</t>
  </si>
  <si>
    <t>of 100 cartons and weighed them. Suppose, the mean of the weights of</t>
  </si>
  <si>
    <t>the sample observations is 31.97 ounces. Assuming that the population</t>
  </si>
  <si>
    <t>standard deviation of the mean filling weights is 0.17 ounces, is there</t>
  </si>
  <si>
    <t>enough evidence to say that the production line is not operating correctly?</t>
  </si>
  <si>
    <t>n</t>
  </si>
  <si>
    <t>u</t>
  </si>
  <si>
    <t>s</t>
  </si>
  <si>
    <t>x bar</t>
  </si>
  <si>
    <t>sigma</t>
  </si>
  <si>
    <t>Ho</t>
  </si>
  <si>
    <t>Ha</t>
  </si>
  <si>
    <t>SE</t>
  </si>
  <si>
    <t>Score</t>
  </si>
  <si>
    <t>zScore</t>
  </si>
  <si>
    <t>pvalue</t>
  </si>
  <si>
    <r>
      <t xml:space="preserve">production line is operating correctly or </t>
    </r>
    <r>
      <rPr>
        <b/>
        <sz val="12"/>
        <color theme="1"/>
        <rFont val="Aptos Narrow"/>
        <scheme val="minor"/>
      </rPr>
      <t>Ho=u</t>
    </r>
  </si>
  <si>
    <r>
      <t>production line not operating correctly. Will go for 2 tail test.</t>
    </r>
    <r>
      <rPr>
        <b/>
        <sz val="12"/>
        <color theme="1"/>
        <rFont val="Aptos Narrow"/>
        <scheme val="minor"/>
      </rPr>
      <t xml:space="preserve"> Ha!=u</t>
    </r>
  </si>
  <si>
    <t>Menas , 7.761% chances of finding this sample given Ho is true.</t>
  </si>
  <si>
    <t>If 5% level of significance is set then Ho can't be rejected.</t>
  </si>
  <si>
    <t>xbar-u</t>
  </si>
  <si>
    <t>theatre is longer than 5 minutes and they are not happy with that. A</t>
  </si>
  <si>
    <t>sample of 49 movies showed that the mean and standard deviation of the</t>
  </si>
  <si>
    <t>amount of time devoted to previews were 7 minutes and 5 minutes,</t>
  </si>
  <si>
    <t>respectively. Formulate relevant null and alternate hypotheses and conduct</t>
  </si>
  <si>
    <t>the test to make your conclusion.</t>
  </si>
  <si>
    <t>Preview not more than 5. u=5mins</t>
  </si>
  <si>
    <t>Preview more than 5. u&gt;5mins</t>
  </si>
  <si>
    <t>xbar</t>
  </si>
  <si>
    <t>mins</t>
  </si>
  <si>
    <t>Tscore</t>
  </si>
  <si>
    <t>only .36% chances that Ho is correct. Hence Ha is correct and previews are indeed more than 5 mins</t>
  </si>
  <si>
    <t>how strong the evidence in favor of the alternative hypothesis must be to reject the null hypothesis? There are 2 ways to solve it-</t>
  </si>
  <si>
    <r>
      <t>2-P-value -</t>
    </r>
    <r>
      <rPr>
        <sz val="12"/>
        <color theme="1"/>
        <rFont val="Aptos Narrow"/>
        <scheme val="minor"/>
      </rPr>
      <t>The p-value is the probability of seeing the observed sample, given that the null hypothesis is true.</t>
    </r>
    <r>
      <rPr>
        <b/>
        <sz val="12"/>
        <color theme="1"/>
        <rFont val="Aptos Narrow"/>
        <scheme val="minor"/>
      </rPr>
      <t xml:space="preserve"> </t>
    </r>
  </si>
  <si>
    <t>1-Rejection Region</t>
  </si>
  <si>
    <t>Type 1 error you're okay to make. Typically 5%. Once we've defined the significance level , we'll check if our sample lies in rejection region (apprach1) or we'll check the probability of finding the sample that we've found among all possible samples assuing Ho is true. If this is low means we've found a rare sample and Ho is not true.</t>
  </si>
  <si>
    <r>
      <t>Based on the sample mean and population mean, find Z score =</t>
    </r>
    <r>
      <rPr>
        <b/>
        <sz val="12"/>
        <color theme="1"/>
        <rFont val="Aptos Narrow"/>
        <scheme val="minor"/>
      </rPr>
      <t>(xbar-u)/Satndard Error</t>
    </r>
  </si>
  <si>
    <t>Again, for SE, SD of pupulation may be known or not known. We'll use T curve if population SD is not known.</t>
  </si>
  <si>
    <r>
      <rPr>
        <b/>
        <sz val="12"/>
        <color theme="1"/>
        <rFont val="Aptos Narrow"/>
        <scheme val="minor"/>
      </rPr>
      <t>2nd way(p value)</t>
    </r>
    <r>
      <rPr>
        <sz val="12"/>
        <color theme="1"/>
        <rFont val="Aptos Narrow"/>
        <family val="2"/>
        <scheme val="minor"/>
      </rPr>
      <t>-Calculating P value for a given score, depends upon curve, curve can be normal or T distribution or any other such as chi.</t>
    </r>
  </si>
  <si>
    <t>=NORM.S.DIST(z,cumilative)</t>
  </si>
  <si>
    <t>=T.DIST.2T(tscore,dof)</t>
  </si>
  <si>
    <t>=T.DIST.RT(tscore, dof)</t>
  </si>
  <si>
    <t>one tail</t>
  </si>
  <si>
    <t>two tails</t>
  </si>
  <si>
    <t>Power of test</t>
  </si>
  <si>
    <t>Approach of HT for Means</t>
  </si>
  <si>
    <r>
      <t xml:space="preserve">probability that analysis can proof Ha thus avoid the Type 2 error. </t>
    </r>
    <r>
      <rPr>
        <b/>
        <sz val="12"/>
        <color theme="1"/>
        <rFont val="Aptos Narrow"/>
        <scheme val="minor"/>
      </rPr>
      <t>Power=1- P(type2 error)</t>
    </r>
  </si>
  <si>
    <r>
      <t>1st way Rejection Region-&gt;</t>
    </r>
    <r>
      <rPr>
        <sz val="12"/>
        <color theme="1"/>
        <rFont val="Aptos Narrow"/>
        <scheme val="minor"/>
      </rPr>
      <t>See if Zscore in rejection region or not.</t>
    </r>
  </si>
  <si>
    <t>1-A production line operation is designed to fill cartons with laundry</t>
  </si>
  <si>
    <t>2-Customers complain that the time devoted to previews before a movie in a</t>
  </si>
  <si>
    <t>3-</t>
  </si>
  <si>
    <t>The manager of a supermarket store believes that the mean time a</t>
  </si>
  <si>
    <t>customer should spend at a checkout counter must be within 5 minutes,</t>
  </si>
  <si>
    <t>but someone claimed that it is currently more than that. A sample of 120</t>
  </si>
  <si>
    <t>shoppers is used to test this claim.</t>
  </si>
  <si>
    <t>standard deviation is 3 minutes, what is the p-value?</t>
  </si>
  <si>
    <t>1-Formulate the hypotheses for this application.</t>
  </si>
  <si>
    <t>2-If the sample mean waiting time is 5 minutes 24 seconds and the</t>
  </si>
  <si>
    <t>4-Can we use the 95% confidence interval for the population mean to</t>
  </si>
  <si>
    <t>Ho=5min</t>
  </si>
  <si>
    <t>Ha&gt;5min</t>
  </si>
  <si>
    <t>5min 24 sec</t>
  </si>
  <si>
    <t>3 mins</t>
  </si>
  <si>
    <t>5 min</t>
  </si>
  <si>
    <t>secs</t>
  </si>
  <si>
    <t>Zscore</t>
  </si>
  <si>
    <t>p Value</t>
  </si>
  <si>
    <r>
      <t>3-What is your conclusion at 5% level of significance?---&gt;</t>
    </r>
    <r>
      <rPr>
        <b/>
        <i/>
        <sz val="11"/>
        <color theme="1"/>
        <rFont val="Helvetica"/>
        <family val="2"/>
      </rPr>
      <t xml:space="preserve"> P value is .072 which is mreo than 5% level of significance Ho can't be rejected.</t>
    </r>
  </si>
  <si>
    <r>
      <t>make our decision?--&gt;</t>
    </r>
    <r>
      <rPr>
        <b/>
        <i/>
        <sz val="11"/>
        <color theme="1"/>
        <rFont val="Helvetica"/>
        <family val="2"/>
      </rPr>
      <t>95% confidence interval value will be 1.96. Z score is 1.46 indicating it doesn't lie in rejection region. Hence Ho can't be rejected.</t>
    </r>
  </si>
  <si>
    <t>Approach of HT for Proportions</t>
  </si>
  <si>
    <t>Proportions Properties</t>
  </si>
  <si>
    <t>A proportion is the percent, fraction, or ratio of a sample or population that have a characteristic of interest.  The population proportion is denoted by p and the sample proportion is denoted by p^</t>
  </si>
  <si>
    <t>https://ecampusontario.pressbooks.pub/introstats/chapter/6-3-sampling-distribution-of-the-sample-proportion/</t>
  </si>
  <si>
    <t xml:space="preserve">Proportion=x(# items with  interest/n(total items in sample) --&gt;e.g. let's say out of 100 people sampled 30 have brown eyes then proportion of brown eyes will be p^=30/100 </t>
  </si>
  <si>
    <t>https://www.youtube.com/watch?v=Br067hrasc8</t>
  </si>
  <si>
    <t xml:space="preserve">As per CLT,  distribution of proportions wll be Normal. </t>
  </si>
  <si>
    <t>Zscore will be = (p^-p)/ SE= p^-p/sqrt(p*(1-p)/n)</t>
  </si>
  <si>
    <t>Last year, 46% of business owners gave holiday gift to their employees. A</t>
  </si>
  <si>
    <t>survey of business owners conducted this year indicates that 35% plan to</t>
  </si>
  <si>
    <t>provide a holiday gift to their employees. Suppose the survey results are</t>
  </si>
  <si>
    <t>based on a sample of 60 business owners.</t>
  </si>
  <si>
    <t>Compute the p-value for a hypothesis test that can be used to</t>
  </si>
  <si>
    <t>determine if the proportion of business owners providing holiday gifts</t>
  </si>
  <si>
    <t>had decreased from last year.</t>
  </si>
  <si>
    <t>Using a 0.05 level of significance, would you conclude that the</t>
  </si>
  <si>
    <t>proportion of business owners providing gifts decreased?</t>
  </si>
  <si>
    <t>Ho= 46% will give gift. Ho=.46</t>
  </si>
  <si>
    <t>Ha= less than 46% will give gift Ha&lt;.46</t>
  </si>
  <si>
    <t>SE=sqrt(p*(1-p)/n)</t>
  </si>
  <si>
    <t>Sample Proportion P^ =</t>
  </si>
  <si>
    <t>Population Proportion P=</t>
  </si>
  <si>
    <t>zscore=</t>
  </si>
  <si>
    <t>P value</t>
  </si>
  <si>
    <t>Level of significance is 5%. P value is less than alpha, hence Alternate hypothysis is true.</t>
  </si>
  <si>
    <t>Find P value using '=NORM.S.DIST(z,cumilative)</t>
  </si>
  <si>
    <t>Define level of significance.</t>
  </si>
  <si>
    <t>Decide weather to reject Ho or not, if p value is less than alpha, reject Ho else accept.</t>
  </si>
  <si>
    <r>
      <t xml:space="preserve">Find Z score by </t>
    </r>
    <r>
      <rPr>
        <b/>
        <sz val="12"/>
        <color theme="1"/>
        <rFont val="Aptos Narrow"/>
        <scheme val="minor"/>
      </rPr>
      <t>(p^-p)/SE</t>
    </r>
    <r>
      <rPr>
        <sz val="12"/>
        <color theme="1"/>
        <rFont val="Aptos Narrow"/>
        <family val="2"/>
        <scheme val="minor"/>
      </rPr>
      <t xml:space="preserve"> or </t>
    </r>
    <r>
      <rPr>
        <b/>
        <sz val="12"/>
        <color theme="1"/>
        <rFont val="Aptos Narrow"/>
        <scheme val="minor"/>
      </rPr>
      <t>p^-p/sqrt(p*(1-p)/n)</t>
    </r>
  </si>
  <si>
    <t>α (Alpha)</t>
  </si>
  <si>
    <t>Ho (H not)</t>
  </si>
  <si>
    <t>Ha (h Alternate)</t>
  </si>
  <si>
    <t>p^ (p hat)</t>
  </si>
  <si>
    <t xml:space="preserve">p </t>
  </si>
  <si>
    <t>Binomial Distribution should also be read to get a clear understanding, no notes here.</t>
  </si>
  <si>
    <t>Mean or expected value of sample disribution =p (proportion of population) and SD of distributon(called Standard Error)  =sqrt(p*(1-p)/n )</t>
  </si>
  <si>
    <t>Null hypothyis</t>
  </si>
  <si>
    <t>Proportion of Sample</t>
  </si>
  <si>
    <t>Proportion of Population</t>
  </si>
  <si>
    <t>Description</t>
  </si>
  <si>
    <t>Symbol</t>
  </si>
  <si>
    <t>Skipped Differece between 2 population mean.</t>
  </si>
  <si>
    <t>Approach of HT for Variance</t>
  </si>
  <si>
    <t>Sample Variance distribution doesn't follow Normal Curve but Chi squared curve.</t>
  </si>
  <si>
    <t>recording timestamp -40.45 mins</t>
  </si>
  <si>
    <t>A manufacturer of steel ball bearings requires the variance of the diameter</t>
  </si>
  <si>
    <t>of ball bearings to be kept at 0.0018 square inches (ideally, a variance of 0</t>
  </si>
  <si>
    <t>is required but that is impossible to achieve). To confirm whether the</t>
  </si>
  <si>
    <t>requirement is met, the manager takes a random sample of 25 ball</t>
  </si>
  <si>
    <t>bearings and computes the sample variance. What is the sampling</t>
  </si>
  <si>
    <t>distribution of the sample variance if the requirement is met? What is the</t>
  </si>
  <si>
    <t>probability of finding a sample variance of at least 0.002 square inches</t>
  </si>
  <si>
    <t>even if the requirement is met?</t>
  </si>
  <si>
    <t xml:space="preserve">Ho: Variance is </t>
  </si>
  <si>
    <t>number of samples</t>
  </si>
  <si>
    <t>Ha: Variance is &gt;</t>
  </si>
  <si>
    <t>Sample Variance</t>
  </si>
  <si>
    <t>(n-1)*S2/sigma2</t>
  </si>
  <si>
    <t>S2</t>
  </si>
  <si>
    <t>S2(S Squared)</t>
  </si>
  <si>
    <t>σ2 (Sigma squared)</t>
  </si>
  <si>
    <t>Population Variance</t>
  </si>
  <si>
    <t>Populatiojn variance desired Sigma2</t>
  </si>
  <si>
    <t>S2 Sample Variance shoud be</t>
  </si>
  <si>
    <t>variance of all samples of size 25 are plotted the disribution will be Chi squared with DOF 24</t>
  </si>
  <si>
    <t>where sigma2=.0018 and n=25</t>
  </si>
  <si>
    <t>We want sample variance to be atleast .002 means,</t>
  </si>
  <si>
    <t>(n-1)*s2/sigma2===&gt;chi squared curve, 24 ==&gt; 24*S2/(.0018)</t>
  </si>
  <si>
    <t>so,</t>
  </si>
  <si>
    <t>24*.002/.0018</t>
  </si>
  <si>
    <t>P(S2&gt;=.002)</t>
  </si>
  <si>
    <t>P(24*S2/(.0018)&gt;=24*.002/.0018)</t>
  </si>
  <si>
    <t>Degrees of freedom of chi square curve is als the mean of chisq curve.</t>
  </si>
  <si>
    <t>=CHISQ.DIST.RT(x,dof)</t>
  </si>
  <si>
    <t>This is distribution of S2, which is achi square curve. Solving this for a given s2 and sigma2 will give me probability using formula '=CHISQ.DIST.RT(x,dof)</t>
  </si>
  <si>
    <t>Level of Significance/Type1 error</t>
  </si>
  <si>
    <t>It is known that the average annual maintenance cost for a standard sedan</t>
  </si>
  <si>
    <t>car depends on the age of the automobile. A researcher is interested in</t>
  </si>
  <si>
    <t>finding out whether the variance of the annual maintenance costs also</t>
  </si>
  <si>
    <t>increases with the age of the car. He knows that for new cars, it can be</t>
  </si>
  <si>
    <t>assumed that the standard deviation for annual maintenance cost is INR</t>
  </si>
  <si>
    <t>1000. The researcher now collects a sample of 26 sedan cars, all of which</t>
  </si>
  <si>
    <t>are at least 4 years old, and finds that the sample standard deviation for</t>
  </si>
  <si>
    <t>annual repair costs is 1400. At 0.01 level of significance, what is your</t>
  </si>
  <si>
    <t>conclusion?</t>
  </si>
  <si>
    <t>DSAI</t>
  </si>
  <si>
    <t>Variance distribution  follows the chi square curve but SD doesn't.</t>
  </si>
  <si>
    <t>Variance distribution  follows the chi square curve but SD doesn't, so always do calculation for variance</t>
  </si>
  <si>
    <t>sigma2</t>
  </si>
  <si>
    <t>(n-1)*S2/Sig2</t>
  </si>
  <si>
    <t>Ha&gt;1000</t>
  </si>
  <si>
    <t>Significance</t>
  </si>
  <si>
    <t>right area for 49 on chisq curve( P value)</t>
  </si>
  <si>
    <t>Decision</t>
  </si>
  <si>
    <t xml:space="preserve">Ha is true. </t>
  </si>
  <si>
    <t>Find out 26.67 on chi square curve and take area on right. (P value)</t>
  </si>
  <si>
    <t>Means 32.02% chance of finding sample variance of .002SQ inch</t>
  </si>
  <si>
    <t>--------------------------------</t>
  </si>
  <si>
    <t>Two Sample Tests</t>
  </si>
  <si>
    <t>recording timestamp -1hour, 17 mins</t>
  </si>
  <si>
    <t xml:space="preserve">Here, we take difference because we're dealing with means. </t>
  </si>
  <si>
    <t xml:space="preserve">Here, we take ratio  because we're dealing with Variances. </t>
  </si>
  <si>
    <t>When we deal with means we take difference and when we deal with variance we take ratios.</t>
  </si>
  <si>
    <t>Variabilities always gets added.</t>
  </si>
  <si>
    <t>For 2 samples, we're interested in figuring out if u1=u2 e.g. Avg sales from 2 campains are same or not. So Ho=u1-u2=0 and Ha =u1!=u2</t>
  </si>
  <si>
    <t>test procedure z score will be (x1bar-x2bar)-(u1-u2)/SE</t>
  </si>
  <si>
    <t>u1-u2 =0 for Ho</t>
  </si>
  <si>
    <t>procedure for 1 sample is xbar-u/SE gives z score, where SE is sqrt(sigma^2/n)</t>
  </si>
  <si>
    <t>SE = sqrt(sigma1^2/n1+sigma2^2/n2)</t>
  </si>
  <si>
    <t>Mean Differences-u1-u2</t>
  </si>
  <si>
    <t>Variance ratios S1^2/S2^2</t>
  </si>
  <si>
    <t>Sampling distribution of first is S1^2/Sigma1^2*(n1-1) , a chi square curve</t>
  </si>
  <si>
    <t>Sampling distribution of second is S2^2/Sigma2^2*(n2-1), another chi square curve</t>
  </si>
  <si>
    <r>
      <t>Combining means S1^2/S2^2, which is ratio of 2 chi square distribution. It's called a</t>
    </r>
    <r>
      <rPr>
        <b/>
        <sz val="12"/>
        <color theme="1"/>
        <rFont val="Aptos Narrow"/>
        <scheme val="minor"/>
      </rPr>
      <t xml:space="preserve"> F-Distribution</t>
    </r>
    <r>
      <rPr>
        <sz val="12"/>
        <color theme="1"/>
        <rFont val="Aptos Narrow"/>
        <family val="2"/>
        <scheme val="minor"/>
      </rPr>
      <t>.</t>
    </r>
    <r>
      <rPr>
        <b/>
        <sz val="12"/>
        <color theme="1"/>
        <rFont val="Aptos Narrow"/>
        <scheme val="minor"/>
      </rPr>
      <t xml:space="preserve"> It has 2 degrees of freedom.</t>
    </r>
  </si>
  <si>
    <t>so, Z score will be-(x1bar-x2bar)-0/sqrt(sigma1^2/n1+sigma2^2/n2)</t>
  </si>
  <si>
    <t>Merrill Lynch customers are asked to evaluate Merrill Lynch financial</t>
  </si>
  <si>
    <t>consultants. Independent samples of service ratings for two financial</t>
  </si>
  <si>
    <t>consultants are summarized here.</t>
  </si>
  <si>
    <t>Consultant A: 16 ratings, mean 6.82 and standard deviation 0.62.</t>
  </si>
  <si>
    <t>Consultant B: 20 ratings, mean 6.37 and standard deviation 0.75.</t>
  </si>
  <si>
    <t>Consultant A has 10 years of experience, whereas consultant B has 1 year</t>
  </si>
  <si>
    <t>of experience. Use 5% level of significance and test to see whether the</t>
  </si>
  <si>
    <t>consultant with more experience has higher population mean service rating.</t>
  </si>
  <si>
    <t>n1</t>
  </si>
  <si>
    <t>n2</t>
  </si>
  <si>
    <t>u1-u2=0</t>
  </si>
  <si>
    <t>xbar1</t>
  </si>
  <si>
    <t>xbar2</t>
  </si>
  <si>
    <t>u1&gt;u2</t>
  </si>
  <si>
    <t>A has higher mean</t>
  </si>
  <si>
    <t>Both have same mean</t>
  </si>
  <si>
    <t>x1bar-x2bar</t>
  </si>
  <si>
    <t>SD1</t>
  </si>
  <si>
    <t>SD2</t>
  </si>
  <si>
    <t>sigma1</t>
  </si>
  <si>
    <t>z score</t>
  </si>
  <si>
    <t>If sigma is unknown then T curve will be uised.</t>
  </si>
  <si>
    <t>probability</t>
  </si>
  <si>
    <t xml:space="preserve">since </t>
  </si>
  <si>
    <t>Ha is U1&gt;U2, we'll check area of right side of z score 1.970540464</t>
  </si>
  <si>
    <t>Low P value compared to 5% level of significance means Ha is true</t>
  </si>
  <si>
    <t>Score for 5% significance-&gt; it's one tailed test</t>
  </si>
  <si>
    <t>Ho=Sigma1^2/Sigma2^2=1, this is generally theform of nul hypothysis</t>
  </si>
  <si>
    <t>Test Variable</t>
  </si>
  <si>
    <t>Test Name</t>
  </si>
  <si>
    <t>Mean for 2 Samples</t>
  </si>
  <si>
    <t>Variance for 2 Samples</t>
  </si>
  <si>
    <t>Ratio of 2 samples</t>
  </si>
  <si>
    <t>Z test- when variance of both samples is known.
Paired Samples is done when , samples are not independent.
2 sample assuming Unequal Variance- when variance is unknown and unequal.
2 sample assuming equal Variance- when variance is known and equal.</t>
  </si>
  <si>
    <t>We have inbuilt excel functions for this in Data analytics pack</t>
  </si>
  <si>
    <t>F test for 2 Sample Variance</t>
  </si>
  <si>
    <t>A B testing</t>
  </si>
  <si>
    <t>Create 2 population. 1- Control group 2- Treatment Group</t>
  </si>
  <si>
    <t>Ratio testing for 2 samples is also called as AB testing. Procedure is just like testing for mean. Very popular in healthcare.</t>
  </si>
  <si>
    <t>Control Group - receives current state e.g. existing medicine. Treatment Group- Receives new drug</t>
  </si>
  <si>
    <t xml:space="preserve">Objective is to check if there is significant diference in conversion rate of 2 populations.  </t>
  </si>
  <si>
    <t>Conversion rate can be- prportion of people recoring from drug or number of clicks in a marketing campain for 2 different populations</t>
  </si>
  <si>
    <t>Ratio Tests for 2 samples …called AB Testing. This is actually a two-sample problem for proportion comparison.</t>
  </si>
  <si>
    <t>An e-commerce company is evaluating whether a redesigned, simplified</t>
  </si>
  <si>
    <t>checkout page can increase its purchase conversion rate. Currently, users</t>
  </si>
  <si>
    <t>complete purchases through a 4-step checkout process (Version A). The</t>
  </si>
  <si>
    <t>product team has developed a new, mobile-optimised 2-step checkout page</t>
  </si>
  <si>
    <t>(Version B), aimed at reducing friction and cart abandonment. To test the</t>
  </si>
  <si>
    <t>effectiveness of the new design, the company conducts an A/B test by</t>
  </si>
  <si>
    <t>randomly assigning 1000 users to each version. In the experiment, 80 users</t>
  </si>
  <si>
    <t>from Version A completed a purchase, while 110 users from Version B did</t>
  </si>
  <si>
    <t>so. The business team wants to determine if the observed increase in</t>
  </si>
  <si>
    <t>conversion from 8% to 11% is statistically significant, and whether it</t>
  </si>
  <si>
    <t>justifies rolling out the new checkout design to all users.</t>
  </si>
  <si>
    <t>AB Test</t>
  </si>
  <si>
    <t>p1</t>
  </si>
  <si>
    <t>p2</t>
  </si>
  <si>
    <t>Ho: R1=R2</t>
  </si>
  <si>
    <t>Ha: R1&lt;R2</t>
  </si>
  <si>
    <t>=sqrt(p*(1-p)/n)</t>
  </si>
  <si>
    <t>SE1</t>
  </si>
  <si>
    <t>SE2</t>
  </si>
  <si>
    <t>Total SE</t>
  </si>
  <si>
    <t>Pvalue, it's one tail test</t>
  </si>
  <si>
    <t xml:space="preserve">Typically, Ho will be p1-p2=0 (Both groups have same conversion rate) and Ha will be P1-P2&gt;0 (some group has better conversion rate) </t>
  </si>
  <si>
    <t xml:space="preserve">SE can be calculated as - p1(1-P1)/n1 and p2(1-P2)/n2 and z score can be found </t>
  </si>
  <si>
    <t>p1-p2-0 /SE will give z score</t>
  </si>
  <si>
    <t>A morepowerful test can be-</t>
  </si>
  <si>
    <t>calculate a common p from p1 and p2 using formula- (n1p1+n2p2)/(n1+n2). which is weighted average of p1 and p2 because our null hypothysis says p1=p2</t>
  </si>
  <si>
    <t>This SE is not right as there are 2 Ses added.</t>
  </si>
  <si>
    <t>score</t>
  </si>
  <si>
    <t>Common P</t>
  </si>
  <si>
    <t>This is common Proportion, a weighted avg of 2 ratios</t>
  </si>
  <si>
    <t>sqrt( p(1-p)(1/n1+1/n2) )</t>
  </si>
  <si>
    <t xml:space="preserve">Then SE </t>
  </si>
  <si>
    <t>SE:sqrt( p(1-p)(1/n1+1/n2) )</t>
  </si>
  <si>
    <t>Low P value. Ho False, new page perfrms better.</t>
  </si>
  <si>
    <t>Satisfaction Likert scale</t>
  </si>
  <si>
    <t>Satisfaction with nbhd rating scale</t>
  </si>
  <si>
    <t>Debt</t>
  </si>
  <si>
    <t>Utilities</t>
  </si>
  <si>
    <t>Monthly Payment</t>
  </si>
  <si>
    <t>Second Income</t>
  </si>
  <si>
    <t>First Income</t>
  </si>
  <si>
    <t>Ownership</t>
  </si>
  <si>
    <t>Location</t>
  </si>
  <si>
    <t>Family Size</t>
  </si>
  <si>
    <t>Household</t>
  </si>
  <si>
    <t>Low P value, Aternate is true. Average household size is not 4</t>
  </si>
  <si>
    <t>p value</t>
  </si>
  <si>
    <t>SD lower</t>
  </si>
  <si>
    <t>Upper bound</t>
  </si>
  <si>
    <t>Alternate hypothysis is true.</t>
  </si>
  <si>
    <t>SD upper</t>
  </si>
  <si>
    <t>lower bound</t>
  </si>
  <si>
    <t>lower bound = variance/lower chi*dof</t>
  </si>
  <si>
    <t>upper bound =varinace/upper chi*dof</t>
  </si>
  <si>
    <t>Confidence</t>
  </si>
  <si>
    <t>Standard error</t>
  </si>
  <si>
    <t>Standard Deviation</t>
  </si>
  <si>
    <t>SE sqrt(p*(1-p))/n</t>
  </si>
  <si>
    <t>chi for 2.5</t>
  </si>
  <si>
    <t>Mode</t>
  </si>
  <si>
    <t>Mean is p</t>
  </si>
  <si>
    <t>proportion of dual</t>
  </si>
  <si>
    <t>chi for 97.5</t>
  </si>
  <si>
    <t>Median</t>
  </si>
  <si>
    <t>count of dual</t>
  </si>
  <si>
    <t>average of sample</t>
  </si>
  <si>
    <t>dof</t>
  </si>
  <si>
    <t>Standard Error</t>
  </si>
  <si>
    <t>Ha: u&lt;</t>
  </si>
  <si>
    <t>Ha=u!=4</t>
  </si>
  <si>
    <t>Variance</t>
  </si>
  <si>
    <t>Mean</t>
  </si>
  <si>
    <t>Ho:u=</t>
  </si>
  <si>
    <t>Ho= u=4</t>
  </si>
  <si>
    <t>Total</t>
  </si>
  <si>
    <t>income of all households.</t>
  </si>
  <si>
    <t>households are dual-income households. Does this dataset support the same?</t>
  </si>
  <si>
    <t>Determine a 95% confidence interval for the standard deviation of</t>
  </si>
  <si>
    <t>Bureau of Labour Statistics shows that in the US, 58% of the</t>
  </si>
  <si>
    <t>Dual income</t>
  </si>
  <si>
    <t>Do you believe that the average household size is 4 in this US city</t>
  </si>
  <si>
    <t>Use the survey data to find a 95% confidence interval for the mean</t>
  </si>
  <si>
    <t>t Critical two-tail</t>
  </si>
  <si>
    <t>P(T&lt;=t) two-tail</t>
  </si>
  <si>
    <t>t Critical one-tail</t>
  </si>
  <si>
    <t>P(T&lt;=t) one-tail</t>
  </si>
  <si>
    <t>t Stat</t>
  </si>
  <si>
    <t>df</t>
  </si>
  <si>
    <t>Hypothesized Mean Difference</t>
  </si>
  <si>
    <t>Observations</t>
  </si>
  <si>
    <t>RENT HOUSE INCOME</t>
  </si>
  <si>
    <t>OWN HOUSE INCOME</t>
  </si>
  <si>
    <t>t-Test: Two-Sample Assuming Unequal Variances</t>
  </si>
  <si>
    <t>F Critical one-tail, we've set alpha as .01   is 1.52 which is less than F indicating Variability in utility payments</t>
  </si>
  <si>
    <t xml:space="preserve">F is 1.72 </t>
  </si>
  <si>
    <r>
      <t xml:space="preserve">This is called </t>
    </r>
    <r>
      <rPr>
        <b/>
        <sz val="12"/>
        <color theme="1"/>
        <rFont val="Aptos Narrow"/>
        <family val="2"/>
        <scheme val="minor"/>
      </rPr>
      <t xml:space="preserve">T test -2 samples </t>
    </r>
    <r>
      <rPr>
        <sz val="12"/>
        <color theme="1"/>
        <rFont val="Aptos Narrow"/>
        <family val="2"/>
        <scheme val="minor"/>
      </rPr>
      <t xml:space="preserve"> and can be done using Excel Data analytics tool</t>
    </r>
  </si>
  <si>
    <t>P(F&lt;=f) one-tail tells p valuewhich is very low indicating Alternate is truw , means there is a variability in utility payment in both regions</t>
  </si>
  <si>
    <t>F is score</t>
  </si>
  <si>
    <t>``P value 0 Ha is true.</t>
  </si>
  <si>
    <t>F Critical one-tail</t>
  </si>
  <si>
    <t>P(F&lt;=f) one-tail</t>
  </si>
  <si>
    <t>Ha=&gt; u1&gt;u2, Avg income is more for own house</t>
  </si>
  <si>
    <t>F</t>
  </si>
  <si>
    <t>Ho=&gt;u1-u2=0 no difference in household income</t>
  </si>
  <si>
    <t>SE=sqrt(var1/n1+var2/n2)</t>
  </si>
  <si>
    <t>var2</t>
  </si>
  <si>
    <t>var1</t>
  </si>
  <si>
    <t>utility 2</t>
  </si>
  <si>
    <t>utility 1</t>
  </si>
  <si>
    <t>N2</t>
  </si>
  <si>
    <t>N1</t>
  </si>
  <si>
    <t>F-Test Two-Sample for Variances</t>
  </si>
  <si>
    <t>for households who rent a house vs who own a house?</t>
  </si>
  <si>
    <t>Do you think the variability of utility payments in Region 1 is less than the variability in Region 2?</t>
  </si>
  <si>
    <t>Is there a significant difference in the income of first earning member for households who rent a house vs who own a house?</t>
  </si>
  <si>
    <t>End Time Stamp of 1st half-2.22.41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</si>
</sst>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9" formatCode="_(* #,##0.0000_);_(* \(#,##0.0000\);_(* &quot;-&quot;??_);_(@_)"/>
    <numFmt numFmtId="170" formatCode="_(* #,##0.00000_);_(* \(#,##0.00000\);_(* &quot;-&quot;??_);_(@_)"/>
    <numFmt numFmtId="173" formatCode="0.0000"/>
    <numFmt numFmtId="180" formatCode="0.0000000"/>
    <numFmt numFmtId="181" formatCode="0.000"/>
    <numFmt numFmtId="183" formatCode="&quot;$&quot;#,##0;[Red]&quot;$&quot;#,##0"/>
    <numFmt numFmtId="184" formatCode="0.00000000000000000"/>
  </numFmts>
  <fonts count="21">
    <font>
      <sz val="12"/>
      <color theme="1"/>
      <name val="Aptos Narrow"/>
      <family val="2"/>
      <scheme val="minor"/>
    </font>
    <font>
      <sz val="12"/>
      <color theme="1"/>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i/>
      <sz val="11"/>
      <color theme="1"/>
      <name val="Helvetica"/>
      <family val="2"/>
    </font>
    <font>
      <b/>
      <i/>
      <sz val="11"/>
      <color theme="1"/>
      <name val="Helvetica"/>
      <family val="2"/>
    </font>
    <font>
      <u/>
      <sz val="12"/>
      <color theme="10"/>
      <name val="Aptos Narrow"/>
      <family val="2"/>
      <scheme val="minor"/>
    </font>
    <font>
      <i/>
      <sz val="6"/>
      <color rgb="FFF3F3F3"/>
      <name val="Helvetica"/>
      <family val="2"/>
    </font>
    <font>
      <sz val="12"/>
      <color rgb="FF000000"/>
      <name val="Aptos Narrow"/>
      <scheme val="minor"/>
    </font>
    <font>
      <b/>
      <sz val="14"/>
      <color theme="1"/>
      <name val="Aptos Narrow"/>
      <scheme val="minor"/>
    </font>
    <font>
      <sz val="10"/>
      <name val="Arial"/>
      <family val="2"/>
    </font>
    <font>
      <sz val="11"/>
      <name val="Calibri"/>
      <family val="2"/>
    </font>
    <font>
      <sz val="11"/>
      <color theme="1"/>
      <name val="Aptos Narrow"/>
      <family val="2"/>
      <scheme val="minor"/>
    </font>
    <font>
      <i/>
      <sz val="12"/>
      <color theme="1"/>
      <name val="Aptos Narrow"/>
      <family val="2"/>
      <scheme val="minor"/>
    </font>
    <font>
      <b/>
      <sz val="11"/>
      <name val="Calibri"/>
      <family val="2"/>
    </font>
    <font>
      <sz val="8"/>
      <color rgb="FF000000"/>
      <name val="Tahoma"/>
      <family val="2"/>
    </font>
    <font>
      <b/>
      <sz val="8"/>
      <color rgb="FF000000"/>
      <name val="Tahoma"/>
      <family val="2"/>
    </font>
    <font>
      <i/>
      <sz val="15"/>
      <color rgb="FFCD0000"/>
      <name val="Helvetica"/>
      <family val="2"/>
    </font>
    <font>
      <i/>
      <sz val="8"/>
      <color theme="1"/>
      <name val="Helvetica"/>
      <family val="2"/>
    </font>
    <font>
      <i/>
      <sz val="6"/>
      <color theme="1"/>
      <name val="Helvetic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11" fillId="0" borderId="0"/>
    <xf numFmtId="0" fontId="13" fillId="0" borderId="0"/>
  </cellStyleXfs>
  <cellXfs count="58">
    <xf numFmtId="0" fontId="0" fillId="0" borderId="0" xfId="0"/>
    <xf numFmtId="0" fontId="0" fillId="0" borderId="0" xfId="0" applyAlignment="1"/>
    <xf numFmtId="0" fontId="3" fillId="0" borderId="0" xfId="0" applyFont="1"/>
    <xf numFmtId="0" fontId="4" fillId="0" borderId="0" xfId="0" applyFont="1"/>
    <xf numFmtId="0" fontId="3" fillId="0" borderId="0" xfId="0" applyFont="1" applyAlignment="1">
      <alignment horizontal="left"/>
    </xf>
    <xf numFmtId="0" fontId="5" fillId="0" borderId="0" xfId="0" applyFont="1"/>
    <xf numFmtId="0" fontId="5" fillId="0" borderId="1" xfId="0" applyFont="1" applyBorder="1"/>
    <xf numFmtId="0" fontId="0" fillId="0" borderId="1" xfId="0" applyBorder="1"/>
    <xf numFmtId="0" fontId="3" fillId="0" borderId="1" xfId="0" applyFont="1" applyBorder="1"/>
    <xf numFmtId="43" fontId="0" fillId="0" borderId="0" xfId="1" applyFont="1"/>
    <xf numFmtId="43" fontId="0" fillId="0" borderId="0" xfId="0" applyNumberFormat="1"/>
    <xf numFmtId="43" fontId="0" fillId="0" borderId="1" xfId="1" applyFont="1" applyBorder="1"/>
    <xf numFmtId="43" fontId="0" fillId="0" borderId="1" xfId="0" applyNumberFormat="1" applyBorder="1"/>
    <xf numFmtId="173" fontId="0" fillId="0" borderId="1" xfId="0" applyNumberFormat="1" applyBorder="1"/>
    <xf numFmtId="169" fontId="0" fillId="0" borderId="1" xfId="0" applyNumberFormat="1" applyBorder="1"/>
    <xf numFmtId="0" fontId="0" fillId="0" borderId="0" xfId="0" applyAlignment="1">
      <alignment horizontal="center" wrapText="1"/>
    </xf>
    <xf numFmtId="0" fontId="3" fillId="0" borderId="0" xfId="0" applyFont="1" applyAlignment="1">
      <alignment horizontal="center" vertical="center"/>
    </xf>
    <xf numFmtId="0" fontId="0" fillId="0" borderId="0" xfId="0" quotePrefix="1"/>
    <xf numFmtId="169" fontId="3" fillId="0" borderId="1" xfId="0" applyNumberFormat="1" applyFont="1" applyBorder="1"/>
    <xf numFmtId="43" fontId="3" fillId="0" borderId="1" xfId="1" applyFont="1" applyBorder="1"/>
    <xf numFmtId="0" fontId="5" fillId="0" borderId="0" xfId="0" applyFont="1" applyFill="1" applyBorder="1"/>
    <xf numFmtId="0" fontId="7" fillId="0" borderId="0" xfId="3"/>
    <xf numFmtId="0" fontId="6" fillId="0" borderId="0" xfId="0" applyFont="1"/>
    <xf numFmtId="0" fontId="5" fillId="0" borderId="1" xfId="0" applyFont="1" applyBorder="1" applyAlignment="1">
      <alignment wrapText="1"/>
    </xf>
    <xf numFmtId="0" fontId="6" fillId="0" borderId="1" xfId="0" applyFont="1" applyBorder="1"/>
    <xf numFmtId="180" fontId="0" fillId="0" borderId="0" xfId="0" applyNumberFormat="1"/>
    <xf numFmtId="0" fontId="0" fillId="0" borderId="1" xfId="0" applyFill="1" applyBorder="1"/>
    <xf numFmtId="0" fontId="8" fillId="0" borderId="0" xfId="0" applyFont="1"/>
    <xf numFmtId="181" fontId="0" fillId="0" borderId="0" xfId="0" applyNumberFormat="1"/>
    <xf numFmtId="0" fontId="9" fillId="0" borderId="0" xfId="0" applyFont="1"/>
    <xf numFmtId="170" fontId="0" fillId="0" borderId="0" xfId="1" applyNumberFormat="1" applyFont="1"/>
    <xf numFmtId="0" fontId="10" fillId="0" borderId="0" xfId="0" applyFont="1"/>
    <xf numFmtId="0" fontId="10" fillId="2" borderId="1" xfId="0" applyFont="1" applyFill="1" applyBorder="1"/>
    <xf numFmtId="0" fontId="0" fillId="0" borderId="1" xfId="0" applyBorder="1" applyAlignment="1">
      <alignment wrapText="1"/>
    </xf>
    <xf numFmtId="0" fontId="10" fillId="0" borderId="0" xfId="0" applyFont="1" applyAlignment="1"/>
    <xf numFmtId="2" fontId="0" fillId="0" borderId="0" xfId="0" applyNumberFormat="1"/>
    <xf numFmtId="0" fontId="12" fillId="0" borderId="0" xfId="4" applyFont="1"/>
    <xf numFmtId="0" fontId="12" fillId="0" borderId="0" xfId="4" applyFont="1" applyAlignment="1">
      <alignment horizontal="center"/>
    </xf>
    <xf numFmtId="183" fontId="12" fillId="0" borderId="0" xfId="4" applyNumberFormat="1" applyFont="1"/>
    <xf numFmtId="0" fontId="13" fillId="0" borderId="0" xfId="5" applyAlignment="1">
      <alignment horizontal="center"/>
    </xf>
    <xf numFmtId="0" fontId="13" fillId="0" borderId="0" xfId="5" applyAlignment="1">
      <alignment horizontal="center" vertical="center"/>
    </xf>
    <xf numFmtId="0" fontId="14" fillId="0" borderId="0" xfId="0" applyFont="1" applyAlignment="1">
      <alignment horizontal="centerContinuous"/>
    </xf>
    <xf numFmtId="0" fontId="15" fillId="0" borderId="0" xfId="4" applyFont="1" applyAlignment="1">
      <alignment horizontal="center" vertical="center" wrapText="1"/>
    </xf>
    <xf numFmtId="0" fontId="15" fillId="0" borderId="0" xfId="4" applyFont="1" applyAlignment="1">
      <alignment horizontal="right" vertical="center"/>
    </xf>
    <xf numFmtId="0" fontId="15" fillId="0" borderId="0" xfId="4" applyFont="1" applyAlignment="1">
      <alignment horizontal="center" vertical="center"/>
    </xf>
    <xf numFmtId="43" fontId="0" fillId="0" borderId="2" xfId="1" applyFont="1" applyFill="1" applyBorder="1" applyAlignment="1"/>
    <xf numFmtId="0" fontId="0" fillId="0" borderId="2" xfId="0" applyBorder="1"/>
    <xf numFmtId="43" fontId="0" fillId="0" borderId="0" xfId="1" applyFont="1" applyFill="1" applyBorder="1" applyAlignment="1"/>
    <xf numFmtId="0" fontId="2" fillId="0" borderId="0" xfId="0" applyFont="1"/>
    <xf numFmtId="184" fontId="0" fillId="0" borderId="0" xfId="0" applyNumberFormat="1"/>
    <xf numFmtId="181" fontId="0" fillId="0" borderId="0" xfId="2" applyNumberFormat="1" applyFont="1"/>
    <xf numFmtId="9" fontId="0" fillId="0" borderId="0" xfId="0" applyNumberFormat="1"/>
    <xf numFmtId="0" fontId="14" fillId="0" borderId="3" xfId="0" applyFont="1" applyBorder="1" applyAlignment="1">
      <alignment horizontal="centerContinuous"/>
    </xf>
    <xf numFmtId="0" fontId="14" fillId="0" borderId="3" xfId="0" applyFont="1" applyBorder="1" applyAlignment="1">
      <alignment horizontal="center"/>
    </xf>
    <xf numFmtId="43" fontId="2" fillId="0" borderId="0" xfId="0" applyNumberFormat="1" applyFont="1"/>
    <xf numFmtId="0" fontId="18" fillId="0" borderId="0" xfId="0" applyFont="1"/>
    <xf numFmtId="0" fontId="19" fillId="0" borderId="0" xfId="0" applyFont="1"/>
    <xf numFmtId="0" fontId="20" fillId="0" borderId="0" xfId="0" applyFont="1"/>
  </cellXfs>
  <cellStyles count="6">
    <cellStyle name="Comma" xfId="1" builtinId="3"/>
    <cellStyle name="Hyperlink" xfId="3" builtinId="8"/>
    <cellStyle name="Normal" xfId="0" builtinId="0"/>
    <cellStyle name="Normal 2" xfId="4" xr:uid="{71ACC8CF-05DB-C344-870B-7AD2C311E175}"/>
    <cellStyle name="Normal 3" xfId="5" xr:uid="{0492E1D9-ED0C-3446-ACD0-57400E8C0E57}"/>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3586804</xdr:colOff>
      <xdr:row>5</xdr:row>
      <xdr:rowOff>142131</xdr:rowOff>
    </xdr:from>
    <xdr:to>
      <xdr:col>13</xdr:col>
      <xdr:colOff>617707</xdr:colOff>
      <xdr:row>18</xdr:row>
      <xdr:rowOff>94478</xdr:rowOff>
    </xdr:to>
    <xdr:pic>
      <xdr:nvPicPr>
        <xdr:cNvPr id="2" name="Picture 1" descr="Definition of Rejection Region and Significance Level in Hypothesis  testing. | by Biswajit Kumar Biswas | Medium">
          <a:extLst>
            <a:ext uri="{FF2B5EF4-FFF2-40B4-BE49-F238E27FC236}">
              <a16:creationId xmlns:a16="http://schemas.microsoft.com/office/drawing/2014/main" id="{243A0F08-CE94-8A68-C9CC-8FFF3CF671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7123" y="1155429"/>
          <a:ext cx="5002180" cy="2816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982927</xdr:colOff>
      <xdr:row>18</xdr:row>
      <xdr:rowOff>108010</xdr:rowOff>
    </xdr:from>
    <xdr:to>
      <xdr:col>12</xdr:col>
      <xdr:colOff>1413818</xdr:colOff>
      <xdr:row>23</xdr:row>
      <xdr:rowOff>144690</xdr:rowOff>
    </xdr:to>
    <xdr:pic>
      <xdr:nvPicPr>
        <xdr:cNvPr id="3" name="Picture 2">
          <a:extLst>
            <a:ext uri="{FF2B5EF4-FFF2-40B4-BE49-F238E27FC236}">
              <a16:creationId xmlns:a16="http://schemas.microsoft.com/office/drawing/2014/main" id="{9976C2C3-B184-E08C-29F3-83B395A6E60D}"/>
            </a:ext>
          </a:extLst>
        </xdr:cNvPr>
        <xdr:cNvPicPr>
          <a:picLocks noChangeAspect="1"/>
        </xdr:cNvPicPr>
      </xdr:nvPicPr>
      <xdr:blipFill>
        <a:blip xmlns:r="http://schemas.openxmlformats.org/officeDocument/2006/relationships" r:embed="rId2"/>
        <a:stretch>
          <a:fillRect/>
        </a:stretch>
      </xdr:blipFill>
      <xdr:spPr>
        <a:xfrm>
          <a:off x="9427076" y="3985563"/>
          <a:ext cx="7767168" cy="1049978"/>
        </a:xfrm>
        <a:prstGeom prst="rect">
          <a:avLst/>
        </a:prstGeom>
      </xdr:spPr>
    </xdr:pic>
    <xdr:clientData/>
  </xdr:twoCellAnchor>
  <xdr:twoCellAnchor editAs="oneCell">
    <xdr:from>
      <xdr:col>10</xdr:col>
      <xdr:colOff>348844</xdr:colOff>
      <xdr:row>103</xdr:row>
      <xdr:rowOff>107814</xdr:rowOff>
    </xdr:from>
    <xdr:to>
      <xdr:col>12</xdr:col>
      <xdr:colOff>1427035</xdr:colOff>
      <xdr:row>104</xdr:row>
      <xdr:rowOff>1335932</xdr:rowOff>
    </xdr:to>
    <xdr:pic>
      <xdr:nvPicPr>
        <xdr:cNvPr id="4" name="Picture 3">
          <a:extLst>
            <a:ext uri="{FF2B5EF4-FFF2-40B4-BE49-F238E27FC236}">
              <a16:creationId xmlns:a16="http://schemas.microsoft.com/office/drawing/2014/main" id="{ECB7A6CA-5286-DF5C-2152-8F590660FB33}"/>
            </a:ext>
          </a:extLst>
        </xdr:cNvPr>
        <xdr:cNvPicPr>
          <a:picLocks noChangeAspect="1"/>
        </xdr:cNvPicPr>
      </xdr:nvPicPr>
      <xdr:blipFill>
        <a:blip xmlns:r="http://schemas.openxmlformats.org/officeDocument/2006/relationships" r:embed="rId3"/>
        <a:stretch>
          <a:fillRect/>
        </a:stretch>
      </xdr:blipFill>
      <xdr:spPr>
        <a:xfrm>
          <a:off x="14021610" y="21333027"/>
          <a:ext cx="3185851" cy="1471309"/>
        </a:xfrm>
        <a:prstGeom prst="rect">
          <a:avLst/>
        </a:prstGeom>
      </xdr:spPr>
    </xdr:pic>
    <xdr:clientData/>
  </xdr:twoCellAnchor>
  <xdr:twoCellAnchor editAs="oneCell">
    <xdr:from>
      <xdr:col>0</xdr:col>
      <xdr:colOff>0</xdr:colOff>
      <xdr:row>114</xdr:row>
      <xdr:rowOff>0</xdr:rowOff>
    </xdr:from>
    <xdr:to>
      <xdr:col>7</xdr:col>
      <xdr:colOff>152400</xdr:colOff>
      <xdr:row>138</xdr:row>
      <xdr:rowOff>35530</xdr:rowOff>
    </xdr:to>
    <xdr:pic>
      <xdr:nvPicPr>
        <xdr:cNvPr id="5" name="Picture 4">
          <a:extLst>
            <a:ext uri="{FF2B5EF4-FFF2-40B4-BE49-F238E27FC236}">
              <a16:creationId xmlns:a16="http://schemas.microsoft.com/office/drawing/2014/main" id="{CCDA9D64-5A9C-5D5A-3E30-07DB93D7D14F}"/>
            </a:ext>
          </a:extLst>
        </xdr:cNvPr>
        <xdr:cNvPicPr>
          <a:picLocks noChangeAspect="1"/>
        </xdr:cNvPicPr>
      </xdr:nvPicPr>
      <xdr:blipFill>
        <a:blip xmlns:r="http://schemas.openxmlformats.org/officeDocument/2006/relationships" r:embed="rId4"/>
        <a:stretch>
          <a:fillRect/>
        </a:stretch>
      </xdr:blipFill>
      <xdr:spPr>
        <a:xfrm>
          <a:off x="0" y="24805532"/>
          <a:ext cx="7772400" cy="4939892"/>
        </a:xfrm>
        <a:prstGeom prst="rect">
          <a:avLst/>
        </a:prstGeom>
      </xdr:spPr>
    </xdr:pic>
    <xdr:clientData/>
  </xdr:twoCellAnchor>
  <xdr:twoCellAnchor editAs="oneCell">
    <xdr:from>
      <xdr:col>8</xdr:col>
      <xdr:colOff>108085</xdr:colOff>
      <xdr:row>113</xdr:row>
      <xdr:rowOff>175639</xdr:rowOff>
    </xdr:from>
    <xdr:to>
      <xdr:col>12</xdr:col>
      <xdr:colOff>544208</xdr:colOff>
      <xdr:row>138</xdr:row>
      <xdr:rowOff>119193</xdr:rowOff>
    </xdr:to>
    <xdr:pic>
      <xdr:nvPicPr>
        <xdr:cNvPr id="6" name="Picture 5">
          <a:extLst>
            <a:ext uri="{FF2B5EF4-FFF2-40B4-BE49-F238E27FC236}">
              <a16:creationId xmlns:a16="http://schemas.microsoft.com/office/drawing/2014/main" id="{272441D7-FD0B-F321-D104-170771AC598B}"/>
            </a:ext>
          </a:extLst>
        </xdr:cNvPr>
        <xdr:cNvPicPr>
          <a:picLocks noChangeAspect="1"/>
        </xdr:cNvPicPr>
      </xdr:nvPicPr>
      <xdr:blipFill>
        <a:blip xmlns:r="http://schemas.openxmlformats.org/officeDocument/2006/relationships" r:embed="rId5"/>
        <a:stretch>
          <a:fillRect/>
        </a:stretch>
      </xdr:blipFill>
      <xdr:spPr>
        <a:xfrm>
          <a:off x="8552234" y="24778511"/>
          <a:ext cx="7772400" cy="50505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watch?v=Br067hrasc8" TargetMode="External"/><Relationship Id="rId1" Type="http://schemas.openxmlformats.org/officeDocument/2006/relationships/hyperlink" Target="https://ecampusontario.pressbooks.pub/introstats/chapter/6-3-sampling-distribution-of-the-sample-proportion/"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0738-33A7-D34D-8E63-652D9E6B4A4E}">
  <dimension ref="A1:O153"/>
  <sheetViews>
    <sheetView tabSelected="1" zoomScale="94" zoomScaleNormal="130" workbookViewId="0">
      <selection activeCell="I17" sqref="I17"/>
    </sheetView>
  </sheetViews>
  <sheetFormatPr baseColWidth="10" defaultRowHeight="16"/>
  <cols>
    <col min="1" max="1" width="26" bestFit="1" customWidth="1"/>
    <col min="2" max="2" width="19.83203125" customWidth="1"/>
    <col min="9" max="9" width="19.5" bestFit="1" customWidth="1"/>
    <col min="10" max="10" width="49.1640625" customWidth="1"/>
    <col min="12" max="12" width="16.83203125" bestFit="1" customWidth="1"/>
    <col min="13" max="13" width="27.83203125" bestFit="1" customWidth="1"/>
  </cols>
  <sheetData>
    <row r="1" spans="1:11">
      <c r="A1" s="2" t="s">
        <v>1</v>
      </c>
    </row>
    <row r="2" spans="1:11">
      <c r="B2" s="1" t="s">
        <v>4</v>
      </c>
    </row>
    <row r="3" spans="1:11">
      <c r="B3" t="s">
        <v>5</v>
      </c>
      <c r="J3" t="s">
        <v>2</v>
      </c>
      <c r="K3" t="s">
        <v>3</v>
      </c>
    </row>
    <row r="5" spans="1:11">
      <c r="A5" s="2" t="s">
        <v>6</v>
      </c>
    </row>
    <row r="6" spans="1:11">
      <c r="B6" s="3" t="s">
        <v>7</v>
      </c>
    </row>
    <row r="8" spans="1:11">
      <c r="B8" s="2" t="s">
        <v>8</v>
      </c>
    </row>
    <row r="9" spans="1:11">
      <c r="B9" s="2" t="s">
        <v>12</v>
      </c>
    </row>
    <row r="10" spans="1:11">
      <c r="B10" s="2" t="s">
        <v>10</v>
      </c>
      <c r="C10" t="s">
        <v>9</v>
      </c>
    </row>
    <row r="11" spans="1:11">
      <c r="B11" s="3" t="s">
        <v>11</v>
      </c>
    </row>
    <row r="14" spans="1:11">
      <c r="B14" s="1" t="s">
        <v>49</v>
      </c>
    </row>
    <row r="15" spans="1:11">
      <c r="B15" s="16" t="s">
        <v>13</v>
      </c>
      <c r="C15" s="15" t="s">
        <v>52</v>
      </c>
      <c r="D15" s="15"/>
      <c r="E15" s="15"/>
      <c r="F15" s="15"/>
      <c r="G15" s="15"/>
      <c r="H15" s="15"/>
      <c r="I15" s="15"/>
      <c r="J15" s="15"/>
    </row>
    <row r="16" spans="1:11" ht="34" customHeight="1">
      <c r="B16" s="16"/>
      <c r="C16" s="15"/>
      <c r="D16" s="15"/>
      <c r="E16" s="15"/>
      <c r="F16" s="15"/>
      <c r="G16" s="15"/>
      <c r="H16" s="15"/>
      <c r="I16" s="15"/>
      <c r="J16" s="15"/>
    </row>
    <row r="17" spans="1:8">
      <c r="B17" s="2" t="s">
        <v>51</v>
      </c>
      <c r="C17" t="s">
        <v>14</v>
      </c>
    </row>
    <row r="19" spans="1:8">
      <c r="B19" s="4" t="s">
        <v>50</v>
      </c>
    </row>
    <row r="20" spans="1:8">
      <c r="B20" t="s">
        <v>15</v>
      </c>
    </row>
    <row r="22" spans="1:8">
      <c r="B22" s="2" t="s">
        <v>61</v>
      </c>
      <c r="C22" t="s">
        <v>63</v>
      </c>
    </row>
    <row r="27" spans="1:8">
      <c r="A27" s="2" t="s">
        <v>62</v>
      </c>
    </row>
    <row r="28" spans="1:8">
      <c r="B28" t="s">
        <v>53</v>
      </c>
      <c r="H28" s="2" t="s">
        <v>186</v>
      </c>
    </row>
    <row r="29" spans="1:8">
      <c r="B29" t="s">
        <v>54</v>
      </c>
    </row>
    <row r="31" spans="1:8">
      <c r="B31" s="2" t="s">
        <v>64</v>
      </c>
    </row>
    <row r="32" spans="1:8">
      <c r="B32" s="3" t="s">
        <v>55</v>
      </c>
    </row>
    <row r="33" spans="1:15">
      <c r="C33" s="17" t="s">
        <v>56</v>
      </c>
    </row>
    <row r="34" spans="1:15">
      <c r="C34" s="17" t="s">
        <v>57</v>
      </c>
      <c r="E34" s="2" t="s">
        <v>60</v>
      </c>
    </row>
    <row r="35" spans="1:15">
      <c r="C35" s="17" t="s">
        <v>58</v>
      </c>
      <c r="E35" s="2" t="s">
        <v>59</v>
      </c>
    </row>
    <row r="39" spans="1:15">
      <c r="A39" s="2" t="s">
        <v>87</v>
      </c>
      <c r="B39" t="s">
        <v>88</v>
      </c>
    </row>
    <row r="40" spans="1:15">
      <c r="B40" t="s">
        <v>90</v>
      </c>
    </row>
    <row r="41" spans="1:15">
      <c r="B41" t="s">
        <v>92</v>
      </c>
      <c r="O41" s="21" t="s">
        <v>91</v>
      </c>
    </row>
    <row r="42" spans="1:15">
      <c r="B42" t="s">
        <v>121</v>
      </c>
    </row>
    <row r="43" spans="1:15">
      <c r="B43" t="s">
        <v>120</v>
      </c>
    </row>
    <row r="44" spans="1:15">
      <c r="B44" s="2" t="s">
        <v>93</v>
      </c>
    </row>
    <row r="45" spans="1:15">
      <c r="B45" s="21" t="s">
        <v>89</v>
      </c>
    </row>
    <row r="46" spans="1:15">
      <c r="L46" s="8" t="s">
        <v>126</v>
      </c>
      <c r="M46" s="8" t="s">
        <v>125</v>
      </c>
    </row>
    <row r="47" spans="1:15">
      <c r="A47" s="2" t="s">
        <v>86</v>
      </c>
      <c r="L47" s="7" t="s">
        <v>116</v>
      </c>
      <c r="M47" s="7" t="s">
        <v>122</v>
      </c>
    </row>
    <row r="48" spans="1:15">
      <c r="B48" t="s">
        <v>114</v>
      </c>
      <c r="L48" s="7" t="s">
        <v>117</v>
      </c>
      <c r="M48" s="7" t="s">
        <v>0</v>
      </c>
    </row>
    <row r="49" spans="1:13">
      <c r="B49" t="s">
        <v>111</v>
      </c>
      <c r="L49" s="7" t="s">
        <v>115</v>
      </c>
      <c r="M49" s="7" t="s">
        <v>161</v>
      </c>
    </row>
    <row r="50" spans="1:13">
      <c r="B50" t="s">
        <v>112</v>
      </c>
      <c r="L50" s="7" t="s">
        <v>118</v>
      </c>
      <c r="M50" s="7" t="s">
        <v>123</v>
      </c>
    </row>
    <row r="51" spans="1:13">
      <c r="B51" t="s">
        <v>113</v>
      </c>
      <c r="L51" s="7" t="s">
        <v>119</v>
      </c>
      <c r="M51" s="7" t="s">
        <v>124</v>
      </c>
    </row>
    <row r="52" spans="1:13">
      <c r="L52" s="26" t="s">
        <v>145</v>
      </c>
      <c r="M52" s="26" t="s">
        <v>142</v>
      </c>
    </row>
    <row r="53" spans="1:13">
      <c r="B53" s="2" t="s">
        <v>127</v>
      </c>
      <c r="L53" s="26" t="s">
        <v>146</v>
      </c>
      <c r="M53" s="26" t="s">
        <v>147</v>
      </c>
    </row>
    <row r="58" spans="1:13">
      <c r="A58" s="2" t="s">
        <v>128</v>
      </c>
    </row>
    <row r="59" spans="1:13">
      <c r="B59" t="s">
        <v>129</v>
      </c>
      <c r="H59" s="2" t="s">
        <v>130</v>
      </c>
    </row>
    <row r="60" spans="1:13">
      <c r="B60" t="s">
        <v>158</v>
      </c>
    </row>
    <row r="61" spans="1:13">
      <c r="B61" t="s">
        <v>143</v>
      </c>
      <c r="C61" t="s">
        <v>160</v>
      </c>
    </row>
    <row r="62" spans="1:13">
      <c r="C62" s="17" t="s">
        <v>159</v>
      </c>
      <c r="E62" s="2" t="s">
        <v>187</v>
      </c>
    </row>
    <row r="63" spans="1:13">
      <c r="B63" s="5" t="s">
        <v>173</v>
      </c>
    </row>
    <row r="65" spans="1:8">
      <c r="A65" s="17" t="s">
        <v>183</v>
      </c>
      <c r="B65" s="17" t="s">
        <v>183</v>
      </c>
      <c r="C65" s="17" t="s">
        <v>183</v>
      </c>
      <c r="D65" s="17" t="s">
        <v>183</v>
      </c>
      <c r="F65" s="17" t="s">
        <v>183</v>
      </c>
      <c r="G65" s="17" t="s">
        <v>183</v>
      </c>
    </row>
    <row r="66" spans="1:8">
      <c r="H66" s="2" t="s">
        <v>185</v>
      </c>
    </row>
    <row r="67" spans="1:8">
      <c r="A67" s="2" t="s">
        <v>184</v>
      </c>
    </row>
    <row r="68" spans="1:8">
      <c r="B68" s="29" t="s">
        <v>188</v>
      </c>
    </row>
    <row r="69" spans="1:8">
      <c r="B69" s="3" t="s">
        <v>189</v>
      </c>
    </row>
    <row r="70" spans="1:8" ht="19">
      <c r="B70" s="31" t="s">
        <v>195</v>
      </c>
    </row>
    <row r="71" spans="1:8">
      <c r="B71" t="s">
        <v>193</v>
      </c>
    </row>
    <row r="72" spans="1:8">
      <c r="B72" t="s">
        <v>190</v>
      </c>
    </row>
    <row r="74" spans="1:8">
      <c r="B74" t="s">
        <v>191</v>
      </c>
    </row>
    <row r="75" spans="1:8">
      <c r="B75" s="2" t="s">
        <v>192</v>
      </c>
    </row>
    <row r="76" spans="1:8">
      <c r="B76" t="s">
        <v>194</v>
      </c>
    </row>
    <row r="77" spans="1:8">
      <c r="B77" s="2" t="s">
        <v>200</v>
      </c>
      <c r="G77" t="s">
        <v>222</v>
      </c>
    </row>
    <row r="78" spans="1:8">
      <c r="B78" s="2"/>
    </row>
    <row r="79" spans="1:8">
      <c r="B79" s="2"/>
    </row>
    <row r="81" spans="2:2" ht="19">
      <c r="B81" s="31" t="s">
        <v>196</v>
      </c>
    </row>
    <row r="82" spans="2:2">
      <c r="B82" s="2" t="s">
        <v>228</v>
      </c>
    </row>
    <row r="83" spans="2:2">
      <c r="B83" s="3" t="s">
        <v>197</v>
      </c>
    </row>
    <row r="84" spans="2:2">
      <c r="B84" s="3" t="s">
        <v>198</v>
      </c>
    </row>
    <row r="86" spans="2:2">
      <c r="B86" t="s">
        <v>199</v>
      </c>
    </row>
    <row r="89" spans="2:2" ht="19">
      <c r="B89" s="34" t="s">
        <v>243</v>
      </c>
    </row>
    <row r="90" spans="2:2">
      <c r="B90" t="s">
        <v>239</v>
      </c>
    </row>
    <row r="91" spans="2:2">
      <c r="B91" t="s">
        <v>238</v>
      </c>
    </row>
    <row r="92" spans="2:2">
      <c r="B92" t="s">
        <v>240</v>
      </c>
    </row>
    <row r="93" spans="2:2">
      <c r="B93" t="s">
        <v>241</v>
      </c>
    </row>
    <row r="94" spans="2:2">
      <c r="B94" t="s">
        <v>242</v>
      </c>
    </row>
    <row r="95" spans="2:2">
      <c r="B95" t="s">
        <v>265</v>
      </c>
    </row>
    <row r="97" spans="2:10">
      <c r="B97" t="s">
        <v>266</v>
      </c>
    </row>
    <row r="98" spans="2:10">
      <c r="B98" t="s">
        <v>268</v>
      </c>
    </row>
    <row r="99" spans="2:10">
      <c r="B99" t="s">
        <v>269</v>
      </c>
    </row>
    <row r="100" spans="2:10">
      <c r="B100" t="s">
        <v>275</v>
      </c>
      <c r="C100" t="s">
        <v>274</v>
      </c>
    </row>
    <row r="101" spans="2:10">
      <c r="B101" t="s">
        <v>267</v>
      </c>
    </row>
    <row r="103" spans="2:10">
      <c r="I103" s="2" t="s">
        <v>235</v>
      </c>
    </row>
    <row r="104" spans="2:10" ht="19">
      <c r="I104" s="32" t="s">
        <v>229</v>
      </c>
      <c r="J104" s="32" t="s">
        <v>230</v>
      </c>
    </row>
    <row r="105" spans="2:10" ht="119">
      <c r="I105" s="7" t="s">
        <v>231</v>
      </c>
      <c r="J105" s="33" t="s">
        <v>234</v>
      </c>
    </row>
    <row r="106" spans="2:10">
      <c r="I106" s="7" t="s">
        <v>232</v>
      </c>
      <c r="J106" s="7" t="s">
        <v>236</v>
      </c>
    </row>
    <row r="107" spans="2:10">
      <c r="I107" s="7" t="s">
        <v>233</v>
      </c>
      <c r="J107" s="7" t="s">
        <v>237</v>
      </c>
    </row>
    <row r="109" spans="2:10">
      <c r="B109" s="2" t="s">
        <v>359</v>
      </c>
    </row>
    <row r="115" spans="2:2" ht="19">
      <c r="B115" s="55"/>
    </row>
    <row r="116" spans="2:2">
      <c r="B116" s="5"/>
    </row>
    <row r="117" spans="2:2">
      <c r="B117" s="5"/>
    </row>
    <row r="118" spans="2:2">
      <c r="B118" s="56"/>
    </row>
    <row r="119" spans="2:2">
      <c r="B119" s="56"/>
    </row>
    <row r="120" spans="2:2">
      <c r="B120" s="56"/>
    </row>
    <row r="121" spans="2:2">
      <c r="B121" s="5"/>
    </row>
    <row r="122" spans="2:2">
      <c r="B122" s="56"/>
    </row>
    <row r="123" spans="2:2">
      <c r="B123" s="56"/>
    </row>
    <row r="124" spans="2:2">
      <c r="B124" s="56"/>
    </row>
    <row r="125" spans="2:2">
      <c r="B125" s="5"/>
    </row>
    <row r="126" spans="2:2">
      <c r="B126" s="5"/>
    </row>
    <row r="127" spans="2:2">
      <c r="B127" s="57"/>
    </row>
    <row r="128" spans="2:2">
      <c r="B128" s="56"/>
    </row>
    <row r="129" spans="2:2">
      <c r="B129" s="57"/>
    </row>
    <row r="130" spans="2:2">
      <c r="B130" s="5"/>
    </row>
    <row r="131" spans="2:2">
      <c r="B131" s="56"/>
    </row>
    <row r="132" spans="2:2">
      <c r="B132" s="5"/>
    </row>
    <row r="133" spans="2:2">
      <c r="B133" s="56"/>
    </row>
    <row r="134" spans="2:2">
      <c r="B134" s="5"/>
    </row>
    <row r="135" spans="2:2">
      <c r="B135" s="56"/>
    </row>
    <row r="136" spans="2:2">
      <c r="B136" s="5"/>
    </row>
    <row r="137" spans="2:2">
      <c r="B137" s="5"/>
    </row>
    <row r="138" spans="2:2">
      <c r="B138" s="56"/>
    </row>
    <row r="139" spans="2:2">
      <c r="B139" s="56"/>
    </row>
    <row r="140" spans="2:2">
      <c r="B140" s="57"/>
    </row>
    <row r="141" spans="2:2">
      <c r="B141" s="56"/>
    </row>
    <row r="142" spans="2:2">
      <c r="B142" s="57"/>
    </row>
    <row r="143" spans="2:2">
      <c r="B143" s="56"/>
    </row>
    <row r="144" spans="2:2">
      <c r="B144" s="5"/>
    </row>
    <row r="145" spans="2:2">
      <c r="B145" s="5"/>
    </row>
    <row r="146" spans="2:2">
      <c r="B146" s="56"/>
    </row>
    <row r="147" spans="2:2">
      <c r="B147" s="56"/>
    </row>
    <row r="148" spans="2:2">
      <c r="B148" s="56"/>
    </row>
    <row r="149" spans="2:2">
      <c r="B149" s="57"/>
    </row>
    <row r="150" spans="2:2">
      <c r="B150" s="57"/>
    </row>
    <row r="151" spans="2:2">
      <c r="B151" s="56"/>
    </row>
    <row r="152" spans="2:2">
      <c r="B152" s="5"/>
    </row>
    <row r="153" spans="2:2">
      <c r="B153" s="27"/>
    </row>
  </sheetData>
  <mergeCells count="2">
    <mergeCell ref="C15:J16"/>
    <mergeCell ref="B15:B16"/>
  </mergeCells>
  <hyperlinks>
    <hyperlink ref="B45" r:id="rId1" xr:uid="{D50AA5B0-ED88-FD4C-8806-3A4940500694}"/>
    <hyperlink ref="O41" r:id="rId2" xr:uid="{DE6B5F15-DF83-0E4F-ADC5-CA375006B9B3}"/>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E9A5E-BBA7-0C41-A082-8A8B8FF5D898}">
  <dimension ref="A1:M35"/>
  <sheetViews>
    <sheetView zoomScale="97" workbookViewId="0">
      <selection sqref="A1:F8"/>
    </sheetView>
  </sheetViews>
  <sheetFormatPr baseColWidth="10" defaultRowHeight="16"/>
  <cols>
    <col min="11" max="11" width="23.1640625" customWidth="1"/>
  </cols>
  <sheetData>
    <row r="1" spans="1:13">
      <c r="A1" s="5" t="s">
        <v>201</v>
      </c>
    </row>
    <row r="2" spans="1:13">
      <c r="A2" s="5" t="s">
        <v>202</v>
      </c>
      <c r="K2" s="2" t="s">
        <v>255</v>
      </c>
    </row>
    <row r="3" spans="1:13">
      <c r="A3" s="5" t="s">
        <v>203</v>
      </c>
      <c r="K3" s="5" t="s">
        <v>244</v>
      </c>
    </row>
    <row r="4" spans="1:13">
      <c r="A4" s="5" t="s">
        <v>204</v>
      </c>
      <c r="K4" s="5" t="s">
        <v>245</v>
      </c>
    </row>
    <row r="5" spans="1:13">
      <c r="A5" s="5" t="s">
        <v>205</v>
      </c>
      <c r="K5" s="5" t="s">
        <v>246</v>
      </c>
    </row>
    <row r="6" spans="1:13">
      <c r="A6" s="5" t="s">
        <v>206</v>
      </c>
      <c r="K6" s="5" t="s">
        <v>247</v>
      </c>
    </row>
    <row r="7" spans="1:13">
      <c r="A7" s="5" t="s">
        <v>207</v>
      </c>
      <c r="K7" s="5" t="s">
        <v>248</v>
      </c>
    </row>
    <row r="8" spans="1:13">
      <c r="A8" s="5" t="s">
        <v>208</v>
      </c>
      <c r="K8" s="5" t="s">
        <v>249</v>
      </c>
    </row>
    <row r="9" spans="1:13">
      <c r="A9" s="27" t="s">
        <v>171</v>
      </c>
      <c r="K9" s="5" t="s">
        <v>250</v>
      </c>
    </row>
    <row r="10" spans="1:13">
      <c r="K10" s="5" t="s">
        <v>251</v>
      </c>
    </row>
    <row r="11" spans="1:13">
      <c r="K11" s="5" t="s">
        <v>252</v>
      </c>
    </row>
    <row r="12" spans="1:13">
      <c r="A12" t="s">
        <v>209</v>
      </c>
      <c r="B12">
        <v>16</v>
      </c>
      <c r="C12" t="s">
        <v>210</v>
      </c>
      <c r="D12">
        <v>20</v>
      </c>
      <c r="K12" s="5" t="s">
        <v>253</v>
      </c>
    </row>
    <row r="13" spans="1:13">
      <c r="A13" t="s">
        <v>212</v>
      </c>
      <c r="B13">
        <v>6.82</v>
      </c>
      <c r="C13" t="s">
        <v>213</v>
      </c>
      <c r="D13">
        <v>6.37</v>
      </c>
      <c r="K13" s="5" t="s">
        <v>254</v>
      </c>
    </row>
    <row r="14" spans="1:13">
      <c r="A14" t="s">
        <v>218</v>
      </c>
      <c r="B14">
        <v>0.62</v>
      </c>
      <c r="C14" t="s">
        <v>219</v>
      </c>
      <c r="D14">
        <v>0.75</v>
      </c>
    </row>
    <row r="15" spans="1:13">
      <c r="A15" t="s">
        <v>220</v>
      </c>
      <c r="B15">
        <f>B14*B14</f>
        <v>0.38440000000000002</v>
      </c>
      <c r="C15" t="s">
        <v>174</v>
      </c>
      <c r="D15">
        <f>D14*D14</f>
        <v>0.5625</v>
      </c>
      <c r="K15" s="5" t="s">
        <v>22</v>
      </c>
      <c r="L15">
        <v>1000</v>
      </c>
    </row>
    <row r="16" spans="1:13">
      <c r="A16" t="s">
        <v>27</v>
      </c>
      <c r="B16" t="s">
        <v>211</v>
      </c>
      <c r="C16" t="s">
        <v>216</v>
      </c>
      <c r="K16" s="5" t="s">
        <v>256</v>
      </c>
      <c r="L16">
        <v>80</v>
      </c>
      <c r="M16" s="35">
        <f>L16/L15</f>
        <v>0.08</v>
      </c>
    </row>
    <row r="17" spans="1:13">
      <c r="A17" t="s">
        <v>28</v>
      </c>
      <c r="B17" t="s">
        <v>214</v>
      </c>
      <c r="C17" t="s">
        <v>215</v>
      </c>
      <c r="K17" s="5" t="s">
        <v>257</v>
      </c>
      <c r="L17">
        <v>110</v>
      </c>
      <c r="M17">
        <f>L17/L15</f>
        <v>0.11</v>
      </c>
    </row>
    <row r="19" spans="1:13">
      <c r="A19" t="s">
        <v>217</v>
      </c>
      <c r="B19">
        <f>B13-D13-0</f>
        <v>0.45000000000000018</v>
      </c>
      <c r="K19" s="5" t="s">
        <v>258</v>
      </c>
    </row>
    <row r="20" spans="1:13">
      <c r="A20" t="s">
        <v>29</v>
      </c>
      <c r="B20">
        <f>SQRT((B15/B12)+(D15/D12))</f>
        <v>0.22836374493338474</v>
      </c>
      <c r="K20" s="5" t="s">
        <v>259</v>
      </c>
    </row>
    <row r="21" spans="1:13">
      <c r="A21" t="s">
        <v>221</v>
      </c>
      <c r="B21">
        <f>B19/B20</f>
        <v>1.9705404644299744</v>
      </c>
      <c r="K21" s="5" t="s">
        <v>29</v>
      </c>
      <c r="L21" s="17" t="s">
        <v>260</v>
      </c>
    </row>
    <row r="22" spans="1:13">
      <c r="A22" t="s">
        <v>223</v>
      </c>
      <c r="B22">
        <f>_xlfn.NORM.S.DIST(B21,TRUE)</f>
        <v>0.97561176889627255</v>
      </c>
      <c r="D22" s="2"/>
      <c r="K22" s="5" t="s">
        <v>261</v>
      </c>
      <c r="L22">
        <f>SQRT(M16*(1-M16)/L15)</f>
        <v>8.5790442358108874E-3</v>
      </c>
    </row>
    <row r="23" spans="1:13">
      <c r="A23" t="s">
        <v>224</v>
      </c>
      <c r="B23" t="s">
        <v>225</v>
      </c>
      <c r="K23" s="5" t="s">
        <v>262</v>
      </c>
      <c r="L23">
        <f>SQRT(M17*(1-M17)/L15)</f>
        <v>9.8944428847712283E-3</v>
      </c>
    </row>
    <row r="24" spans="1:13">
      <c r="A24" s="2" t="s">
        <v>109</v>
      </c>
      <c r="B24" s="2">
        <f>1-B22</f>
        <v>2.4388231103727454E-2</v>
      </c>
      <c r="C24" s="2" t="s">
        <v>226</v>
      </c>
    </row>
    <row r="25" spans="1:13">
      <c r="K25" s="5" t="s">
        <v>263</v>
      </c>
      <c r="L25">
        <f>L22+L23</f>
        <v>1.8473487120582117E-2</v>
      </c>
      <c r="M25" s="2" t="s">
        <v>270</v>
      </c>
    </row>
    <row r="26" spans="1:13">
      <c r="A26" t="s">
        <v>227</v>
      </c>
      <c r="E26" s="30">
        <f>_xlfn.NORM.S.INV(0.025)</f>
        <v>-1.9599639845400538</v>
      </c>
      <c r="K26" s="5" t="s">
        <v>30</v>
      </c>
      <c r="L26">
        <f>(M17-M16-0)/L25</f>
        <v>1.6239489493337558</v>
      </c>
    </row>
    <row r="27" spans="1:13">
      <c r="K27" t="s">
        <v>264</v>
      </c>
      <c r="L27">
        <f>1-_xlfn.NORM.S.DIST(L26,TRUE)</f>
        <v>5.2193352192809961E-2</v>
      </c>
    </row>
    <row r="28" spans="1:13">
      <c r="G28" s="2"/>
      <c r="K28" s="5"/>
    </row>
    <row r="29" spans="1:13">
      <c r="K29" s="5" t="s">
        <v>272</v>
      </c>
      <c r="L29">
        <f>((L15*M16)+(M17*L15))/(L15+L15)</f>
        <v>9.5000000000000001E-2</v>
      </c>
      <c r="M29" s="2" t="s">
        <v>273</v>
      </c>
    </row>
    <row r="30" spans="1:13">
      <c r="K30" s="5" t="s">
        <v>276</v>
      </c>
      <c r="L30">
        <f>SQRT(L29*(1-L29)*(1/L15+1/L15))</f>
        <v>1.3112970677920393E-2</v>
      </c>
    </row>
    <row r="33" spans="11:12">
      <c r="K33" s="5" t="s">
        <v>271</v>
      </c>
      <c r="L33" s="35">
        <f>(M16-M17)/L30</f>
        <v>-2.2878111098436276</v>
      </c>
    </row>
    <row r="34" spans="11:12">
      <c r="K34" s="5" t="s">
        <v>109</v>
      </c>
      <c r="L34">
        <f>_xlfn.NORM.S.DIST(L33,TRUE)</f>
        <v>1.1074261786856965E-2</v>
      </c>
    </row>
    <row r="35" spans="11:12">
      <c r="L35" s="2"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2BA12-F50F-BC49-BD1B-B922A763010A}">
  <dimension ref="A1:H46"/>
  <sheetViews>
    <sheetView topLeftCell="A13" workbookViewId="0">
      <selection activeCell="G26" sqref="G26"/>
    </sheetView>
  </sheetViews>
  <sheetFormatPr baseColWidth="10" defaultRowHeight="16"/>
  <cols>
    <col min="2" max="2" width="14.5" customWidth="1"/>
  </cols>
  <sheetData>
    <row r="1" spans="1:3">
      <c r="A1" s="5" t="s">
        <v>131</v>
      </c>
    </row>
    <row r="2" spans="1:3">
      <c r="A2" s="5" t="s">
        <v>132</v>
      </c>
    </row>
    <row r="3" spans="1:3">
      <c r="A3" s="5" t="s">
        <v>133</v>
      </c>
    </row>
    <row r="4" spans="1:3">
      <c r="A4" s="5" t="s">
        <v>134</v>
      </c>
    </row>
    <row r="5" spans="1:3">
      <c r="A5" s="5" t="s">
        <v>135</v>
      </c>
    </row>
    <row r="6" spans="1:3">
      <c r="A6" s="5" t="s">
        <v>136</v>
      </c>
    </row>
    <row r="7" spans="1:3">
      <c r="A7" s="5" t="s">
        <v>137</v>
      </c>
    </row>
    <row r="8" spans="1:3">
      <c r="A8" s="5" t="s">
        <v>138</v>
      </c>
    </row>
    <row r="10" spans="1:3">
      <c r="A10" s="5" t="s">
        <v>139</v>
      </c>
      <c r="C10">
        <v>1.8E-3</v>
      </c>
    </row>
    <row r="11" spans="1:3">
      <c r="A11" s="5" t="s">
        <v>141</v>
      </c>
      <c r="C11">
        <v>1.8E-3</v>
      </c>
    </row>
    <row r="12" spans="1:3">
      <c r="A12" s="5" t="s">
        <v>140</v>
      </c>
      <c r="C12">
        <v>25</v>
      </c>
    </row>
    <row r="13" spans="1:3">
      <c r="A13" s="5" t="s">
        <v>149</v>
      </c>
      <c r="C13">
        <v>2E-3</v>
      </c>
    </row>
    <row r="14" spans="1:3">
      <c r="A14" s="5" t="s">
        <v>148</v>
      </c>
      <c r="C14">
        <v>1.8E-3</v>
      </c>
    </row>
    <row r="15" spans="1:3">
      <c r="A15" s="5" t="s">
        <v>150</v>
      </c>
    </row>
    <row r="16" spans="1:3">
      <c r="A16" s="5"/>
    </row>
    <row r="17" spans="1:8">
      <c r="A17" s="5"/>
      <c r="B17" t="s">
        <v>153</v>
      </c>
      <c r="H17" t="s">
        <v>151</v>
      </c>
    </row>
    <row r="18" spans="1:8">
      <c r="A18" s="5"/>
    </row>
    <row r="19" spans="1:8">
      <c r="A19" s="5" t="s">
        <v>152</v>
      </c>
      <c r="B19" s="25"/>
    </row>
    <row r="21" spans="1:8">
      <c r="B21" t="s">
        <v>156</v>
      </c>
    </row>
    <row r="22" spans="1:8">
      <c r="A22" t="s">
        <v>154</v>
      </c>
    </row>
    <row r="23" spans="1:8">
      <c r="B23" t="s">
        <v>157</v>
      </c>
      <c r="E23" t="s">
        <v>155</v>
      </c>
    </row>
    <row r="24" spans="1:8">
      <c r="D24" s="9">
        <f>24*0.002/0.0018</f>
        <v>26.666666666666668</v>
      </c>
      <c r="F24" t="s">
        <v>181</v>
      </c>
    </row>
    <row r="25" spans="1:8">
      <c r="F25" s="2">
        <f>_xlfn.CHISQ.DIST.RT(D24,C12-1)</f>
        <v>0.32022873637679872</v>
      </c>
      <c r="G25" t="s">
        <v>182</v>
      </c>
    </row>
    <row r="28" spans="1:8">
      <c r="A28" s="5" t="s">
        <v>162</v>
      </c>
    </row>
    <row r="29" spans="1:8">
      <c r="A29" s="5" t="s">
        <v>163</v>
      </c>
    </row>
    <row r="30" spans="1:8">
      <c r="A30" s="5" t="s">
        <v>164</v>
      </c>
    </row>
    <row r="31" spans="1:8">
      <c r="A31" s="5" t="s">
        <v>165</v>
      </c>
    </row>
    <row r="32" spans="1:8">
      <c r="A32" s="5" t="s">
        <v>166</v>
      </c>
    </row>
    <row r="33" spans="1:4">
      <c r="A33" s="5" t="s">
        <v>167</v>
      </c>
    </row>
    <row r="34" spans="1:4">
      <c r="A34" s="5" t="s">
        <v>168</v>
      </c>
    </row>
    <row r="35" spans="1:4">
      <c r="A35" s="5" t="s">
        <v>169</v>
      </c>
    </row>
    <row r="36" spans="1:4">
      <c r="A36" s="5" t="s">
        <v>170</v>
      </c>
    </row>
    <row r="37" spans="1:4">
      <c r="A37" s="5" t="s">
        <v>27</v>
      </c>
      <c r="B37">
        <v>1000</v>
      </c>
    </row>
    <row r="38" spans="1:4">
      <c r="A38" s="5" t="s">
        <v>176</v>
      </c>
    </row>
    <row r="39" spans="1:4">
      <c r="A39" s="5" t="s">
        <v>172</v>
      </c>
    </row>
    <row r="40" spans="1:4">
      <c r="A40" s="5" t="s">
        <v>177</v>
      </c>
      <c r="B40">
        <v>0.01</v>
      </c>
    </row>
    <row r="41" spans="1:4">
      <c r="A41" s="5" t="s">
        <v>22</v>
      </c>
      <c r="B41">
        <v>26</v>
      </c>
    </row>
    <row r="42" spans="1:4">
      <c r="A42" s="5" t="s">
        <v>174</v>
      </c>
      <c r="B42">
        <f>1000*1000</f>
        <v>1000000</v>
      </c>
    </row>
    <row r="43" spans="1:4">
      <c r="A43" s="5" t="s">
        <v>144</v>
      </c>
      <c r="B43">
        <f>1400*1400</f>
        <v>1960000</v>
      </c>
    </row>
    <row r="44" spans="1:4">
      <c r="A44" s="5" t="s">
        <v>175</v>
      </c>
      <c r="B44">
        <f>(B41-1)*B43/B42</f>
        <v>49</v>
      </c>
    </row>
    <row r="45" spans="1:4">
      <c r="A45" t="s">
        <v>178</v>
      </c>
      <c r="D45" s="28">
        <f>_xlfn.CHISQ.DIST.RT(B44,B41-1)</f>
        <v>2.8250301878611933E-3</v>
      </c>
    </row>
    <row r="46" spans="1:4">
      <c r="C46" t="s">
        <v>179</v>
      </c>
      <c r="D46" s="2" t="s">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E273-A25C-4D4E-B447-8A78065C1726}">
  <dimension ref="A1:M69"/>
  <sheetViews>
    <sheetView zoomScale="125" workbookViewId="0">
      <selection activeCell="F11" sqref="F11"/>
    </sheetView>
  </sheetViews>
  <sheetFormatPr baseColWidth="10" defaultRowHeight="16"/>
  <sheetData>
    <row r="1" spans="1:6">
      <c r="A1" s="6" t="s">
        <v>65</v>
      </c>
      <c r="B1" s="7"/>
      <c r="C1" s="7"/>
      <c r="D1" s="7"/>
      <c r="E1" s="7"/>
      <c r="F1" s="7"/>
    </row>
    <row r="2" spans="1:6">
      <c r="A2" s="6" t="s">
        <v>16</v>
      </c>
      <c r="B2" s="7"/>
      <c r="C2" s="7"/>
      <c r="D2" s="7"/>
      <c r="E2" s="7"/>
      <c r="F2" s="7"/>
    </row>
    <row r="3" spans="1:6">
      <c r="A3" s="6" t="s">
        <v>17</v>
      </c>
      <c r="B3" s="7"/>
      <c r="C3" s="7"/>
      <c r="D3" s="7"/>
      <c r="E3" s="7"/>
      <c r="F3" s="7"/>
    </row>
    <row r="4" spans="1:6">
      <c r="A4" s="6" t="s">
        <v>18</v>
      </c>
      <c r="B4" s="7"/>
      <c r="C4" s="7"/>
      <c r="D4" s="7"/>
      <c r="E4" s="7"/>
      <c r="F4" s="7"/>
    </row>
    <row r="5" spans="1:6">
      <c r="A5" s="6" t="s">
        <v>19</v>
      </c>
      <c r="B5" s="7"/>
      <c r="C5" s="7"/>
      <c r="D5" s="7"/>
      <c r="E5" s="7"/>
      <c r="F5" s="7"/>
    </row>
    <row r="6" spans="1:6">
      <c r="A6" s="6" t="s">
        <v>20</v>
      </c>
      <c r="B6" s="7"/>
      <c r="C6" s="7"/>
      <c r="D6" s="7"/>
      <c r="E6" s="7"/>
      <c r="F6" s="7"/>
    </row>
    <row r="7" spans="1:6">
      <c r="A7" s="6" t="s">
        <v>21</v>
      </c>
      <c r="B7" s="7"/>
      <c r="C7" s="7"/>
      <c r="D7" s="7"/>
      <c r="E7" s="7"/>
      <c r="F7" s="7"/>
    </row>
    <row r="8" spans="1:6">
      <c r="A8" s="7"/>
      <c r="B8" s="7"/>
      <c r="C8" s="7"/>
      <c r="D8" s="7"/>
      <c r="E8" s="7"/>
      <c r="F8" s="7"/>
    </row>
    <row r="9" spans="1:6">
      <c r="A9" s="6" t="s">
        <v>22</v>
      </c>
      <c r="B9" s="7">
        <v>100</v>
      </c>
      <c r="C9" s="7"/>
      <c r="D9" s="7"/>
      <c r="E9" s="7"/>
      <c r="F9" s="7"/>
    </row>
    <row r="10" spans="1:6">
      <c r="A10" s="6" t="s">
        <v>23</v>
      </c>
      <c r="B10" s="7">
        <v>32</v>
      </c>
      <c r="C10" s="7"/>
      <c r="D10" s="7"/>
      <c r="E10" s="7"/>
      <c r="F10" s="7"/>
    </row>
    <row r="11" spans="1:6">
      <c r="A11" s="6" t="s">
        <v>25</v>
      </c>
      <c r="B11" s="7">
        <v>31.97</v>
      </c>
      <c r="C11" s="7"/>
      <c r="D11" s="7"/>
      <c r="E11" s="7"/>
      <c r="F11" s="7"/>
    </row>
    <row r="12" spans="1:6">
      <c r="A12" s="6" t="s">
        <v>26</v>
      </c>
      <c r="B12" s="7">
        <v>0.17</v>
      </c>
      <c r="C12" s="7"/>
      <c r="D12" s="7"/>
      <c r="E12" s="7"/>
      <c r="F12" s="7"/>
    </row>
    <row r="13" spans="1:6">
      <c r="A13" s="7"/>
      <c r="B13" s="7"/>
      <c r="C13" s="7"/>
      <c r="D13" s="7"/>
      <c r="E13" s="7"/>
      <c r="F13" s="7"/>
    </row>
    <row r="14" spans="1:6">
      <c r="A14" s="6" t="s">
        <v>27</v>
      </c>
      <c r="B14" s="7" t="s">
        <v>33</v>
      </c>
      <c r="C14" s="7"/>
      <c r="D14" s="7"/>
      <c r="E14" s="7"/>
      <c r="F14" s="7"/>
    </row>
    <row r="15" spans="1:6">
      <c r="A15" s="6" t="s">
        <v>28</v>
      </c>
      <c r="B15" s="7" t="s">
        <v>34</v>
      </c>
      <c r="C15" s="7"/>
      <c r="D15" s="7"/>
      <c r="E15" s="7"/>
      <c r="F15" s="7"/>
    </row>
    <row r="16" spans="1:6">
      <c r="A16" s="7"/>
      <c r="B16" s="7"/>
      <c r="C16" s="7"/>
      <c r="D16" s="7"/>
      <c r="E16" s="7"/>
      <c r="F16" s="7"/>
    </row>
    <row r="17" spans="1:9">
      <c r="A17" s="6" t="s">
        <v>37</v>
      </c>
      <c r="B17" s="7">
        <f>B11-B10</f>
        <v>-3.0000000000001137E-2</v>
      </c>
      <c r="C17" s="7"/>
      <c r="D17" s="7"/>
      <c r="E17" s="7"/>
      <c r="F17" s="7"/>
    </row>
    <row r="18" spans="1:9">
      <c r="A18" s="6" t="s">
        <v>29</v>
      </c>
      <c r="B18" s="7">
        <f>B12/SQRT(B9)</f>
        <v>1.7000000000000001E-2</v>
      </c>
      <c r="C18" s="7"/>
      <c r="D18" s="7"/>
      <c r="E18" s="7"/>
      <c r="F18" s="7"/>
    </row>
    <row r="19" spans="1:9">
      <c r="A19" s="7"/>
      <c r="B19" s="7"/>
      <c r="C19" s="7"/>
      <c r="D19" s="7"/>
      <c r="E19" s="7"/>
      <c r="F19" s="7"/>
    </row>
    <row r="20" spans="1:9">
      <c r="A20" s="6" t="s">
        <v>31</v>
      </c>
      <c r="B20" s="7">
        <f>B17/B18</f>
        <v>-1.764705882353008</v>
      </c>
      <c r="C20" s="7"/>
      <c r="D20" s="7"/>
      <c r="E20" s="7"/>
      <c r="F20" s="7"/>
    </row>
    <row r="21" spans="1:9">
      <c r="A21" s="6" t="s">
        <v>32</v>
      </c>
      <c r="B21" s="8">
        <f>(_xlfn.NORM.S.DIST(B20,TRUE))*2</f>
        <v>7.7613209457691137E-2</v>
      </c>
      <c r="C21" s="8"/>
      <c r="D21" s="7"/>
      <c r="E21" s="7"/>
      <c r="F21" s="7"/>
    </row>
    <row r="22" spans="1:9">
      <c r="A22" s="7"/>
      <c r="B22" s="7" t="s">
        <v>35</v>
      </c>
      <c r="C22" s="7"/>
      <c r="D22" s="7"/>
      <c r="E22" s="7"/>
      <c r="F22" s="7"/>
    </row>
    <row r="23" spans="1:9">
      <c r="A23" s="7"/>
      <c r="B23" s="7" t="s">
        <v>36</v>
      </c>
      <c r="C23" s="7"/>
      <c r="D23" s="7"/>
      <c r="E23" s="7"/>
      <c r="F23" s="7"/>
    </row>
    <row r="27" spans="1:9">
      <c r="A27" s="6" t="s">
        <v>66</v>
      </c>
      <c r="B27" s="7"/>
      <c r="C27" s="7"/>
      <c r="D27" s="7"/>
      <c r="E27" s="7"/>
      <c r="F27" s="7"/>
      <c r="G27" s="7"/>
      <c r="H27" s="7"/>
      <c r="I27" s="7"/>
    </row>
    <row r="28" spans="1:9">
      <c r="A28" s="6" t="s">
        <v>38</v>
      </c>
      <c r="B28" s="7"/>
      <c r="C28" s="7"/>
      <c r="D28" s="7"/>
      <c r="E28" s="7"/>
      <c r="F28" s="7"/>
      <c r="G28" s="7"/>
      <c r="H28" s="7"/>
      <c r="I28" s="7"/>
    </row>
    <row r="29" spans="1:9">
      <c r="A29" s="6" t="s">
        <v>39</v>
      </c>
      <c r="B29" s="7"/>
      <c r="C29" s="7"/>
      <c r="D29" s="7"/>
      <c r="E29" s="7"/>
      <c r="F29" s="7"/>
      <c r="G29" s="7"/>
      <c r="H29" s="7"/>
      <c r="I29" s="7"/>
    </row>
    <row r="30" spans="1:9">
      <c r="A30" s="6" t="s">
        <v>40</v>
      </c>
      <c r="B30" s="7"/>
      <c r="C30" s="7"/>
      <c r="D30" s="7"/>
      <c r="E30" s="7"/>
      <c r="F30" s="7"/>
      <c r="G30" s="7"/>
      <c r="H30" s="7"/>
      <c r="I30" s="7"/>
    </row>
    <row r="31" spans="1:9">
      <c r="A31" s="6" t="s">
        <v>41</v>
      </c>
      <c r="B31" s="7"/>
      <c r="C31" s="7"/>
      <c r="D31" s="7"/>
      <c r="E31" s="7"/>
      <c r="F31" s="7"/>
      <c r="G31" s="7"/>
      <c r="H31" s="7"/>
      <c r="I31" s="7"/>
    </row>
    <row r="32" spans="1:9">
      <c r="A32" s="6" t="s">
        <v>42</v>
      </c>
      <c r="B32" s="7"/>
      <c r="C32" s="7"/>
      <c r="D32" s="7"/>
      <c r="E32" s="7"/>
      <c r="F32" s="7"/>
      <c r="G32" s="7"/>
      <c r="H32" s="7"/>
      <c r="I32" s="7"/>
    </row>
    <row r="33" spans="1:13">
      <c r="A33" s="7"/>
      <c r="B33" s="7"/>
      <c r="C33" s="7"/>
      <c r="D33" s="7"/>
      <c r="E33" s="7"/>
      <c r="F33" s="7"/>
      <c r="G33" s="7"/>
      <c r="H33" s="7"/>
      <c r="I33" s="7"/>
    </row>
    <row r="34" spans="1:13">
      <c r="A34" s="6" t="s">
        <v>27</v>
      </c>
      <c r="B34" s="7" t="s">
        <v>43</v>
      </c>
      <c r="C34" s="7"/>
      <c r="D34" s="7"/>
      <c r="E34" s="7"/>
      <c r="F34" s="7"/>
      <c r="G34" s="7"/>
      <c r="H34" s="7"/>
      <c r="I34" s="7"/>
    </row>
    <row r="35" spans="1:13">
      <c r="A35" s="6" t="s">
        <v>28</v>
      </c>
      <c r="B35" s="7" t="s">
        <v>44</v>
      </c>
      <c r="C35" s="7"/>
      <c r="D35" s="7"/>
      <c r="E35" s="7"/>
      <c r="F35" s="7"/>
      <c r="G35" s="7"/>
      <c r="H35" s="7"/>
      <c r="I35" s="7"/>
    </row>
    <row r="36" spans="1:13">
      <c r="A36" s="6" t="s">
        <v>22</v>
      </c>
      <c r="B36" s="7">
        <v>49</v>
      </c>
      <c r="C36" s="7"/>
      <c r="D36" s="7"/>
      <c r="E36" s="7"/>
      <c r="F36" s="7"/>
      <c r="G36" s="7"/>
      <c r="H36" s="7"/>
      <c r="I36" s="7"/>
    </row>
    <row r="37" spans="1:13">
      <c r="A37" s="6" t="s">
        <v>45</v>
      </c>
      <c r="B37" s="7">
        <v>7</v>
      </c>
      <c r="C37" s="7" t="s">
        <v>46</v>
      </c>
      <c r="D37" s="7"/>
      <c r="E37" s="7"/>
      <c r="F37" s="7"/>
      <c r="G37" s="7"/>
      <c r="H37" s="7"/>
      <c r="I37" s="7"/>
    </row>
    <row r="38" spans="1:13">
      <c r="A38" s="6" t="s">
        <v>24</v>
      </c>
      <c r="B38" s="7">
        <v>5</v>
      </c>
      <c r="C38" s="7" t="s">
        <v>46</v>
      </c>
      <c r="D38" s="7"/>
      <c r="E38" s="7"/>
      <c r="F38" s="7"/>
      <c r="G38" s="7"/>
      <c r="H38" s="7"/>
      <c r="I38" s="7"/>
    </row>
    <row r="39" spans="1:13">
      <c r="A39" s="6" t="s">
        <v>23</v>
      </c>
      <c r="B39" s="7">
        <v>5</v>
      </c>
      <c r="C39" s="7" t="s">
        <v>46</v>
      </c>
      <c r="D39" s="7"/>
      <c r="E39" s="7"/>
      <c r="F39" s="7"/>
      <c r="G39" s="7"/>
      <c r="H39" s="7"/>
      <c r="I39" s="7"/>
    </row>
    <row r="40" spans="1:13">
      <c r="A40" s="7"/>
      <c r="B40" s="7"/>
      <c r="C40" s="7"/>
      <c r="D40" s="7"/>
      <c r="E40" s="7"/>
      <c r="F40" s="7"/>
      <c r="G40" s="7"/>
      <c r="H40" s="7"/>
      <c r="I40" s="7"/>
    </row>
    <row r="41" spans="1:13">
      <c r="A41" s="6" t="s">
        <v>37</v>
      </c>
      <c r="B41" s="7">
        <f>B37-B39</f>
        <v>2</v>
      </c>
      <c r="C41" s="7"/>
      <c r="D41" s="7"/>
      <c r="E41" s="7"/>
      <c r="F41" s="7"/>
      <c r="G41" s="7"/>
      <c r="H41" s="7"/>
      <c r="I41" s="7"/>
    </row>
    <row r="42" spans="1:13">
      <c r="A42" s="6" t="s">
        <v>29</v>
      </c>
      <c r="B42" s="11">
        <f>B38/SQRT(B36)</f>
        <v>0.7142857142857143</v>
      </c>
      <c r="C42" s="7"/>
      <c r="D42" s="7"/>
      <c r="E42" s="7"/>
      <c r="F42" s="7"/>
      <c r="G42" s="7"/>
      <c r="H42" s="7"/>
      <c r="I42" s="7"/>
    </row>
    <row r="43" spans="1:13">
      <c r="A43" s="6" t="s">
        <v>47</v>
      </c>
      <c r="B43" s="12">
        <f>B41/B42</f>
        <v>2.8</v>
      </c>
      <c r="C43" s="7"/>
      <c r="D43" s="7"/>
      <c r="E43" s="7"/>
      <c r="F43" s="7"/>
      <c r="G43" s="7"/>
      <c r="H43" s="7"/>
      <c r="I43" s="7"/>
    </row>
    <row r="44" spans="1:13">
      <c r="A44" s="6" t="s">
        <v>32</v>
      </c>
      <c r="B44" s="13">
        <f>_xlfn.T.DIST.RT(B43,B36-1)</f>
        <v>3.6704552595050875E-3</v>
      </c>
      <c r="C44" s="14">
        <f>1-_xlfn.NORM.S.DIST(B43,TRUE)</f>
        <v>2.5551303304279793E-3</v>
      </c>
      <c r="D44" s="7"/>
      <c r="E44" s="7"/>
      <c r="F44" s="7"/>
      <c r="G44" s="7"/>
      <c r="H44" s="7"/>
      <c r="I44" s="7"/>
    </row>
    <row r="45" spans="1:13">
      <c r="A45" s="7"/>
      <c r="B45" s="8" t="s">
        <v>48</v>
      </c>
      <c r="C45" s="7"/>
      <c r="D45" s="7"/>
      <c r="E45" s="7"/>
      <c r="F45" s="7"/>
      <c r="G45" s="7"/>
      <c r="H45" s="7"/>
      <c r="I45" s="7"/>
    </row>
    <row r="48" spans="1:13">
      <c r="A48" s="7" t="s">
        <v>67</v>
      </c>
      <c r="B48" s="7"/>
      <c r="C48" s="7"/>
      <c r="D48" s="7"/>
      <c r="E48" s="7"/>
      <c r="F48" s="7"/>
      <c r="G48" s="7"/>
      <c r="H48" s="7"/>
      <c r="I48" s="7"/>
      <c r="J48" s="7" t="s">
        <v>81</v>
      </c>
      <c r="K48" s="7"/>
      <c r="L48" s="7"/>
      <c r="M48" s="7"/>
    </row>
    <row r="49" spans="1:13">
      <c r="A49" s="6" t="s">
        <v>68</v>
      </c>
      <c r="B49" s="7"/>
      <c r="C49" s="7"/>
      <c r="D49" s="7"/>
      <c r="E49" s="7"/>
      <c r="F49" s="7"/>
      <c r="G49" s="7"/>
      <c r="H49" s="7" t="s">
        <v>23</v>
      </c>
      <c r="I49" s="7" t="s">
        <v>80</v>
      </c>
      <c r="J49" s="7">
        <f>60*5</f>
        <v>300</v>
      </c>
      <c r="K49" s="7"/>
      <c r="L49" s="7"/>
      <c r="M49" s="7"/>
    </row>
    <row r="50" spans="1:13">
      <c r="A50" s="6" t="s">
        <v>69</v>
      </c>
      <c r="B50" s="7"/>
      <c r="C50" s="7"/>
      <c r="D50" s="7"/>
      <c r="E50" s="7"/>
      <c r="F50" s="7"/>
      <c r="G50" s="7"/>
      <c r="H50" s="7" t="s">
        <v>45</v>
      </c>
      <c r="I50" s="7" t="s">
        <v>78</v>
      </c>
      <c r="J50" s="7">
        <f>60*5+24</f>
        <v>324</v>
      </c>
      <c r="K50" s="7"/>
      <c r="L50" s="7"/>
      <c r="M50" s="7"/>
    </row>
    <row r="51" spans="1:13">
      <c r="A51" s="6" t="s">
        <v>70</v>
      </c>
      <c r="B51" s="7"/>
      <c r="C51" s="7"/>
      <c r="D51" s="7"/>
      <c r="E51" s="7"/>
      <c r="F51" s="7"/>
      <c r="G51" s="7"/>
      <c r="H51" s="7" t="s">
        <v>24</v>
      </c>
      <c r="I51" s="7" t="s">
        <v>79</v>
      </c>
      <c r="J51" s="7">
        <f>60*3</f>
        <v>180</v>
      </c>
      <c r="K51" s="7"/>
      <c r="L51" s="7"/>
      <c r="M51" s="7"/>
    </row>
    <row r="52" spans="1:13">
      <c r="A52" s="6" t="s">
        <v>71</v>
      </c>
      <c r="B52" s="7"/>
      <c r="C52" s="7"/>
      <c r="D52" s="7"/>
      <c r="E52" s="7"/>
      <c r="F52" s="7"/>
      <c r="G52" s="7"/>
      <c r="H52" s="7" t="s">
        <v>22</v>
      </c>
      <c r="I52" s="7">
        <v>120</v>
      </c>
      <c r="J52" s="7"/>
      <c r="K52" s="7"/>
      <c r="L52" s="7"/>
      <c r="M52" s="7"/>
    </row>
    <row r="53" spans="1:13">
      <c r="A53" s="6" t="s">
        <v>73</v>
      </c>
      <c r="B53" s="7"/>
      <c r="C53" s="7"/>
      <c r="D53" s="7"/>
      <c r="E53" s="7"/>
      <c r="F53" s="8" t="s">
        <v>76</v>
      </c>
      <c r="G53" s="8" t="s">
        <v>77</v>
      </c>
      <c r="H53" s="7" t="s">
        <v>29</v>
      </c>
      <c r="I53" s="19">
        <f>J51/SQRT(I52)</f>
        <v>16.431676725154983</v>
      </c>
      <c r="J53" s="7"/>
      <c r="K53" s="7"/>
      <c r="L53" s="7"/>
      <c r="M53" s="7"/>
    </row>
    <row r="54" spans="1:13">
      <c r="A54" s="6" t="s">
        <v>74</v>
      </c>
      <c r="B54" s="7"/>
      <c r="C54" s="7"/>
      <c r="D54" s="7"/>
      <c r="E54" s="7"/>
      <c r="F54" s="7"/>
      <c r="G54" s="7"/>
      <c r="H54" s="7" t="s">
        <v>82</v>
      </c>
      <c r="I54" s="12">
        <f>(J50-J49)/I53</f>
        <v>1.4605934866804431</v>
      </c>
      <c r="J54" s="7"/>
      <c r="K54" s="7"/>
      <c r="L54" s="7"/>
      <c r="M54" s="7"/>
    </row>
    <row r="55" spans="1:13">
      <c r="A55" s="6" t="s">
        <v>72</v>
      </c>
      <c r="B55" s="7"/>
      <c r="C55" s="7"/>
      <c r="D55" s="7"/>
      <c r="E55" s="7"/>
      <c r="F55" s="7"/>
      <c r="G55" s="7"/>
      <c r="H55" s="7" t="s">
        <v>83</v>
      </c>
      <c r="I55" s="18">
        <f>1-_xlfn.NORM.S.DIST(I54,TRUE)</f>
        <v>7.2063517408007649E-2</v>
      </c>
      <c r="J55" s="7"/>
      <c r="K55" s="7"/>
      <c r="L55" s="7"/>
      <c r="M55" s="7"/>
    </row>
    <row r="56" spans="1:13">
      <c r="A56" s="6" t="s">
        <v>84</v>
      </c>
      <c r="B56" s="7"/>
      <c r="C56" s="7"/>
      <c r="D56" s="7"/>
      <c r="E56" s="7"/>
      <c r="F56" s="7"/>
      <c r="G56" s="7"/>
      <c r="H56" s="7"/>
      <c r="I56" s="7"/>
      <c r="J56" s="7"/>
      <c r="K56" s="7"/>
      <c r="L56" s="7"/>
      <c r="M56" s="7"/>
    </row>
    <row r="57" spans="1:13">
      <c r="A57" s="6" t="s">
        <v>75</v>
      </c>
      <c r="B57" s="7"/>
      <c r="C57" s="7"/>
      <c r="D57" s="7"/>
      <c r="E57" s="7"/>
      <c r="F57" s="7"/>
      <c r="G57" s="7"/>
      <c r="H57" s="7"/>
      <c r="I57" s="7"/>
      <c r="J57" s="7"/>
      <c r="K57" s="7"/>
      <c r="L57" s="7"/>
      <c r="M57" s="7"/>
    </row>
    <row r="58" spans="1:13">
      <c r="A58" s="6" t="s">
        <v>85</v>
      </c>
      <c r="B58" s="7"/>
      <c r="C58" s="7"/>
      <c r="D58" s="7"/>
      <c r="E58" s="7"/>
      <c r="F58" s="7"/>
      <c r="G58" s="7"/>
      <c r="H58" s="7"/>
      <c r="I58" s="7"/>
      <c r="J58" s="7"/>
      <c r="K58" s="7"/>
      <c r="L58" s="7"/>
      <c r="M58" s="7"/>
    </row>
    <row r="60" spans="1:13">
      <c r="A60" s="20"/>
    </row>
    <row r="61" spans="1:13">
      <c r="A61" s="5"/>
    </row>
    <row r="62" spans="1:13">
      <c r="A62" s="5"/>
    </row>
    <row r="63" spans="1:13">
      <c r="A63" s="5"/>
    </row>
    <row r="64" spans="1:13">
      <c r="A64" s="5"/>
    </row>
    <row r="65" spans="1:1">
      <c r="A65" s="5"/>
    </row>
    <row r="66" spans="1:1">
      <c r="A66" s="5"/>
    </row>
    <row r="67" spans="1:1">
      <c r="A67" s="5"/>
    </row>
    <row r="68" spans="1:1">
      <c r="A68" s="5"/>
    </row>
    <row r="69" spans="1:1">
      <c r="A6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F0F42-0EB5-D842-9E5F-E74CD710B751}">
  <dimension ref="A1:L19"/>
  <sheetViews>
    <sheetView zoomScaleNormal="100" workbookViewId="0">
      <selection activeCell="G7" sqref="G7"/>
    </sheetView>
  </sheetViews>
  <sheetFormatPr baseColWidth="10" defaultRowHeight="16"/>
  <cols>
    <col min="2" max="2" width="12.33203125" bestFit="1" customWidth="1"/>
  </cols>
  <sheetData>
    <row r="1" spans="1:12">
      <c r="A1" s="6" t="s">
        <v>94</v>
      </c>
      <c r="B1" s="7"/>
      <c r="C1" s="7"/>
      <c r="D1" s="7"/>
      <c r="E1" s="7"/>
      <c r="F1" s="7"/>
    </row>
    <row r="2" spans="1:12">
      <c r="A2" s="6" t="s">
        <v>95</v>
      </c>
      <c r="B2" s="7"/>
      <c r="C2" s="7"/>
      <c r="D2" s="7"/>
      <c r="E2" s="7"/>
      <c r="F2" s="7"/>
    </row>
    <row r="3" spans="1:12">
      <c r="A3" s="6" t="s">
        <v>96</v>
      </c>
      <c r="B3" s="7"/>
      <c r="C3" s="7"/>
      <c r="D3" s="7"/>
      <c r="E3" s="7"/>
      <c r="F3" s="7"/>
    </row>
    <row r="4" spans="1:12">
      <c r="A4" s="6" t="s">
        <v>97</v>
      </c>
      <c r="B4" s="7"/>
      <c r="C4" s="7"/>
      <c r="D4" s="7"/>
      <c r="E4" s="7"/>
      <c r="F4" s="7"/>
    </row>
    <row r="5" spans="1:12">
      <c r="A5" s="6" t="s">
        <v>98</v>
      </c>
      <c r="B5" s="7"/>
      <c r="C5" s="7"/>
      <c r="D5" s="7"/>
      <c r="E5" s="7"/>
      <c r="F5" s="7"/>
    </row>
    <row r="6" spans="1:12">
      <c r="A6" s="6" t="s">
        <v>99</v>
      </c>
      <c r="B6" s="7"/>
      <c r="C6" s="7"/>
      <c r="D6" s="7"/>
      <c r="E6" s="7"/>
      <c r="F6" s="7"/>
    </row>
    <row r="7" spans="1:12">
      <c r="A7" s="6" t="s">
        <v>100</v>
      </c>
      <c r="B7" s="7"/>
      <c r="C7" s="7"/>
      <c r="D7" s="7"/>
      <c r="E7" s="7"/>
      <c r="F7" s="7"/>
    </row>
    <row r="8" spans="1:12">
      <c r="A8" s="6" t="s">
        <v>101</v>
      </c>
      <c r="B8" s="7"/>
      <c r="C8" s="7"/>
      <c r="D8" s="7"/>
      <c r="E8" s="7"/>
      <c r="F8" s="7"/>
    </row>
    <row r="9" spans="1:12">
      <c r="A9" s="6" t="s">
        <v>102</v>
      </c>
      <c r="B9" s="7"/>
      <c r="C9" s="7"/>
      <c r="D9" s="7"/>
      <c r="E9" s="7"/>
      <c r="F9" s="7"/>
    </row>
    <row r="10" spans="1:12">
      <c r="A10" s="7"/>
      <c r="B10" s="7"/>
      <c r="C10" s="7"/>
      <c r="D10" s="7"/>
      <c r="E10" s="7"/>
      <c r="F10" s="7"/>
    </row>
    <row r="11" spans="1:12">
      <c r="A11" s="6" t="s">
        <v>103</v>
      </c>
      <c r="B11" s="7"/>
      <c r="C11" s="7"/>
      <c r="D11" s="7"/>
      <c r="E11" s="7"/>
      <c r="F11" s="7"/>
    </row>
    <row r="12" spans="1:12">
      <c r="A12" s="6" t="s">
        <v>104</v>
      </c>
      <c r="B12" s="7"/>
      <c r="C12" s="7"/>
      <c r="D12" s="7"/>
      <c r="E12" s="7"/>
      <c r="F12" s="7"/>
    </row>
    <row r="13" spans="1:12">
      <c r="A13" s="6" t="s">
        <v>106</v>
      </c>
      <c r="B13" s="7"/>
      <c r="C13" s="7">
        <v>0.35</v>
      </c>
      <c r="D13" s="7"/>
      <c r="E13" s="7"/>
      <c r="F13" s="7"/>
    </row>
    <row r="14" spans="1:12">
      <c r="A14" s="6" t="s">
        <v>107</v>
      </c>
      <c r="B14" s="7"/>
      <c r="C14" s="7">
        <v>0.46</v>
      </c>
      <c r="D14" s="7"/>
      <c r="E14" s="7"/>
      <c r="F14" s="7"/>
    </row>
    <row r="15" spans="1:12">
      <c r="A15" s="6" t="s">
        <v>22</v>
      </c>
      <c r="B15" s="7">
        <v>60</v>
      </c>
      <c r="C15" s="7"/>
      <c r="D15" s="7"/>
      <c r="E15" s="7"/>
      <c r="F15" s="7"/>
    </row>
    <row r="16" spans="1:12" ht="32">
      <c r="A16" s="23" t="s">
        <v>105</v>
      </c>
      <c r="B16" s="7"/>
      <c r="C16" s="7">
        <f>SQRT(C14*(1-C14)/B15)</f>
        <v>6.434283176858166E-2</v>
      </c>
      <c r="D16" s="7"/>
      <c r="E16" s="7"/>
      <c r="F16" s="7"/>
      <c r="L16" s="2"/>
    </row>
    <row r="17" spans="1:6">
      <c r="A17" s="6" t="s">
        <v>108</v>
      </c>
      <c r="B17" s="7">
        <f>(C13-C14)/C16</f>
        <v>-1.7095921484405756</v>
      </c>
      <c r="C17" s="7"/>
      <c r="D17" s="7"/>
      <c r="E17" s="7"/>
      <c r="F17" s="7"/>
    </row>
    <row r="18" spans="1:6">
      <c r="A18" s="24" t="s">
        <v>109</v>
      </c>
      <c r="B18" s="7">
        <f>_xlfn.NORM.S.DIST(B17,TRUE)</f>
        <v>4.3670659277613759E-2</v>
      </c>
      <c r="C18" s="7"/>
      <c r="D18" s="7"/>
      <c r="E18" s="7"/>
      <c r="F18" s="7"/>
    </row>
    <row r="19" spans="1:6">
      <c r="A19" s="24" t="s">
        <v>110</v>
      </c>
      <c r="B19" s="7"/>
      <c r="C19" s="7"/>
      <c r="D19" s="7"/>
      <c r="E19" s="7"/>
      <c r="F19"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2E50-555C-E74B-9E64-D4B6679847DE}">
  <dimension ref="A1:N501"/>
  <sheetViews>
    <sheetView zoomScale="111" zoomScaleNormal="140" workbookViewId="0">
      <selection activeCell="K7" sqref="K7"/>
    </sheetView>
  </sheetViews>
  <sheetFormatPr baseColWidth="10" defaultRowHeight="16"/>
  <cols>
    <col min="1" max="1" width="9.5" style="37" bestFit="1" customWidth="1"/>
    <col min="2" max="2" width="9.6640625" style="36" bestFit="1" customWidth="1"/>
    <col min="3" max="3" width="7.83203125" style="37" bestFit="1" customWidth="1"/>
    <col min="4" max="4" width="9.5" style="37" bestFit="1" customWidth="1"/>
    <col min="5" max="5" width="10.6640625" style="36" bestFit="1" customWidth="1"/>
    <col min="6" max="6" width="13" style="36" bestFit="1" customWidth="1"/>
    <col min="7" max="7" width="15" style="36" bestFit="1" customWidth="1"/>
    <col min="8" max="8" width="7.33203125" style="36" bestFit="1" customWidth="1"/>
    <col min="9" max="9" width="6.6640625" style="36" bestFit="1" customWidth="1"/>
    <col min="10" max="10" width="13.6640625" style="36" bestFit="1" customWidth="1"/>
    <col min="11" max="11" width="19.1640625" style="36" bestFit="1" customWidth="1"/>
  </cols>
  <sheetData>
    <row r="1" spans="1:14" ht="48">
      <c r="A1" s="44" t="s">
        <v>288</v>
      </c>
      <c r="B1" s="43" t="s">
        <v>287</v>
      </c>
      <c r="C1" s="44" t="s">
        <v>286</v>
      </c>
      <c r="D1" s="44" t="s">
        <v>285</v>
      </c>
      <c r="E1" s="43" t="s">
        <v>284</v>
      </c>
      <c r="F1" s="43" t="s">
        <v>283</v>
      </c>
      <c r="G1" s="43" t="s">
        <v>282</v>
      </c>
      <c r="H1" s="43" t="s">
        <v>281</v>
      </c>
      <c r="I1" s="43" t="s">
        <v>280</v>
      </c>
      <c r="J1" s="42" t="s">
        <v>279</v>
      </c>
      <c r="K1" s="42" t="s">
        <v>278</v>
      </c>
    </row>
    <row r="2" spans="1:14">
      <c r="A2" s="37">
        <v>1</v>
      </c>
      <c r="B2" s="36">
        <v>2</v>
      </c>
      <c r="C2" s="37">
        <v>2</v>
      </c>
      <c r="D2" s="37">
        <v>1</v>
      </c>
      <c r="E2" s="38">
        <v>58206</v>
      </c>
      <c r="F2" s="38">
        <v>38503</v>
      </c>
      <c r="G2" s="38">
        <v>1585</v>
      </c>
      <c r="H2" s="38">
        <v>252</v>
      </c>
      <c r="I2" s="38">
        <v>5692</v>
      </c>
      <c r="J2" s="39">
        <v>5</v>
      </c>
      <c r="K2" s="38" t="str">
        <f>IF(J2=1,"extremely dissatisfied",IF(J2=2,"dissatisfied",IF(J2=3,"neutral",IF(J2=4,"satisfied","extremely satisfied"))))</f>
        <v>extremely satisfied</v>
      </c>
      <c r="M2" s="41"/>
      <c r="N2" s="41"/>
    </row>
    <row r="3" spans="1:14">
      <c r="A3" s="37">
        <v>2</v>
      </c>
      <c r="B3" s="36">
        <v>6</v>
      </c>
      <c r="C3" s="37">
        <v>2</v>
      </c>
      <c r="D3" s="37">
        <v>0</v>
      </c>
      <c r="E3" s="38">
        <v>48273</v>
      </c>
      <c r="F3" s="38">
        <v>29197</v>
      </c>
      <c r="G3" s="38">
        <v>1314</v>
      </c>
      <c r="H3" s="38">
        <v>216</v>
      </c>
      <c r="I3" s="38">
        <v>4267</v>
      </c>
      <c r="J3" s="40">
        <v>1</v>
      </c>
      <c r="K3" s="38" t="str">
        <f>IF(J3=1,"extremely dissatisfied",IF(J3=2,"dissatisfied",IF(J3=3,"neutral",IF(J3=4,"satisfied","extremely satisfied"))))</f>
        <v>extremely dissatisfied</v>
      </c>
    </row>
    <row r="4" spans="1:14">
      <c r="A4" s="37">
        <v>3</v>
      </c>
      <c r="B4" s="36">
        <v>3</v>
      </c>
      <c r="C4" s="37">
        <v>4</v>
      </c>
      <c r="D4" s="37">
        <v>0</v>
      </c>
      <c r="E4" s="38">
        <v>37582</v>
      </c>
      <c r="F4" s="38">
        <v>28164</v>
      </c>
      <c r="G4" s="38">
        <v>383</v>
      </c>
      <c r="H4" s="38">
        <v>207</v>
      </c>
      <c r="I4" s="38">
        <v>2903</v>
      </c>
      <c r="J4" s="40">
        <v>2</v>
      </c>
      <c r="K4" s="38" t="str">
        <f>IF(J4=1,"extremely dissatisfied",IF(J4=2,"dissatisfied",IF(J4=3,"neutral",IF(J4=4,"satisfied","extremely satisfied"))))</f>
        <v>dissatisfied</v>
      </c>
    </row>
    <row r="5" spans="1:14">
      <c r="A5" s="37">
        <v>4</v>
      </c>
      <c r="B5" s="36">
        <v>1</v>
      </c>
      <c r="C5" s="37">
        <v>1</v>
      </c>
      <c r="D5" s="37">
        <v>1</v>
      </c>
      <c r="E5" s="38">
        <v>56610</v>
      </c>
      <c r="F5" s="38"/>
      <c r="G5" s="38">
        <v>1002</v>
      </c>
      <c r="H5" s="38">
        <v>249</v>
      </c>
      <c r="I5" s="38">
        <v>3896</v>
      </c>
      <c r="J5" s="39">
        <v>5</v>
      </c>
      <c r="K5" s="38" t="str">
        <f>IF(J5=1,"extremely dissatisfied",IF(J5=2,"dissatisfied",IF(J5=3,"neutral",IF(J5=4,"satisfied","extremely satisfied"))))</f>
        <v>extremely satisfied</v>
      </c>
    </row>
    <row r="6" spans="1:14">
      <c r="A6" s="37">
        <v>5</v>
      </c>
      <c r="B6" s="36">
        <v>3</v>
      </c>
      <c r="C6" s="37">
        <v>3</v>
      </c>
      <c r="D6" s="37">
        <v>0</v>
      </c>
      <c r="E6" s="38">
        <v>37731</v>
      </c>
      <c r="F6" s="38">
        <v>21454</v>
      </c>
      <c r="G6" s="38">
        <v>743</v>
      </c>
      <c r="H6" s="38">
        <v>217</v>
      </c>
      <c r="I6" s="38">
        <v>3011</v>
      </c>
      <c r="J6" s="40">
        <v>1</v>
      </c>
      <c r="K6" s="38" t="str">
        <f>IF(J6=1,"extremely dissatisfied",IF(J6=2,"dissatisfied",IF(J6=3,"neutral",IF(J6=4,"satisfied","extremely satisfied"))))</f>
        <v>extremely dissatisfied</v>
      </c>
    </row>
    <row r="7" spans="1:14">
      <c r="A7" s="37">
        <v>6</v>
      </c>
      <c r="B7" s="36">
        <v>4</v>
      </c>
      <c r="C7" s="37">
        <v>1</v>
      </c>
      <c r="D7" s="37">
        <v>0</v>
      </c>
      <c r="E7" s="38">
        <v>30434</v>
      </c>
      <c r="F7" s="38">
        <v>26007</v>
      </c>
      <c r="G7" s="38">
        <v>991</v>
      </c>
      <c r="H7" s="38">
        <v>208</v>
      </c>
      <c r="I7" s="38">
        <v>3718</v>
      </c>
      <c r="J7" s="40">
        <v>5</v>
      </c>
      <c r="K7" s="38" t="str">
        <f>IF(J7=1,"extremely dissatisfied",IF(J7=2,"dissatisfied",IF(J7=3,"neutral",IF(J7=4,"satisfied","extremely satisfied"))))</f>
        <v>extremely satisfied</v>
      </c>
    </row>
    <row r="8" spans="1:14">
      <c r="A8" s="37">
        <v>7</v>
      </c>
      <c r="B8" s="36">
        <v>1</v>
      </c>
      <c r="C8" s="37">
        <v>1</v>
      </c>
      <c r="D8" s="37">
        <v>1</v>
      </c>
      <c r="E8" s="38">
        <v>47969</v>
      </c>
      <c r="F8" s="38"/>
      <c r="G8" s="38">
        <v>849</v>
      </c>
      <c r="H8" s="38">
        <v>243</v>
      </c>
      <c r="I8" s="38">
        <v>5907</v>
      </c>
      <c r="J8" s="39">
        <v>3</v>
      </c>
      <c r="K8" s="38" t="str">
        <f>IF(J8=1,"extremely dissatisfied",IF(J8=2,"dissatisfied",IF(J8=3,"neutral",IF(J8=4,"satisfied","extremely satisfied"))))</f>
        <v>neutral</v>
      </c>
    </row>
    <row r="9" spans="1:14">
      <c r="A9" s="37">
        <v>8</v>
      </c>
      <c r="B9" s="36">
        <v>1</v>
      </c>
      <c r="C9" s="37">
        <v>1</v>
      </c>
      <c r="D9" s="37">
        <v>1</v>
      </c>
      <c r="E9" s="38">
        <v>55487</v>
      </c>
      <c r="F9" s="38"/>
      <c r="G9" s="38">
        <v>752</v>
      </c>
      <c r="H9" s="38">
        <v>242</v>
      </c>
      <c r="I9" s="38">
        <v>2783</v>
      </c>
      <c r="J9" s="39">
        <v>2</v>
      </c>
      <c r="K9" s="38" t="str">
        <f>IF(J9=1,"extremely dissatisfied",IF(J9=2,"dissatisfied",IF(J9=3,"neutral",IF(J9=4,"satisfied","extremely satisfied"))))</f>
        <v>dissatisfied</v>
      </c>
    </row>
    <row r="10" spans="1:14">
      <c r="A10" s="37">
        <v>9</v>
      </c>
      <c r="B10" s="36">
        <v>3</v>
      </c>
      <c r="C10" s="37">
        <v>2</v>
      </c>
      <c r="D10" s="37">
        <v>1</v>
      </c>
      <c r="E10" s="38">
        <v>59947</v>
      </c>
      <c r="F10" s="38"/>
      <c r="G10" s="38">
        <v>1498</v>
      </c>
      <c r="H10" s="38">
        <v>256</v>
      </c>
      <c r="I10" s="38">
        <v>6275</v>
      </c>
      <c r="J10" s="39">
        <v>5</v>
      </c>
      <c r="K10" s="38" t="str">
        <f>IF(J10=1,"extremely dissatisfied",IF(J10=2,"dissatisfied",IF(J10=3,"neutral",IF(J10=4,"satisfied","extremely satisfied"))))</f>
        <v>extremely satisfied</v>
      </c>
    </row>
    <row r="11" spans="1:14">
      <c r="A11" s="37">
        <v>10</v>
      </c>
      <c r="B11" s="36">
        <v>6</v>
      </c>
      <c r="C11" s="37">
        <v>1</v>
      </c>
      <c r="D11" s="37">
        <v>0</v>
      </c>
      <c r="E11" s="38">
        <v>36970</v>
      </c>
      <c r="F11" s="38">
        <v>31838</v>
      </c>
      <c r="G11" s="38">
        <v>991</v>
      </c>
      <c r="H11" s="38">
        <v>222</v>
      </c>
      <c r="I11" s="38">
        <v>4845</v>
      </c>
      <c r="J11" s="40">
        <v>3</v>
      </c>
      <c r="K11" s="38" t="str">
        <f>IF(J11=1,"extremely dissatisfied",IF(J11=2,"dissatisfied",IF(J11=3,"neutral",IF(J11=4,"satisfied","extremely satisfied"))))</f>
        <v>neutral</v>
      </c>
    </row>
    <row r="12" spans="1:14">
      <c r="A12" s="37">
        <v>11</v>
      </c>
      <c r="B12" s="36">
        <v>1</v>
      </c>
      <c r="C12" s="37">
        <v>1</v>
      </c>
      <c r="D12" s="37">
        <v>1</v>
      </c>
      <c r="E12" s="38">
        <v>53113</v>
      </c>
      <c r="F12" s="38"/>
      <c r="G12" s="38">
        <v>1163</v>
      </c>
      <c r="H12" s="38">
        <v>251</v>
      </c>
      <c r="I12" s="38">
        <v>5267</v>
      </c>
      <c r="J12" s="39">
        <v>4</v>
      </c>
      <c r="K12" s="38" t="str">
        <f>IF(J12=1,"extremely dissatisfied",IF(J12=2,"dissatisfied",IF(J12=3,"neutral",IF(J12=4,"satisfied","extremely satisfied"))))</f>
        <v>satisfied</v>
      </c>
    </row>
    <row r="13" spans="1:14">
      <c r="A13" s="37">
        <v>12</v>
      </c>
      <c r="B13" s="36">
        <v>3</v>
      </c>
      <c r="C13" s="37">
        <v>4</v>
      </c>
      <c r="D13" s="37">
        <v>0</v>
      </c>
      <c r="E13" s="38">
        <v>27350</v>
      </c>
      <c r="F13" s="38">
        <v>20969</v>
      </c>
      <c r="G13" s="38">
        <v>619</v>
      </c>
      <c r="H13" s="38">
        <v>209</v>
      </c>
      <c r="I13" s="38">
        <v>2256</v>
      </c>
      <c r="J13" s="40">
        <v>1</v>
      </c>
      <c r="K13" s="38" t="str">
        <f>IF(J13=1,"extremely dissatisfied",IF(J13=2,"dissatisfied",IF(J13=3,"neutral",IF(J13=4,"satisfied","extremely satisfied"))))</f>
        <v>extremely dissatisfied</v>
      </c>
    </row>
    <row r="14" spans="1:14">
      <c r="A14" s="37">
        <v>13</v>
      </c>
      <c r="B14" s="36">
        <v>1</v>
      </c>
      <c r="C14" s="37">
        <v>1</v>
      </c>
      <c r="D14" s="37">
        <v>1</v>
      </c>
      <c r="E14" s="38">
        <v>48064</v>
      </c>
      <c r="F14" s="38"/>
      <c r="G14" s="38">
        <v>1434</v>
      </c>
      <c r="H14" s="38">
        <v>250</v>
      </c>
      <c r="I14" s="38">
        <v>3918</v>
      </c>
      <c r="J14" s="39">
        <v>5</v>
      </c>
      <c r="K14" s="38" t="str">
        <f>IF(J14=1,"extremely dissatisfied",IF(J14=2,"dissatisfied",IF(J14=3,"neutral",IF(J14=4,"satisfied","extremely satisfied"))))</f>
        <v>extremely satisfied</v>
      </c>
    </row>
    <row r="15" spans="1:14">
      <c r="A15" s="37">
        <v>14</v>
      </c>
      <c r="B15" s="36">
        <v>2</v>
      </c>
      <c r="C15" s="37">
        <v>4</v>
      </c>
      <c r="D15" s="37">
        <v>0</v>
      </c>
      <c r="E15" s="38">
        <v>29692</v>
      </c>
      <c r="F15" s="38">
        <v>20617</v>
      </c>
      <c r="G15" s="38">
        <v>997</v>
      </c>
      <c r="H15" s="38">
        <v>190</v>
      </c>
      <c r="I15" s="38">
        <v>879</v>
      </c>
      <c r="J15" s="40">
        <v>2</v>
      </c>
      <c r="K15" s="38" t="str">
        <f>IF(J15=1,"extremely dissatisfied",IF(J15=2,"dissatisfied",IF(J15=3,"neutral",IF(J15=4,"satisfied","extremely satisfied"))))</f>
        <v>dissatisfied</v>
      </c>
    </row>
    <row r="16" spans="1:14">
      <c r="A16" s="37">
        <v>15</v>
      </c>
      <c r="B16" s="36">
        <v>4</v>
      </c>
      <c r="C16" s="37">
        <v>4</v>
      </c>
      <c r="D16" s="37">
        <v>1</v>
      </c>
      <c r="E16" s="38">
        <v>25853</v>
      </c>
      <c r="F16" s="38"/>
      <c r="G16" s="38">
        <v>948</v>
      </c>
      <c r="H16" s="38">
        <v>254</v>
      </c>
      <c r="I16" s="38">
        <v>4606</v>
      </c>
      <c r="J16" s="39">
        <v>2</v>
      </c>
      <c r="K16" s="38" t="str">
        <f>IF(J16=1,"extremely dissatisfied",IF(J16=2,"dissatisfied",IF(J16=3,"neutral",IF(J16=4,"satisfied","extremely satisfied"))))</f>
        <v>dissatisfied</v>
      </c>
    </row>
    <row r="17" spans="1:11">
      <c r="A17" s="37">
        <v>16</v>
      </c>
      <c r="B17" s="36">
        <v>3</v>
      </c>
      <c r="C17" s="37">
        <v>1</v>
      </c>
      <c r="D17" s="37">
        <v>1</v>
      </c>
      <c r="E17" s="38">
        <v>49728</v>
      </c>
      <c r="F17" s="38"/>
      <c r="G17" s="38">
        <v>1378</v>
      </c>
      <c r="H17" s="38">
        <v>272</v>
      </c>
      <c r="I17" s="38">
        <v>5427</v>
      </c>
      <c r="J17" s="39">
        <v>1</v>
      </c>
      <c r="K17" s="38" t="str">
        <f>IF(J17=1,"extremely dissatisfied",IF(J17=2,"dissatisfied",IF(J17=3,"neutral",IF(J17=4,"satisfied","extremely satisfied"))))</f>
        <v>extremely dissatisfied</v>
      </c>
    </row>
    <row r="18" spans="1:11">
      <c r="A18" s="37">
        <v>17</v>
      </c>
      <c r="B18" s="36">
        <v>2</v>
      </c>
      <c r="C18" s="37">
        <v>3</v>
      </c>
      <c r="D18" s="37">
        <v>0</v>
      </c>
      <c r="E18" s="38">
        <v>49883</v>
      </c>
      <c r="F18" s="38">
        <v>29240</v>
      </c>
      <c r="G18" s="38">
        <v>902</v>
      </c>
      <c r="H18" s="38">
        <v>201</v>
      </c>
      <c r="I18" s="38">
        <v>3482</v>
      </c>
      <c r="J18" s="40">
        <v>3</v>
      </c>
      <c r="K18" s="38" t="str">
        <f>IF(J18=1,"extremely dissatisfied",IF(J18=2,"dissatisfied",IF(J18=3,"neutral",IF(J18=4,"satisfied","extremely satisfied"))))</f>
        <v>neutral</v>
      </c>
    </row>
    <row r="19" spans="1:11">
      <c r="A19" s="37">
        <v>18</v>
      </c>
      <c r="B19" s="36">
        <v>4</v>
      </c>
      <c r="C19" s="37">
        <v>1</v>
      </c>
      <c r="D19" s="37">
        <v>1</v>
      </c>
      <c r="E19" s="38">
        <v>46265</v>
      </c>
      <c r="F19" s="38"/>
      <c r="G19" s="38">
        <v>1626</v>
      </c>
      <c r="H19" s="38">
        <v>256</v>
      </c>
      <c r="I19" s="38">
        <v>6658</v>
      </c>
      <c r="J19" s="39">
        <v>2</v>
      </c>
      <c r="K19" s="38" t="str">
        <f>IF(J19=1,"extremely dissatisfied",IF(J19=2,"dissatisfied",IF(J19=3,"neutral",IF(J19=4,"satisfied","extremely satisfied"))))</f>
        <v>dissatisfied</v>
      </c>
    </row>
    <row r="20" spans="1:11">
      <c r="A20" s="37">
        <v>19</v>
      </c>
      <c r="B20" s="36">
        <v>2</v>
      </c>
      <c r="C20" s="37">
        <v>1</v>
      </c>
      <c r="D20" s="37">
        <v>1</v>
      </c>
      <c r="E20" s="38">
        <v>49809</v>
      </c>
      <c r="F20" s="38"/>
      <c r="G20" s="38">
        <v>834</v>
      </c>
      <c r="H20" s="38">
        <v>253</v>
      </c>
      <c r="I20" s="38">
        <v>4234</v>
      </c>
      <c r="J20" s="39">
        <v>5</v>
      </c>
      <c r="K20" s="38" t="str">
        <f>IF(J20=1,"extremely dissatisfied",IF(J20=2,"dissatisfied",IF(J20=3,"neutral",IF(J20=4,"satisfied","extremely satisfied"))))</f>
        <v>extremely satisfied</v>
      </c>
    </row>
    <row r="21" spans="1:11">
      <c r="A21" s="37">
        <v>20</v>
      </c>
      <c r="B21" s="36">
        <v>4</v>
      </c>
      <c r="C21" s="37">
        <v>4</v>
      </c>
      <c r="D21" s="37">
        <v>1</v>
      </c>
      <c r="E21" s="38">
        <v>43640</v>
      </c>
      <c r="F21" s="38"/>
      <c r="G21" s="38">
        <v>729</v>
      </c>
      <c r="H21" s="38">
        <v>259</v>
      </c>
      <c r="I21" s="38">
        <v>5393</v>
      </c>
      <c r="J21" s="39">
        <v>4</v>
      </c>
      <c r="K21" s="38" t="str">
        <f>IF(J21=1,"extremely dissatisfied",IF(J21=2,"dissatisfied",IF(J21=3,"neutral",IF(J21=4,"satisfied","extremely satisfied"))))</f>
        <v>satisfied</v>
      </c>
    </row>
    <row r="22" spans="1:11">
      <c r="A22" s="37">
        <v>21</v>
      </c>
      <c r="B22" s="36">
        <v>1</v>
      </c>
      <c r="C22" s="37">
        <v>1</v>
      </c>
      <c r="D22" s="37">
        <v>1</v>
      </c>
      <c r="E22" s="38">
        <v>57395</v>
      </c>
      <c r="F22" s="38"/>
      <c r="G22" s="38">
        <v>1473</v>
      </c>
      <c r="H22" s="38">
        <v>248</v>
      </c>
      <c r="I22" s="38">
        <v>4456</v>
      </c>
      <c r="J22" s="39">
        <v>4</v>
      </c>
      <c r="K22" s="38" t="str">
        <f>IF(J22=1,"extremely dissatisfied",IF(J22=2,"dissatisfied",IF(J22=3,"neutral",IF(J22=4,"satisfied","extremely satisfied"))))</f>
        <v>satisfied</v>
      </c>
    </row>
    <row r="23" spans="1:11">
      <c r="A23" s="37">
        <v>22</v>
      </c>
      <c r="B23" s="36">
        <v>1</v>
      </c>
      <c r="C23" s="37">
        <v>3</v>
      </c>
      <c r="D23" s="37">
        <v>1</v>
      </c>
      <c r="E23" s="38">
        <v>52847</v>
      </c>
      <c r="F23" s="38"/>
      <c r="G23" s="38">
        <v>1038</v>
      </c>
      <c r="H23" s="38">
        <v>245</v>
      </c>
      <c r="I23" s="38">
        <v>3999</v>
      </c>
      <c r="J23" s="39">
        <v>4</v>
      </c>
      <c r="K23" s="38" t="str">
        <f>IF(J23=1,"extremely dissatisfied",IF(J23=2,"dissatisfied",IF(J23=3,"neutral",IF(J23=4,"satisfied","extremely satisfied"))))</f>
        <v>satisfied</v>
      </c>
    </row>
    <row r="24" spans="1:11">
      <c r="A24" s="37">
        <v>23</v>
      </c>
      <c r="B24" s="36">
        <v>2</v>
      </c>
      <c r="C24" s="37">
        <v>2</v>
      </c>
      <c r="D24" s="37">
        <v>1</v>
      </c>
      <c r="E24" s="38">
        <v>59486</v>
      </c>
      <c r="F24" s="38"/>
      <c r="G24" s="38">
        <v>933</v>
      </c>
      <c r="H24" s="38">
        <v>251</v>
      </c>
      <c r="I24" s="38">
        <v>2598</v>
      </c>
      <c r="J24" s="39">
        <v>3</v>
      </c>
      <c r="K24" s="38" t="str">
        <f>IF(J24=1,"extremely dissatisfied",IF(J24=2,"dissatisfied",IF(J24=3,"neutral",IF(J24=4,"satisfied","extremely satisfied"))))</f>
        <v>neutral</v>
      </c>
    </row>
    <row r="25" spans="1:11">
      <c r="A25" s="37">
        <v>24</v>
      </c>
      <c r="B25" s="36">
        <v>4</v>
      </c>
      <c r="C25" s="37">
        <v>2</v>
      </c>
      <c r="D25" s="37">
        <v>1</v>
      </c>
      <c r="E25" s="38">
        <v>57577</v>
      </c>
      <c r="F25" s="38">
        <v>52088</v>
      </c>
      <c r="G25" s="38">
        <v>903</v>
      </c>
      <c r="H25" s="38">
        <v>255</v>
      </c>
      <c r="I25" s="38">
        <v>6261</v>
      </c>
      <c r="J25" s="39">
        <v>5</v>
      </c>
      <c r="K25" s="38" t="str">
        <f>IF(J25=1,"extremely dissatisfied",IF(J25=2,"dissatisfied",IF(J25=3,"neutral",IF(J25=4,"satisfied","extremely satisfied"))))</f>
        <v>extremely satisfied</v>
      </c>
    </row>
    <row r="26" spans="1:11">
      <c r="A26" s="37">
        <v>25</v>
      </c>
      <c r="B26" s="36">
        <v>1</v>
      </c>
      <c r="C26" s="37">
        <v>2</v>
      </c>
      <c r="D26" s="37">
        <v>1</v>
      </c>
      <c r="E26" s="38">
        <v>63825</v>
      </c>
      <c r="F26" s="38"/>
      <c r="G26" s="38">
        <v>1346</v>
      </c>
      <c r="H26" s="38">
        <v>250</v>
      </c>
      <c r="I26" s="38">
        <v>5402</v>
      </c>
      <c r="J26" s="39">
        <v>5</v>
      </c>
      <c r="K26" s="38" t="str">
        <f>IF(J26=1,"extremely dissatisfied",IF(J26=2,"dissatisfied",IF(J26=3,"neutral",IF(J26=4,"satisfied","extremely satisfied"))))</f>
        <v>extremely satisfied</v>
      </c>
    </row>
    <row r="27" spans="1:11">
      <c r="A27" s="37">
        <v>26</v>
      </c>
      <c r="B27" s="36">
        <v>3</v>
      </c>
      <c r="C27" s="37">
        <v>1</v>
      </c>
      <c r="D27" s="37">
        <v>0</v>
      </c>
      <c r="E27" s="38">
        <v>66868</v>
      </c>
      <c r="F27" s="38">
        <v>57974</v>
      </c>
      <c r="G27" s="38">
        <v>574</v>
      </c>
      <c r="H27" s="38">
        <v>202</v>
      </c>
      <c r="I27" s="38">
        <v>3911</v>
      </c>
      <c r="J27" s="40">
        <v>2</v>
      </c>
      <c r="K27" s="38" t="str">
        <f>IF(J27=1,"extremely dissatisfied",IF(J27=2,"dissatisfied",IF(J27=3,"neutral",IF(J27=4,"satisfied","extremely satisfied"))))</f>
        <v>dissatisfied</v>
      </c>
    </row>
    <row r="28" spans="1:11">
      <c r="A28" s="37">
        <v>27</v>
      </c>
      <c r="B28" s="36">
        <v>2</v>
      </c>
      <c r="C28" s="37">
        <v>2</v>
      </c>
      <c r="D28" s="37">
        <v>1</v>
      </c>
      <c r="E28" s="38">
        <v>48376</v>
      </c>
      <c r="F28" s="38">
        <v>39894</v>
      </c>
      <c r="G28" s="38">
        <v>1407</v>
      </c>
      <c r="H28" s="38">
        <v>257</v>
      </c>
      <c r="I28" s="38">
        <v>5889</v>
      </c>
      <c r="J28" s="39">
        <v>5</v>
      </c>
      <c r="K28" s="38" t="str">
        <f>IF(J28=1,"extremely dissatisfied",IF(J28=2,"dissatisfied",IF(J28=3,"neutral",IF(J28=4,"satisfied","extremely satisfied"))))</f>
        <v>extremely satisfied</v>
      </c>
    </row>
    <row r="29" spans="1:11">
      <c r="A29" s="37">
        <v>28</v>
      </c>
      <c r="B29" s="36">
        <v>4</v>
      </c>
      <c r="C29" s="37">
        <v>4</v>
      </c>
      <c r="D29" s="37">
        <v>1</v>
      </c>
      <c r="E29" s="38">
        <v>33646</v>
      </c>
      <c r="F29" s="38"/>
      <c r="G29" s="38">
        <v>606</v>
      </c>
      <c r="H29" s="38">
        <v>264</v>
      </c>
      <c r="I29" s="38">
        <v>4275</v>
      </c>
      <c r="J29" s="39">
        <v>1</v>
      </c>
      <c r="K29" s="38" t="str">
        <f>IF(J29=1,"extremely dissatisfied",IF(J29=2,"dissatisfied",IF(J29=3,"neutral",IF(J29=4,"satisfied","extremely satisfied"))))</f>
        <v>extremely dissatisfied</v>
      </c>
    </row>
    <row r="30" spans="1:11">
      <c r="A30" s="37">
        <v>29</v>
      </c>
      <c r="B30" s="36">
        <v>3</v>
      </c>
      <c r="C30" s="37">
        <v>2</v>
      </c>
      <c r="D30" s="37">
        <v>1</v>
      </c>
      <c r="E30" s="38">
        <v>65241</v>
      </c>
      <c r="F30" s="38">
        <v>47205</v>
      </c>
      <c r="G30" s="38">
        <v>699</v>
      </c>
      <c r="H30" s="38">
        <v>254</v>
      </c>
      <c r="I30" s="38">
        <v>5737</v>
      </c>
      <c r="J30" s="39">
        <v>4</v>
      </c>
      <c r="K30" s="38" t="str">
        <f>IF(J30=1,"extremely dissatisfied",IF(J30=2,"dissatisfied",IF(J30=3,"neutral",IF(J30=4,"satisfied","extremely satisfied"))))</f>
        <v>satisfied</v>
      </c>
    </row>
    <row r="31" spans="1:11">
      <c r="A31" s="37">
        <v>30</v>
      </c>
      <c r="B31" s="36">
        <v>3</v>
      </c>
      <c r="C31" s="37">
        <v>1</v>
      </c>
      <c r="D31" s="37">
        <v>1</v>
      </c>
      <c r="E31" s="38">
        <v>34531</v>
      </c>
      <c r="F31" s="38">
        <v>21536</v>
      </c>
      <c r="G31" s="38">
        <v>988</v>
      </c>
      <c r="H31" s="38">
        <v>264</v>
      </c>
      <c r="I31" s="38">
        <v>5538</v>
      </c>
      <c r="J31" s="39">
        <v>5</v>
      </c>
      <c r="K31" s="38" t="str">
        <f>IF(J31=1,"extremely dissatisfied",IF(J31=2,"dissatisfied",IF(J31=3,"neutral",IF(J31=4,"satisfied","extremely satisfied"))))</f>
        <v>extremely satisfied</v>
      </c>
    </row>
    <row r="32" spans="1:11">
      <c r="A32" s="37">
        <v>31</v>
      </c>
      <c r="B32" s="36">
        <v>3</v>
      </c>
      <c r="C32" s="37">
        <v>4</v>
      </c>
      <c r="D32" s="37">
        <v>0</v>
      </c>
      <c r="E32" s="38">
        <v>18846</v>
      </c>
      <c r="F32" s="38">
        <v>12196</v>
      </c>
      <c r="G32" s="38">
        <v>746</v>
      </c>
      <c r="H32" s="38">
        <v>214</v>
      </c>
      <c r="I32" s="38">
        <v>1852</v>
      </c>
      <c r="J32" s="40">
        <v>2</v>
      </c>
      <c r="K32" s="38" t="str">
        <f>IF(J32=1,"extremely dissatisfied",IF(J32=2,"dissatisfied",IF(J32=3,"neutral",IF(J32=4,"satisfied","extremely satisfied"))))</f>
        <v>dissatisfied</v>
      </c>
    </row>
    <row r="33" spans="1:11">
      <c r="A33" s="37">
        <v>32</v>
      </c>
      <c r="B33" s="36">
        <v>3</v>
      </c>
      <c r="C33" s="37">
        <v>1</v>
      </c>
      <c r="D33" s="37">
        <v>1</v>
      </c>
      <c r="E33" s="38">
        <v>49181</v>
      </c>
      <c r="F33" s="38">
        <v>35091</v>
      </c>
      <c r="G33" s="38">
        <v>1510</v>
      </c>
      <c r="H33" s="38">
        <v>264</v>
      </c>
      <c r="I33" s="38">
        <v>7020</v>
      </c>
      <c r="J33" s="39">
        <v>4</v>
      </c>
      <c r="K33" s="38" t="str">
        <f>IF(J33=1,"extremely dissatisfied",IF(J33=2,"dissatisfied",IF(J33=3,"neutral",IF(J33=4,"satisfied","extremely satisfied"))))</f>
        <v>satisfied</v>
      </c>
    </row>
    <row r="34" spans="1:11">
      <c r="A34" s="37">
        <v>33</v>
      </c>
      <c r="B34" s="36">
        <v>4</v>
      </c>
      <c r="C34" s="37">
        <v>2</v>
      </c>
      <c r="D34" s="37">
        <v>1</v>
      </c>
      <c r="E34" s="38">
        <v>65276</v>
      </c>
      <c r="F34" s="38">
        <v>61140</v>
      </c>
      <c r="G34" s="38">
        <v>1091</v>
      </c>
      <c r="H34" s="38">
        <v>261</v>
      </c>
      <c r="I34" s="38">
        <v>7212</v>
      </c>
      <c r="J34" s="39">
        <v>2</v>
      </c>
      <c r="K34" s="38" t="str">
        <f>IF(J34=1,"extremely dissatisfied",IF(J34=2,"dissatisfied",IF(J34=3,"neutral",IF(J34=4,"satisfied","extremely satisfied"))))</f>
        <v>dissatisfied</v>
      </c>
    </row>
    <row r="35" spans="1:11">
      <c r="A35" s="37">
        <v>34</v>
      </c>
      <c r="B35" s="36">
        <v>2</v>
      </c>
      <c r="C35" s="37">
        <v>4</v>
      </c>
      <c r="D35" s="37">
        <v>0</v>
      </c>
      <c r="E35" s="38">
        <v>23597</v>
      </c>
      <c r="F35" s="38">
        <v>20798</v>
      </c>
      <c r="G35" s="38">
        <v>402</v>
      </c>
      <c r="H35" s="38">
        <v>211</v>
      </c>
      <c r="I35" s="38">
        <v>1796</v>
      </c>
      <c r="J35" s="40">
        <v>1</v>
      </c>
      <c r="K35" s="38" t="str">
        <f>IF(J35=1,"extremely dissatisfied",IF(J35=2,"dissatisfied",IF(J35=3,"neutral",IF(J35=4,"satisfied","extremely satisfied"))))</f>
        <v>extremely dissatisfied</v>
      </c>
    </row>
    <row r="36" spans="1:11">
      <c r="A36" s="37">
        <v>35</v>
      </c>
      <c r="B36" s="36">
        <v>5</v>
      </c>
      <c r="C36" s="37">
        <v>3</v>
      </c>
      <c r="D36" s="37">
        <v>0</v>
      </c>
      <c r="E36" s="38">
        <v>28851</v>
      </c>
      <c r="F36" s="38">
        <v>22682</v>
      </c>
      <c r="G36" s="38">
        <v>696</v>
      </c>
      <c r="H36" s="38">
        <v>225</v>
      </c>
      <c r="I36" s="38">
        <v>3452</v>
      </c>
      <c r="J36" s="40">
        <v>2</v>
      </c>
      <c r="K36" s="38" t="str">
        <f>IF(J36=1,"extremely dissatisfied",IF(J36=2,"dissatisfied",IF(J36=3,"neutral",IF(J36=4,"satisfied","extremely satisfied"))))</f>
        <v>dissatisfied</v>
      </c>
    </row>
    <row r="37" spans="1:11">
      <c r="A37" s="37">
        <v>36</v>
      </c>
      <c r="B37" s="36">
        <v>3</v>
      </c>
      <c r="C37" s="37">
        <v>2</v>
      </c>
      <c r="D37" s="37">
        <v>1</v>
      </c>
      <c r="E37" s="38">
        <v>62276</v>
      </c>
      <c r="F37" s="38">
        <v>31231</v>
      </c>
      <c r="G37" s="38">
        <v>1548</v>
      </c>
      <c r="H37" s="38">
        <v>249</v>
      </c>
      <c r="I37" s="38">
        <v>6428</v>
      </c>
      <c r="J37" s="39">
        <v>3</v>
      </c>
      <c r="K37" s="38" t="str">
        <f>IF(J37=1,"extremely dissatisfied",IF(J37=2,"dissatisfied",IF(J37=3,"neutral",IF(J37=4,"satisfied","extremely satisfied"))))</f>
        <v>neutral</v>
      </c>
    </row>
    <row r="38" spans="1:11">
      <c r="A38" s="37">
        <v>37</v>
      </c>
      <c r="B38" s="36">
        <v>4</v>
      </c>
      <c r="C38" s="37">
        <v>1</v>
      </c>
      <c r="D38" s="37">
        <v>1</v>
      </c>
      <c r="E38" s="38">
        <v>42639</v>
      </c>
      <c r="F38" s="38">
        <v>32912</v>
      </c>
      <c r="G38" s="38">
        <v>919</v>
      </c>
      <c r="H38" s="38">
        <v>258</v>
      </c>
      <c r="I38" s="38">
        <v>4469</v>
      </c>
      <c r="J38" s="39">
        <v>5</v>
      </c>
      <c r="K38" s="38" t="str">
        <f>IF(J38=1,"extremely dissatisfied",IF(J38=2,"dissatisfied",IF(J38=3,"neutral",IF(J38=4,"satisfied","extremely satisfied"))))</f>
        <v>extremely satisfied</v>
      </c>
    </row>
    <row r="39" spans="1:11">
      <c r="A39" s="37">
        <v>38</v>
      </c>
      <c r="B39" s="36">
        <v>2</v>
      </c>
      <c r="C39" s="37">
        <v>2</v>
      </c>
      <c r="D39" s="37">
        <v>1</v>
      </c>
      <c r="E39" s="38">
        <v>35592</v>
      </c>
      <c r="F39" s="38">
        <v>23074</v>
      </c>
      <c r="G39" s="38">
        <v>1669</v>
      </c>
      <c r="H39" s="38">
        <v>245</v>
      </c>
      <c r="I39" s="38">
        <v>5516</v>
      </c>
      <c r="J39" s="39">
        <v>5</v>
      </c>
      <c r="K39" s="38" t="str">
        <f>IF(J39=1,"extremely dissatisfied",IF(J39=2,"dissatisfied",IF(J39=3,"neutral",IF(J39=4,"satisfied","extremely satisfied"))))</f>
        <v>extremely satisfied</v>
      </c>
    </row>
    <row r="40" spans="1:11">
      <c r="A40" s="37">
        <v>39</v>
      </c>
      <c r="B40" s="36">
        <v>3</v>
      </c>
      <c r="C40" s="37">
        <v>1</v>
      </c>
      <c r="D40" s="37">
        <v>1</v>
      </c>
      <c r="E40" s="38">
        <v>49777</v>
      </c>
      <c r="F40" s="38">
        <v>27773</v>
      </c>
      <c r="G40" s="38">
        <v>1049</v>
      </c>
      <c r="H40" s="38">
        <v>256</v>
      </c>
      <c r="I40" s="38">
        <v>5239</v>
      </c>
      <c r="J40" s="39">
        <v>4</v>
      </c>
      <c r="K40" s="38" t="str">
        <f>IF(J40=1,"extremely dissatisfied",IF(J40=2,"dissatisfied",IF(J40=3,"neutral",IF(J40=4,"satisfied","extremely satisfied"))))</f>
        <v>satisfied</v>
      </c>
    </row>
    <row r="41" spans="1:11">
      <c r="A41" s="37">
        <v>40</v>
      </c>
      <c r="B41" s="36">
        <v>3</v>
      </c>
      <c r="C41" s="37">
        <v>4</v>
      </c>
      <c r="D41" s="37">
        <v>1</v>
      </c>
      <c r="E41" s="38">
        <v>21451</v>
      </c>
      <c r="F41" s="38">
        <v>13309</v>
      </c>
      <c r="G41" s="38">
        <v>493</v>
      </c>
      <c r="H41" s="38">
        <v>259</v>
      </c>
      <c r="I41" s="38">
        <v>3731</v>
      </c>
      <c r="J41" s="39">
        <v>5</v>
      </c>
      <c r="K41" s="38" t="str">
        <f>IF(J41=1,"extremely dissatisfied",IF(J41=2,"dissatisfied",IF(J41=3,"neutral",IF(J41=4,"satisfied","extremely satisfied"))))</f>
        <v>extremely satisfied</v>
      </c>
    </row>
    <row r="42" spans="1:11">
      <c r="A42" s="37">
        <v>41</v>
      </c>
      <c r="B42" s="36">
        <v>7</v>
      </c>
      <c r="C42" s="37">
        <v>3</v>
      </c>
      <c r="D42" s="37">
        <v>1</v>
      </c>
      <c r="E42" s="38">
        <v>37808</v>
      </c>
      <c r="F42" s="38">
        <v>28022</v>
      </c>
      <c r="G42" s="38">
        <v>722</v>
      </c>
      <c r="H42" s="38">
        <v>286</v>
      </c>
      <c r="I42" s="38">
        <v>7228</v>
      </c>
      <c r="J42" s="39">
        <v>4</v>
      </c>
      <c r="K42" s="38" t="str">
        <f>IF(J42=1,"extremely dissatisfied",IF(J42=2,"dissatisfied",IF(J42=3,"neutral",IF(J42=4,"satisfied","extremely satisfied"))))</f>
        <v>satisfied</v>
      </c>
    </row>
    <row r="43" spans="1:11">
      <c r="A43" s="37">
        <v>42</v>
      </c>
      <c r="B43" s="36">
        <v>3</v>
      </c>
      <c r="C43" s="37">
        <v>1</v>
      </c>
      <c r="D43" s="37">
        <v>1</v>
      </c>
      <c r="E43" s="38">
        <v>56375</v>
      </c>
      <c r="F43" s="38"/>
      <c r="G43" s="38">
        <v>881</v>
      </c>
      <c r="H43" s="38">
        <v>261</v>
      </c>
      <c r="I43" s="38">
        <v>3441</v>
      </c>
      <c r="J43" s="39">
        <v>5</v>
      </c>
      <c r="K43" s="38" t="str">
        <f>IF(J43=1,"extremely dissatisfied",IF(J43=2,"dissatisfied",IF(J43=3,"neutral",IF(J43=4,"satisfied","extremely satisfied"))))</f>
        <v>extremely satisfied</v>
      </c>
    </row>
    <row r="44" spans="1:11">
      <c r="A44" s="37">
        <v>43</v>
      </c>
      <c r="B44" s="36">
        <v>5</v>
      </c>
      <c r="C44" s="37">
        <v>2</v>
      </c>
      <c r="D44" s="37">
        <v>1</v>
      </c>
      <c r="E44" s="38">
        <v>67798</v>
      </c>
      <c r="F44" s="38">
        <v>33945</v>
      </c>
      <c r="G44" s="38">
        <v>1424</v>
      </c>
      <c r="H44" s="38">
        <v>264</v>
      </c>
      <c r="I44" s="38">
        <v>6067</v>
      </c>
      <c r="J44" s="39">
        <v>4</v>
      </c>
      <c r="K44" s="38" t="str">
        <f>IF(J44=1,"extremely dissatisfied",IF(J44=2,"dissatisfied",IF(J44=3,"neutral",IF(J44=4,"satisfied","extremely satisfied"))))</f>
        <v>satisfied</v>
      </c>
    </row>
    <row r="45" spans="1:11">
      <c r="A45" s="37">
        <v>44</v>
      </c>
      <c r="B45" s="36">
        <v>1</v>
      </c>
      <c r="C45" s="37">
        <v>1</v>
      </c>
      <c r="D45" s="37">
        <v>1</v>
      </c>
      <c r="E45" s="38">
        <v>29805</v>
      </c>
      <c r="F45" s="38"/>
      <c r="G45" s="38">
        <v>1161</v>
      </c>
      <c r="H45" s="38">
        <v>253</v>
      </c>
      <c r="I45" s="38">
        <v>5462</v>
      </c>
      <c r="J45" s="39">
        <v>4</v>
      </c>
      <c r="K45" s="38" t="str">
        <f>IF(J45=1,"extremely dissatisfied",IF(J45=2,"dissatisfied",IF(J45=3,"neutral",IF(J45=4,"satisfied","extremely satisfied"))))</f>
        <v>satisfied</v>
      </c>
    </row>
    <row r="46" spans="1:11">
      <c r="A46" s="37">
        <v>45</v>
      </c>
      <c r="B46" s="36">
        <v>1</v>
      </c>
      <c r="C46" s="37">
        <v>4</v>
      </c>
      <c r="D46" s="37">
        <v>0</v>
      </c>
      <c r="E46" s="38">
        <v>35289</v>
      </c>
      <c r="F46" s="38"/>
      <c r="G46" s="38">
        <v>457</v>
      </c>
      <c r="H46" s="38">
        <v>192</v>
      </c>
      <c r="I46" s="38">
        <v>1734</v>
      </c>
      <c r="J46" s="40">
        <v>1</v>
      </c>
      <c r="K46" s="38" t="str">
        <f>IF(J46=1,"extremely dissatisfied",IF(J46=2,"dissatisfied",IF(J46=3,"neutral",IF(J46=4,"satisfied","extremely satisfied"))))</f>
        <v>extremely dissatisfied</v>
      </c>
    </row>
    <row r="47" spans="1:11">
      <c r="A47" s="37">
        <v>46</v>
      </c>
      <c r="B47" s="36">
        <v>5</v>
      </c>
      <c r="C47" s="37">
        <v>2</v>
      </c>
      <c r="D47" s="37">
        <v>1</v>
      </c>
      <c r="E47" s="38">
        <v>63354</v>
      </c>
      <c r="F47" s="38">
        <v>52656</v>
      </c>
      <c r="G47" s="38">
        <v>1458</v>
      </c>
      <c r="H47" s="38">
        <v>277</v>
      </c>
      <c r="I47" s="38">
        <v>6153</v>
      </c>
      <c r="J47" s="39">
        <v>4</v>
      </c>
      <c r="K47" s="38" t="str">
        <f>IF(J47=1,"extremely dissatisfied",IF(J47=2,"dissatisfied",IF(J47=3,"neutral",IF(J47=4,"satisfied","extremely satisfied"))))</f>
        <v>satisfied</v>
      </c>
    </row>
    <row r="48" spans="1:11">
      <c r="A48" s="37">
        <v>47</v>
      </c>
      <c r="B48" s="36">
        <v>2</v>
      </c>
      <c r="C48" s="37">
        <v>3</v>
      </c>
      <c r="D48" s="37">
        <v>0</v>
      </c>
      <c r="E48" s="38">
        <v>30693</v>
      </c>
      <c r="F48" s="38">
        <v>23046</v>
      </c>
      <c r="G48" s="38">
        <v>977</v>
      </c>
      <c r="H48" s="38">
        <v>199</v>
      </c>
      <c r="I48" s="38">
        <v>3763</v>
      </c>
      <c r="J48" s="40">
        <v>1</v>
      </c>
      <c r="K48" s="38" t="str">
        <f>IF(J48=1,"extremely dissatisfied",IF(J48=2,"dissatisfied",IF(J48=3,"neutral",IF(J48=4,"satisfied","extremely satisfied"))))</f>
        <v>extremely dissatisfied</v>
      </c>
    </row>
    <row r="49" spans="1:11">
      <c r="A49" s="37">
        <v>48</v>
      </c>
      <c r="B49" s="36">
        <v>2</v>
      </c>
      <c r="C49" s="37">
        <v>2</v>
      </c>
      <c r="D49" s="37">
        <v>1</v>
      </c>
      <c r="E49" s="38">
        <v>68806</v>
      </c>
      <c r="F49" s="38"/>
      <c r="G49" s="38">
        <v>1453</v>
      </c>
      <c r="H49" s="38">
        <v>251</v>
      </c>
      <c r="I49" s="38">
        <v>4930</v>
      </c>
      <c r="J49" s="39">
        <v>5</v>
      </c>
      <c r="K49" s="38" t="str">
        <f>IF(J49=1,"extremely dissatisfied",IF(J49=2,"dissatisfied",IF(J49=3,"neutral",IF(J49=4,"satisfied","extremely satisfied"))))</f>
        <v>extremely satisfied</v>
      </c>
    </row>
    <row r="50" spans="1:11">
      <c r="A50" s="37">
        <v>49</v>
      </c>
      <c r="B50" s="36">
        <v>1</v>
      </c>
      <c r="C50" s="37">
        <v>2</v>
      </c>
      <c r="D50" s="37">
        <v>1</v>
      </c>
      <c r="E50" s="38">
        <v>66770</v>
      </c>
      <c r="F50" s="38"/>
      <c r="G50" s="38">
        <v>1658</v>
      </c>
      <c r="H50" s="38">
        <v>257</v>
      </c>
      <c r="I50" s="38">
        <v>6025</v>
      </c>
      <c r="J50" s="39">
        <v>5</v>
      </c>
      <c r="K50" s="38" t="str">
        <f>IF(J50=1,"extremely dissatisfied",IF(J50=2,"dissatisfied",IF(J50=3,"neutral",IF(J50=4,"satisfied","extremely satisfied"))))</f>
        <v>extremely satisfied</v>
      </c>
    </row>
    <row r="51" spans="1:11">
      <c r="A51" s="37">
        <v>50</v>
      </c>
      <c r="B51" s="36">
        <v>1</v>
      </c>
      <c r="C51" s="37">
        <v>2</v>
      </c>
      <c r="D51" s="37">
        <v>1</v>
      </c>
      <c r="E51" s="38">
        <v>59321</v>
      </c>
      <c r="F51" s="38"/>
      <c r="G51" s="38">
        <v>1664</v>
      </c>
      <c r="H51" s="38">
        <v>247</v>
      </c>
      <c r="I51" s="38">
        <v>5314</v>
      </c>
      <c r="J51" s="39">
        <v>3</v>
      </c>
      <c r="K51" s="38" t="str">
        <f>IF(J51=1,"extremely dissatisfied",IF(J51=2,"dissatisfied",IF(J51=3,"neutral",IF(J51=4,"satisfied","extremely satisfied"))))</f>
        <v>neutral</v>
      </c>
    </row>
    <row r="52" spans="1:11">
      <c r="A52" s="37">
        <v>51</v>
      </c>
      <c r="B52" s="36">
        <v>4</v>
      </c>
      <c r="C52" s="37">
        <v>2</v>
      </c>
      <c r="D52" s="37">
        <v>1</v>
      </c>
      <c r="E52" s="38">
        <v>49954</v>
      </c>
      <c r="F52" s="38">
        <v>30758</v>
      </c>
      <c r="G52" s="38">
        <v>1062</v>
      </c>
      <c r="H52" s="38">
        <v>260</v>
      </c>
      <c r="I52" s="38">
        <v>5179</v>
      </c>
      <c r="J52" s="39">
        <v>5</v>
      </c>
      <c r="K52" s="38" t="str">
        <f>IF(J52=1,"extremely dissatisfied",IF(J52=2,"dissatisfied",IF(J52=3,"neutral",IF(J52=4,"satisfied","extremely satisfied"))))</f>
        <v>extremely satisfied</v>
      </c>
    </row>
    <row r="53" spans="1:11">
      <c r="A53" s="37">
        <v>52</v>
      </c>
      <c r="B53" s="36">
        <v>2</v>
      </c>
      <c r="C53" s="37">
        <v>2</v>
      </c>
      <c r="D53" s="37">
        <v>1</v>
      </c>
      <c r="E53" s="38">
        <v>55752</v>
      </c>
      <c r="F53" s="38">
        <v>37404</v>
      </c>
      <c r="G53" s="38">
        <v>1660</v>
      </c>
      <c r="H53" s="38">
        <v>253</v>
      </c>
      <c r="I53" s="38">
        <v>5768</v>
      </c>
      <c r="J53" s="39">
        <v>4</v>
      </c>
      <c r="K53" s="38" t="str">
        <f>IF(J53=1,"extremely dissatisfied",IF(J53=2,"dissatisfied",IF(J53=3,"neutral",IF(J53=4,"satisfied","extremely satisfied"))))</f>
        <v>satisfied</v>
      </c>
    </row>
    <row r="54" spans="1:11">
      <c r="A54" s="37">
        <v>53</v>
      </c>
      <c r="B54" s="36">
        <v>5</v>
      </c>
      <c r="C54" s="37">
        <v>3</v>
      </c>
      <c r="D54" s="37">
        <v>0</v>
      </c>
      <c r="E54" s="38">
        <v>43436</v>
      </c>
      <c r="F54" s="38">
        <v>21855</v>
      </c>
      <c r="G54" s="38">
        <v>699</v>
      </c>
      <c r="H54" s="38">
        <v>215</v>
      </c>
      <c r="I54" s="38">
        <v>2767</v>
      </c>
      <c r="J54" s="40">
        <v>3</v>
      </c>
      <c r="K54" s="38" t="str">
        <f>IF(J54=1,"extremely dissatisfied",IF(J54=2,"dissatisfied",IF(J54=3,"neutral",IF(J54=4,"satisfied","extremely satisfied"))))</f>
        <v>neutral</v>
      </c>
    </row>
    <row r="55" spans="1:11">
      <c r="A55" s="37">
        <v>54</v>
      </c>
      <c r="B55" s="36">
        <v>5</v>
      </c>
      <c r="C55" s="37">
        <v>3</v>
      </c>
      <c r="D55" s="37">
        <v>1</v>
      </c>
      <c r="E55" s="38">
        <v>36780</v>
      </c>
      <c r="F55" s="38">
        <v>21609</v>
      </c>
      <c r="G55" s="38">
        <v>573</v>
      </c>
      <c r="H55" s="38">
        <v>279</v>
      </c>
      <c r="I55" s="38">
        <v>5311</v>
      </c>
      <c r="J55" s="39">
        <v>5</v>
      </c>
      <c r="K55" s="38" t="str">
        <f>IF(J55=1,"extremely dissatisfied",IF(J55=2,"dissatisfied",IF(J55=3,"neutral",IF(J55=4,"satisfied","extremely satisfied"))))</f>
        <v>extremely satisfied</v>
      </c>
    </row>
    <row r="56" spans="1:11">
      <c r="A56" s="37">
        <v>55</v>
      </c>
      <c r="B56" s="36">
        <v>3</v>
      </c>
      <c r="C56" s="37">
        <v>1</v>
      </c>
      <c r="D56" s="37">
        <v>0</v>
      </c>
      <c r="E56" s="38">
        <v>64489</v>
      </c>
      <c r="F56" s="38">
        <v>43448</v>
      </c>
      <c r="G56" s="38">
        <v>748</v>
      </c>
      <c r="H56" s="38">
        <v>207</v>
      </c>
      <c r="I56" s="38">
        <v>3934</v>
      </c>
      <c r="J56" s="40">
        <v>2</v>
      </c>
      <c r="K56" s="38" t="str">
        <f>IF(J56=1,"extremely dissatisfied",IF(J56=2,"dissatisfied",IF(J56=3,"neutral",IF(J56=4,"satisfied","extremely satisfied"))))</f>
        <v>dissatisfied</v>
      </c>
    </row>
    <row r="57" spans="1:11">
      <c r="A57" s="37">
        <v>56</v>
      </c>
      <c r="B57" s="36">
        <v>2</v>
      </c>
      <c r="C57" s="37">
        <v>1</v>
      </c>
      <c r="D57" s="37">
        <v>1</v>
      </c>
      <c r="E57" s="38">
        <v>30433</v>
      </c>
      <c r="F57" s="38">
        <v>23929</v>
      </c>
      <c r="G57" s="38">
        <v>1318</v>
      </c>
      <c r="H57" s="38">
        <v>244</v>
      </c>
      <c r="I57" s="38">
        <v>4648</v>
      </c>
      <c r="J57" s="39">
        <v>4</v>
      </c>
      <c r="K57" s="38" t="str">
        <f>IF(J57=1,"extremely dissatisfied",IF(J57=2,"dissatisfied",IF(J57=3,"neutral",IF(J57=4,"satisfied","extremely satisfied"))))</f>
        <v>satisfied</v>
      </c>
    </row>
    <row r="58" spans="1:11">
      <c r="A58" s="37">
        <v>57</v>
      </c>
      <c r="B58" s="36">
        <v>5</v>
      </c>
      <c r="C58" s="37">
        <v>4</v>
      </c>
      <c r="D58" s="37">
        <v>0</v>
      </c>
      <c r="E58" s="38">
        <v>20234</v>
      </c>
      <c r="F58" s="38">
        <v>17507</v>
      </c>
      <c r="G58" s="38">
        <v>572</v>
      </c>
      <c r="H58" s="38">
        <v>223</v>
      </c>
      <c r="I58" s="38">
        <v>3030</v>
      </c>
      <c r="J58" s="40">
        <v>2</v>
      </c>
      <c r="K58" s="38" t="str">
        <f>IF(J58=1,"extremely dissatisfied",IF(J58=2,"dissatisfied",IF(J58=3,"neutral",IF(J58=4,"satisfied","extremely satisfied"))))</f>
        <v>dissatisfied</v>
      </c>
    </row>
    <row r="59" spans="1:11">
      <c r="A59" s="37">
        <v>58</v>
      </c>
      <c r="B59" s="36">
        <v>2</v>
      </c>
      <c r="C59" s="37">
        <v>3</v>
      </c>
      <c r="D59" s="37">
        <v>1</v>
      </c>
      <c r="E59" s="38">
        <v>32848</v>
      </c>
      <c r="F59" s="38"/>
      <c r="G59" s="38">
        <v>720</v>
      </c>
      <c r="H59" s="38">
        <v>254</v>
      </c>
      <c r="I59" s="38">
        <v>4113</v>
      </c>
      <c r="J59" s="39">
        <v>5</v>
      </c>
      <c r="K59" s="38" t="str">
        <f>IF(J59=1,"extremely dissatisfied",IF(J59=2,"dissatisfied",IF(J59=3,"neutral",IF(J59=4,"satisfied","extremely satisfied"))))</f>
        <v>extremely satisfied</v>
      </c>
    </row>
    <row r="60" spans="1:11">
      <c r="A60" s="37">
        <v>59</v>
      </c>
      <c r="B60" s="36">
        <v>2</v>
      </c>
      <c r="C60" s="37">
        <v>4</v>
      </c>
      <c r="D60" s="37">
        <v>0</v>
      </c>
      <c r="E60" s="38">
        <v>16252</v>
      </c>
      <c r="F60" s="38">
        <v>11539</v>
      </c>
      <c r="G60" s="38">
        <v>669</v>
      </c>
      <c r="H60" s="38">
        <v>206</v>
      </c>
      <c r="I60" s="38">
        <v>1428</v>
      </c>
      <c r="J60" s="40">
        <v>2</v>
      </c>
      <c r="K60" s="38" t="str">
        <f>IF(J60=1,"extremely dissatisfied",IF(J60=2,"dissatisfied",IF(J60=3,"neutral",IF(J60=4,"satisfied","extremely satisfied"))))</f>
        <v>dissatisfied</v>
      </c>
    </row>
    <row r="61" spans="1:11">
      <c r="A61" s="37">
        <v>60</v>
      </c>
      <c r="B61" s="36">
        <v>3</v>
      </c>
      <c r="C61" s="37">
        <v>2</v>
      </c>
      <c r="D61" s="37">
        <v>1</v>
      </c>
      <c r="E61" s="38">
        <v>75225</v>
      </c>
      <c r="F61" s="38">
        <v>71930</v>
      </c>
      <c r="G61" s="38">
        <v>1272</v>
      </c>
      <c r="H61" s="38">
        <v>260</v>
      </c>
      <c r="I61" s="38">
        <v>6434</v>
      </c>
      <c r="J61" s="39">
        <v>4</v>
      </c>
      <c r="K61" s="38" t="str">
        <f>IF(J61=1,"extremely dissatisfied",IF(J61=2,"dissatisfied",IF(J61=3,"neutral",IF(J61=4,"satisfied","extremely satisfied"))))</f>
        <v>satisfied</v>
      </c>
    </row>
    <row r="62" spans="1:11">
      <c r="A62" s="37">
        <v>61</v>
      </c>
      <c r="B62" s="36">
        <v>2</v>
      </c>
      <c r="C62" s="37">
        <v>3</v>
      </c>
      <c r="D62" s="37">
        <v>1</v>
      </c>
      <c r="E62" s="38">
        <v>38838</v>
      </c>
      <c r="F62" s="38">
        <v>36513</v>
      </c>
      <c r="G62" s="38">
        <v>1084</v>
      </c>
      <c r="H62" s="38">
        <v>247</v>
      </c>
      <c r="I62" s="38">
        <v>4428</v>
      </c>
      <c r="J62" s="39">
        <v>4</v>
      </c>
      <c r="K62" s="38" t="str">
        <f>IF(J62=1,"extremely dissatisfied",IF(J62=2,"dissatisfied",IF(J62=3,"neutral",IF(J62=4,"satisfied","extremely satisfied"))))</f>
        <v>satisfied</v>
      </c>
    </row>
    <row r="63" spans="1:11">
      <c r="A63" s="37">
        <v>62</v>
      </c>
      <c r="B63" s="36">
        <v>3</v>
      </c>
      <c r="C63" s="37">
        <v>2</v>
      </c>
      <c r="D63" s="37">
        <v>1</v>
      </c>
      <c r="E63" s="38">
        <v>60993</v>
      </c>
      <c r="F63" s="38">
        <v>44220</v>
      </c>
      <c r="G63" s="38">
        <v>1476</v>
      </c>
      <c r="H63" s="38">
        <v>257</v>
      </c>
      <c r="I63" s="38">
        <v>6675</v>
      </c>
      <c r="J63" s="39">
        <v>4</v>
      </c>
      <c r="K63" s="38" t="str">
        <f>IF(J63=1,"extremely dissatisfied",IF(J63=2,"dissatisfied",IF(J63=3,"neutral",IF(J63=4,"satisfied","extremely satisfied"))))</f>
        <v>satisfied</v>
      </c>
    </row>
    <row r="64" spans="1:11">
      <c r="A64" s="37">
        <v>63</v>
      </c>
      <c r="B64" s="36">
        <v>2</v>
      </c>
      <c r="C64" s="37">
        <v>1</v>
      </c>
      <c r="D64" s="37">
        <v>0</v>
      </c>
      <c r="E64" s="38">
        <v>31051</v>
      </c>
      <c r="F64" s="38">
        <v>26520</v>
      </c>
      <c r="G64" s="38">
        <v>1033</v>
      </c>
      <c r="H64" s="38">
        <v>195</v>
      </c>
      <c r="I64" s="38">
        <v>1821</v>
      </c>
      <c r="J64" s="40">
        <v>1</v>
      </c>
      <c r="K64" s="38" t="str">
        <f>IF(J64=1,"extremely dissatisfied",IF(J64=2,"dissatisfied",IF(J64=3,"neutral",IF(J64=4,"satisfied","extremely satisfied"))))</f>
        <v>extremely dissatisfied</v>
      </c>
    </row>
    <row r="65" spans="1:11">
      <c r="A65" s="37">
        <v>64</v>
      </c>
      <c r="B65" s="36">
        <v>1</v>
      </c>
      <c r="C65" s="37">
        <v>1</v>
      </c>
      <c r="D65" s="37">
        <v>1</v>
      </c>
      <c r="E65" s="38">
        <v>43847</v>
      </c>
      <c r="F65" s="38"/>
      <c r="G65" s="38">
        <v>847</v>
      </c>
      <c r="H65" s="38">
        <v>244</v>
      </c>
      <c r="I65" s="38">
        <v>4264</v>
      </c>
      <c r="J65" s="39">
        <v>4</v>
      </c>
      <c r="K65" s="38" t="str">
        <f>IF(J65=1,"extremely dissatisfied",IF(J65=2,"dissatisfied",IF(J65=3,"neutral",IF(J65=4,"satisfied","extremely satisfied"))))</f>
        <v>satisfied</v>
      </c>
    </row>
    <row r="66" spans="1:11">
      <c r="A66" s="37">
        <v>65</v>
      </c>
      <c r="B66" s="36">
        <v>1</v>
      </c>
      <c r="C66" s="37">
        <v>3</v>
      </c>
      <c r="D66" s="37">
        <v>1</v>
      </c>
      <c r="E66" s="38">
        <v>39862</v>
      </c>
      <c r="F66" s="38"/>
      <c r="G66" s="38">
        <v>1472</v>
      </c>
      <c r="H66" s="38">
        <v>250</v>
      </c>
      <c r="I66" s="38">
        <v>4809</v>
      </c>
      <c r="J66" s="39">
        <v>4</v>
      </c>
      <c r="K66" s="38" t="str">
        <f>IF(J66=1,"extremely dissatisfied",IF(J66=2,"dissatisfied",IF(J66=3,"neutral",IF(J66=4,"satisfied","extremely satisfied"))))</f>
        <v>satisfied</v>
      </c>
    </row>
    <row r="67" spans="1:11">
      <c r="A67" s="37">
        <v>66</v>
      </c>
      <c r="B67" s="36">
        <v>2</v>
      </c>
      <c r="C67" s="37">
        <v>4</v>
      </c>
      <c r="D67" s="37">
        <v>0</v>
      </c>
      <c r="E67" s="38">
        <v>27222</v>
      </c>
      <c r="F67" s="38">
        <v>17215</v>
      </c>
      <c r="G67" s="38">
        <v>520</v>
      </c>
      <c r="H67" s="38">
        <v>201</v>
      </c>
      <c r="I67" s="38">
        <v>3705</v>
      </c>
      <c r="J67" s="40">
        <v>3</v>
      </c>
      <c r="K67" s="38" t="str">
        <f>IF(J67=1,"extremely dissatisfied",IF(J67=2,"dissatisfied",IF(J67=3,"neutral",IF(J67=4,"satisfied","extremely satisfied"))))</f>
        <v>neutral</v>
      </c>
    </row>
    <row r="68" spans="1:11">
      <c r="A68" s="37">
        <v>67</v>
      </c>
      <c r="B68" s="36">
        <v>2</v>
      </c>
      <c r="C68" s="37">
        <v>4</v>
      </c>
      <c r="D68" s="37">
        <v>0</v>
      </c>
      <c r="E68" s="38">
        <v>27651</v>
      </c>
      <c r="F68" s="38">
        <v>18644</v>
      </c>
      <c r="G68" s="38">
        <v>501</v>
      </c>
      <c r="H68" s="38">
        <v>195</v>
      </c>
      <c r="I68" s="38">
        <v>3661</v>
      </c>
      <c r="J68" s="40">
        <v>4</v>
      </c>
      <c r="K68" s="38" t="str">
        <f>IF(J68=1,"extremely dissatisfied",IF(J68=2,"dissatisfied",IF(J68=3,"neutral",IF(J68=4,"satisfied","extremely satisfied"))))</f>
        <v>satisfied</v>
      </c>
    </row>
    <row r="69" spans="1:11">
      <c r="A69" s="37">
        <v>68</v>
      </c>
      <c r="B69" s="36">
        <v>3</v>
      </c>
      <c r="C69" s="37">
        <v>2</v>
      </c>
      <c r="D69" s="37">
        <v>1</v>
      </c>
      <c r="E69" s="38">
        <v>53650</v>
      </c>
      <c r="F69" s="38">
        <v>50636</v>
      </c>
      <c r="G69" s="38">
        <v>1292</v>
      </c>
      <c r="H69" s="38">
        <v>259</v>
      </c>
      <c r="I69" s="38">
        <v>7043</v>
      </c>
      <c r="J69" s="39">
        <v>5</v>
      </c>
      <c r="K69" s="38" t="str">
        <f>IF(J69=1,"extremely dissatisfied",IF(J69=2,"dissatisfied",IF(J69=3,"neutral",IF(J69=4,"satisfied","extremely satisfied"))))</f>
        <v>extremely satisfied</v>
      </c>
    </row>
    <row r="70" spans="1:11">
      <c r="A70" s="37">
        <v>69</v>
      </c>
      <c r="B70" s="36">
        <v>5</v>
      </c>
      <c r="C70" s="37">
        <v>1</v>
      </c>
      <c r="D70" s="37">
        <v>0</v>
      </c>
      <c r="E70" s="38">
        <v>42168</v>
      </c>
      <c r="F70" s="38">
        <v>39108</v>
      </c>
      <c r="G70" s="38">
        <v>490</v>
      </c>
      <c r="H70" s="38">
        <v>221</v>
      </c>
      <c r="I70" s="38">
        <v>1739</v>
      </c>
      <c r="J70" s="40">
        <v>1</v>
      </c>
      <c r="K70" s="38" t="str">
        <f>IF(J70=1,"extremely dissatisfied",IF(J70=2,"dissatisfied",IF(J70=3,"neutral",IF(J70=4,"satisfied","extremely satisfied"))))</f>
        <v>extremely dissatisfied</v>
      </c>
    </row>
    <row r="71" spans="1:11">
      <c r="A71" s="37">
        <v>70</v>
      </c>
      <c r="B71" s="36">
        <v>4</v>
      </c>
      <c r="C71" s="37">
        <v>3</v>
      </c>
      <c r="D71" s="37">
        <v>1</v>
      </c>
      <c r="E71" s="38">
        <v>36472</v>
      </c>
      <c r="F71" s="38">
        <v>33832</v>
      </c>
      <c r="G71" s="38">
        <v>1435</v>
      </c>
      <c r="H71" s="38">
        <v>260</v>
      </c>
      <c r="I71" s="38">
        <v>5895</v>
      </c>
      <c r="J71" s="39">
        <v>2</v>
      </c>
      <c r="K71" s="38" t="str">
        <f>IF(J71=1,"extremely dissatisfied",IF(J71=2,"dissatisfied",IF(J71=3,"neutral",IF(J71=4,"satisfied","extremely satisfied"))))</f>
        <v>dissatisfied</v>
      </c>
    </row>
    <row r="72" spans="1:11">
      <c r="A72" s="37">
        <v>71</v>
      </c>
      <c r="B72" s="36">
        <v>2</v>
      </c>
      <c r="C72" s="37">
        <v>2</v>
      </c>
      <c r="D72" s="37">
        <v>1</v>
      </c>
      <c r="E72" s="38">
        <v>66346</v>
      </c>
      <c r="F72" s="38"/>
      <c r="G72" s="38">
        <v>1914</v>
      </c>
      <c r="H72" s="38">
        <v>247</v>
      </c>
      <c r="I72" s="38">
        <v>6584</v>
      </c>
      <c r="J72" s="39">
        <v>4</v>
      </c>
      <c r="K72" s="38" t="str">
        <f>IF(J72=1,"extremely dissatisfied",IF(J72=2,"dissatisfied",IF(J72=3,"neutral",IF(J72=4,"satisfied","extremely satisfied"))))</f>
        <v>satisfied</v>
      </c>
    </row>
    <row r="73" spans="1:11">
      <c r="A73" s="37">
        <v>72</v>
      </c>
      <c r="B73" s="36">
        <v>4</v>
      </c>
      <c r="C73" s="37">
        <v>1</v>
      </c>
      <c r="D73" s="37">
        <v>1</v>
      </c>
      <c r="E73" s="38">
        <v>63572</v>
      </c>
      <c r="F73" s="38">
        <v>54048</v>
      </c>
      <c r="G73" s="38">
        <v>1123</v>
      </c>
      <c r="H73" s="38">
        <v>249</v>
      </c>
      <c r="I73" s="38">
        <v>6165</v>
      </c>
      <c r="J73" s="39">
        <v>3</v>
      </c>
      <c r="K73" s="38" t="str">
        <f>IF(J73=1,"extremely dissatisfied",IF(J73=2,"dissatisfied",IF(J73=3,"neutral",IF(J73=4,"satisfied","extremely satisfied"))))</f>
        <v>neutral</v>
      </c>
    </row>
    <row r="74" spans="1:11">
      <c r="A74" s="37">
        <v>73</v>
      </c>
      <c r="B74" s="36">
        <v>2</v>
      </c>
      <c r="C74" s="37">
        <v>3</v>
      </c>
      <c r="D74" s="37">
        <v>1</v>
      </c>
      <c r="E74" s="38">
        <v>50233</v>
      </c>
      <c r="F74" s="38">
        <v>39539</v>
      </c>
      <c r="G74" s="38">
        <v>1293</v>
      </c>
      <c r="H74" s="38">
        <v>259</v>
      </c>
      <c r="I74" s="38">
        <v>7177</v>
      </c>
      <c r="J74" s="39">
        <v>3</v>
      </c>
      <c r="K74" s="38" t="str">
        <f>IF(J74=1,"extremely dissatisfied",IF(J74=2,"dissatisfied",IF(J74=3,"neutral",IF(J74=4,"satisfied","extremely satisfied"))))</f>
        <v>neutral</v>
      </c>
    </row>
    <row r="75" spans="1:11">
      <c r="A75" s="37">
        <v>74</v>
      </c>
      <c r="B75" s="36">
        <v>3</v>
      </c>
      <c r="C75" s="37">
        <v>4</v>
      </c>
      <c r="D75" s="37">
        <v>0</v>
      </c>
      <c r="E75" s="38">
        <v>35466</v>
      </c>
      <c r="F75" s="38">
        <v>28368</v>
      </c>
      <c r="G75" s="38">
        <v>776</v>
      </c>
      <c r="H75" s="38">
        <v>212</v>
      </c>
      <c r="I75" s="38">
        <v>3949</v>
      </c>
      <c r="J75" s="40">
        <v>2</v>
      </c>
      <c r="K75" s="38" t="str">
        <f>IF(J75=1,"extremely dissatisfied",IF(J75=2,"dissatisfied",IF(J75=3,"neutral",IF(J75=4,"satisfied","extremely satisfied"))))</f>
        <v>dissatisfied</v>
      </c>
    </row>
    <row r="76" spans="1:11">
      <c r="A76" s="37">
        <v>75</v>
      </c>
      <c r="B76" s="36">
        <v>2</v>
      </c>
      <c r="C76" s="37">
        <v>2</v>
      </c>
      <c r="D76" s="37">
        <v>1</v>
      </c>
      <c r="E76" s="38">
        <v>77892</v>
      </c>
      <c r="F76" s="38">
        <v>74072</v>
      </c>
      <c r="G76" s="38">
        <v>875</v>
      </c>
      <c r="H76" s="38">
        <v>246</v>
      </c>
      <c r="I76" s="38">
        <v>6309</v>
      </c>
      <c r="J76" s="39">
        <v>4</v>
      </c>
      <c r="K76" s="38" t="str">
        <f>IF(J76=1,"extremely dissatisfied",IF(J76=2,"dissatisfied",IF(J76=3,"neutral",IF(J76=4,"satisfied","extremely satisfied"))))</f>
        <v>satisfied</v>
      </c>
    </row>
    <row r="77" spans="1:11">
      <c r="A77" s="37">
        <v>76</v>
      </c>
      <c r="B77" s="36">
        <v>4</v>
      </c>
      <c r="C77" s="37">
        <v>2</v>
      </c>
      <c r="D77" s="37">
        <v>1</v>
      </c>
      <c r="E77" s="38">
        <v>53117</v>
      </c>
      <c r="F77" s="38">
        <v>48393</v>
      </c>
      <c r="G77" s="38">
        <v>1534</v>
      </c>
      <c r="H77" s="38">
        <v>254</v>
      </c>
      <c r="I77" s="38">
        <v>6956</v>
      </c>
      <c r="J77" s="39">
        <v>3</v>
      </c>
      <c r="K77" s="38" t="str">
        <f>IF(J77=1,"extremely dissatisfied",IF(J77=2,"dissatisfied",IF(J77=3,"neutral",IF(J77=4,"satisfied","extremely satisfied"))))</f>
        <v>neutral</v>
      </c>
    </row>
    <row r="78" spans="1:11">
      <c r="A78" s="37">
        <v>77</v>
      </c>
      <c r="B78" s="36">
        <v>4</v>
      </c>
      <c r="C78" s="37">
        <v>2</v>
      </c>
      <c r="D78" s="37">
        <v>1</v>
      </c>
      <c r="E78" s="38">
        <v>56310</v>
      </c>
      <c r="F78" s="38">
        <v>41558</v>
      </c>
      <c r="G78" s="38">
        <v>1283</v>
      </c>
      <c r="H78" s="38">
        <v>261</v>
      </c>
      <c r="I78" s="38">
        <v>7363</v>
      </c>
      <c r="J78" s="39">
        <v>1</v>
      </c>
      <c r="K78" s="38" t="str">
        <f>IF(J78=1,"extremely dissatisfied",IF(J78=2,"dissatisfied",IF(J78=3,"neutral",IF(J78=4,"satisfied","extremely satisfied"))))</f>
        <v>extremely dissatisfied</v>
      </c>
    </row>
    <row r="79" spans="1:11">
      <c r="A79" s="37">
        <v>78</v>
      </c>
      <c r="B79" s="36">
        <v>3</v>
      </c>
      <c r="C79" s="37">
        <v>1</v>
      </c>
      <c r="D79" s="37">
        <v>1</v>
      </c>
      <c r="E79" s="38">
        <v>58563</v>
      </c>
      <c r="F79" s="38">
        <v>43579</v>
      </c>
      <c r="G79" s="38">
        <v>1138</v>
      </c>
      <c r="H79" s="38">
        <v>272</v>
      </c>
      <c r="I79" s="38">
        <v>4848</v>
      </c>
      <c r="J79" s="39">
        <v>5</v>
      </c>
      <c r="K79" s="38" t="str">
        <f>IF(J79=1,"extremely dissatisfied",IF(J79=2,"dissatisfied",IF(J79=3,"neutral",IF(J79=4,"satisfied","extremely satisfied"))))</f>
        <v>extremely satisfied</v>
      </c>
    </row>
    <row r="80" spans="1:11">
      <c r="A80" s="37">
        <v>79</v>
      </c>
      <c r="B80" s="36">
        <v>2</v>
      </c>
      <c r="C80" s="37">
        <v>3</v>
      </c>
      <c r="D80" s="37">
        <v>1</v>
      </c>
      <c r="E80" s="38">
        <v>33105</v>
      </c>
      <c r="F80" s="38"/>
      <c r="G80" s="38">
        <v>976</v>
      </c>
      <c r="H80" s="38">
        <v>249</v>
      </c>
      <c r="I80" s="38">
        <v>3634</v>
      </c>
      <c r="J80" s="39">
        <v>3</v>
      </c>
      <c r="K80" s="38" t="str">
        <f>IF(J80=1,"extremely dissatisfied",IF(J80=2,"dissatisfied",IF(J80=3,"neutral",IF(J80=4,"satisfied","extremely satisfied"))))</f>
        <v>neutral</v>
      </c>
    </row>
    <row r="81" spans="1:11">
      <c r="A81" s="37">
        <v>80</v>
      </c>
      <c r="B81" s="36">
        <v>4</v>
      </c>
      <c r="C81" s="37">
        <v>1</v>
      </c>
      <c r="D81" s="37">
        <v>1</v>
      </c>
      <c r="E81" s="38">
        <v>34259</v>
      </c>
      <c r="F81" s="38">
        <v>28438</v>
      </c>
      <c r="G81" s="38">
        <v>1302</v>
      </c>
      <c r="H81" s="38">
        <v>251</v>
      </c>
      <c r="I81" s="38">
        <v>5235</v>
      </c>
      <c r="J81" s="39">
        <v>4</v>
      </c>
      <c r="K81" s="38" t="str">
        <f>IF(J81=1,"extremely dissatisfied",IF(J81=2,"dissatisfied",IF(J81=3,"neutral",IF(J81=4,"satisfied","extremely satisfied"))))</f>
        <v>satisfied</v>
      </c>
    </row>
    <row r="82" spans="1:11">
      <c r="A82" s="37">
        <v>81</v>
      </c>
      <c r="B82" s="36">
        <v>1</v>
      </c>
      <c r="C82" s="37">
        <v>2</v>
      </c>
      <c r="D82" s="37">
        <v>1</v>
      </c>
      <c r="E82" s="38">
        <v>26910</v>
      </c>
      <c r="F82" s="38"/>
      <c r="G82" s="38">
        <v>1028</v>
      </c>
      <c r="H82" s="38">
        <v>244</v>
      </c>
      <c r="I82" s="38">
        <v>3752</v>
      </c>
      <c r="J82" s="39">
        <v>2</v>
      </c>
      <c r="K82" s="38" t="str">
        <f>IF(J82=1,"extremely dissatisfied",IF(J82=2,"dissatisfied",IF(J82=3,"neutral",IF(J82=4,"satisfied","extremely satisfied"))))</f>
        <v>dissatisfied</v>
      </c>
    </row>
    <row r="83" spans="1:11">
      <c r="A83" s="37">
        <v>82</v>
      </c>
      <c r="B83" s="36">
        <v>5</v>
      </c>
      <c r="C83" s="37">
        <v>3</v>
      </c>
      <c r="D83" s="37">
        <v>1</v>
      </c>
      <c r="E83" s="38">
        <v>36065</v>
      </c>
      <c r="F83" s="38">
        <v>28020</v>
      </c>
      <c r="G83" s="38">
        <v>640</v>
      </c>
      <c r="H83" s="38">
        <v>278</v>
      </c>
      <c r="I83" s="38">
        <v>5430</v>
      </c>
      <c r="J83" s="39">
        <v>4</v>
      </c>
      <c r="K83" s="38" t="str">
        <f>IF(J83=1,"extremely dissatisfied",IF(J83=2,"dissatisfied",IF(J83=3,"neutral",IF(J83=4,"satisfied","extremely satisfied"))))</f>
        <v>satisfied</v>
      </c>
    </row>
    <row r="84" spans="1:11">
      <c r="A84" s="37">
        <v>83</v>
      </c>
      <c r="B84" s="36">
        <v>2</v>
      </c>
      <c r="C84" s="37">
        <v>2</v>
      </c>
      <c r="D84" s="37">
        <v>1</v>
      </c>
      <c r="E84" s="38">
        <v>56330</v>
      </c>
      <c r="F84" s="38">
        <v>54315</v>
      </c>
      <c r="G84" s="38">
        <v>989</v>
      </c>
      <c r="H84" s="38">
        <v>254</v>
      </c>
      <c r="I84" s="38">
        <v>5429</v>
      </c>
      <c r="J84" s="39">
        <v>5</v>
      </c>
      <c r="K84" s="38" t="str">
        <f>IF(J84=1,"extremely dissatisfied",IF(J84=2,"dissatisfied",IF(J84=3,"neutral",IF(J84=4,"satisfied","extremely satisfied"))))</f>
        <v>extremely satisfied</v>
      </c>
    </row>
    <row r="85" spans="1:11">
      <c r="A85" s="37">
        <v>84</v>
      </c>
      <c r="B85" s="36">
        <v>2</v>
      </c>
      <c r="C85" s="37">
        <v>1</v>
      </c>
      <c r="D85" s="37">
        <v>1</v>
      </c>
      <c r="E85" s="38">
        <v>54863</v>
      </c>
      <c r="F85" s="38">
        <v>41329</v>
      </c>
      <c r="G85" s="38">
        <v>1751</v>
      </c>
      <c r="H85" s="38">
        <v>245</v>
      </c>
      <c r="I85" s="38">
        <v>6172</v>
      </c>
      <c r="J85" s="39">
        <v>5</v>
      </c>
      <c r="K85" s="38" t="str">
        <f>IF(J85=1,"extremely dissatisfied",IF(J85=2,"dissatisfied",IF(J85=3,"neutral",IF(J85=4,"satisfied","extremely satisfied"))))</f>
        <v>extremely satisfied</v>
      </c>
    </row>
    <row r="86" spans="1:11">
      <c r="A86" s="37">
        <v>85</v>
      </c>
      <c r="B86" s="36">
        <v>5</v>
      </c>
      <c r="C86" s="37">
        <v>3</v>
      </c>
      <c r="D86" s="37">
        <v>1</v>
      </c>
      <c r="E86" s="38">
        <v>48304</v>
      </c>
      <c r="F86" s="38"/>
      <c r="G86" s="38">
        <v>752</v>
      </c>
      <c r="H86" s="38">
        <v>265</v>
      </c>
      <c r="I86" s="38">
        <v>5131</v>
      </c>
      <c r="J86" s="39">
        <v>3</v>
      </c>
      <c r="K86" s="38" t="str">
        <f>IF(J86=1,"extremely dissatisfied",IF(J86=2,"dissatisfied",IF(J86=3,"neutral",IF(J86=4,"satisfied","extremely satisfied"))))</f>
        <v>neutral</v>
      </c>
    </row>
    <row r="87" spans="1:11">
      <c r="A87" s="37">
        <v>86</v>
      </c>
      <c r="B87" s="36">
        <v>3</v>
      </c>
      <c r="C87" s="37">
        <v>4</v>
      </c>
      <c r="D87" s="37">
        <v>0</v>
      </c>
      <c r="E87" s="38">
        <v>36373</v>
      </c>
      <c r="F87" s="38">
        <v>32341</v>
      </c>
      <c r="G87" s="38">
        <v>428</v>
      </c>
      <c r="H87" s="38">
        <v>207</v>
      </c>
      <c r="I87" s="38">
        <v>3187</v>
      </c>
      <c r="J87" s="40">
        <v>1</v>
      </c>
      <c r="K87" s="38" t="str">
        <f>IF(J87=1,"extremely dissatisfied",IF(J87=2,"dissatisfied",IF(J87=3,"neutral",IF(J87=4,"satisfied","extremely satisfied"))))</f>
        <v>extremely dissatisfied</v>
      </c>
    </row>
    <row r="88" spans="1:11">
      <c r="A88" s="37">
        <v>87</v>
      </c>
      <c r="B88" s="36">
        <v>5</v>
      </c>
      <c r="C88" s="37">
        <v>1</v>
      </c>
      <c r="D88" s="37">
        <v>0</v>
      </c>
      <c r="E88" s="38">
        <v>60940</v>
      </c>
      <c r="F88" s="38">
        <v>57432</v>
      </c>
      <c r="G88" s="38">
        <v>888</v>
      </c>
      <c r="H88" s="38">
        <v>218</v>
      </c>
      <c r="I88" s="38">
        <v>2615</v>
      </c>
      <c r="J88" s="40">
        <v>3</v>
      </c>
      <c r="K88" s="38" t="str">
        <f>IF(J88=1,"extremely dissatisfied",IF(J88=2,"dissatisfied",IF(J88=3,"neutral",IF(J88=4,"satisfied","extremely satisfied"))))</f>
        <v>neutral</v>
      </c>
    </row>
    <row r="89" spans="1:11">
      <c r="A89" s="37">
        <v>88</v>
      </c>
      <c r="B89" s="36">
        <v>3</v>
      </c>
      <c r="C89" s="37">
        <v>1</v>
      </c>
      <c r="D89" s="37">
        <v>1</v>
      </c>
      <c r="E89" s="38">
        <v>53249</v>
      </c>
      <c r="F89" s="38">
        <v>39777</v>
      </c>
      <c r="G89" s="38">
        <v>1469</v>
      </c>
      <c r="H89" s="38">
        <v>254</v>
      </c>
      <c r="I89" s="38">
        <v>7415</v>
      </c>
      <c r="J89" s="39">
        <v>4</v>
      </c>
      <c r="K89" s="38" t="str">
        <f>IF(J89=1,"extremely dissatisfied",IF(J89=2,"dissatisfied",IF(J89=3,"neutral",IF(J89=4,"satisfied","extremely satisfied"))))</f>
        <v>satisfied</v>
      </c>
    </row>
    <row r="90" spans="1:11">
      <c r="A90" s="37">
        <v>89</v>
      </c>
      <c r="B90" s="36">
        <v>2</v>
      </c>
      <c r="C90" s="37">
        <v>2</v>
      </c>
      <c r="D90" s="37">
        <v>1</v>
      </c>
      <c r="E90" s="38">
        <v>59064</v>
      </c>
      <c r="F90" s="38">
        <v>53545</v>
      </c>
      <c r="G90" s="38">
        <v>943</v>
      </c>
      <c r="H90" s="38">
        <v>255</v>
      </c>
      <c r="I90" s="38">
        <v>4752</v>
      </c>
      <c r="J90" s="39">
        <v>2</v>
      </c>
      <c r="K90" s="38" t="str">
        <f>IF(J90=1,"extremely dissatisfied",IF(J90=2,"dissatisfied",IF(J90=3,"neutral",IF(J90=4,"satisfied","extremely satisfied"))))</f>
        <v>dissatisfied</v>
      </c>
    </row>
    <row r="91" spans="1:11">
      <c r="A91" s="37">
        <v>90</v>
      </c>
      <c r="B91" s="36">
        <v>3</v>
      </c>
      <c r="C91" s="37">
        <v>4</v>
      </c>
      <c r="D91" s="37">
        <v>0</v>
      </c>
      <c r="E91" s="38">
        <v>32061</v>
      </c>
      <c r="F91" s="38">
        <v>27840</v>
      </c>
      <c r="G91" s="38">
        <v>577</v>
      </c>
      <c r="H91" s="38">
        <v>202</v>
      </c>
      <c r="I91" s="38">
        <v>983</v>
      </c>
      <c r="J91" s="40">
        <v>1</v>
      </c>
      <c r="K91" s="38" t="str">
        <f>IF(J91=1,"extremely dissatisfied",IF(J91=2,"dissatisfied",IF(J91=3,"neutral",IF(J91=4,"satisfied","extremely satisfied"))))</f>
        <v>extremely dissatisfied</v>
      </c>
    </row>
    <row r="92" spans="1:11">
      <c r="A92" s="37">
        <v>91</v>
      </c>
      <c r="B92" s="36">
        <v>1</v>
      </c>
      <c r="C92" s="37">
        <v>4</v>
      </c>
      <c r="D92" s="37">
        <v>1</v>
      </c>
      <c r="E92" s="38">
        <v>27377</v>
      </c>
      <c r="F92" s="38"/>
      <c r="G92" s="38">
        <v>815</v>
      </c>
      <c r="H92" s="38">
        <v>254</v>
      </c>
      <c r="I92" s="38">
        <v>3233</v>
      </c>
      <c r="J92" s="39">
        <v>5</v>
      </c>
      <c r="K92" s="38" t="str">
        <f>IF(J92=1,"extremely dissatisfied",IF(J92=2,"dissatisfied",IF(J92=3,"neutral",IF(J92=4,"satisfied","extremely satisfied"))))</f>
        <v>extremely satisfied</v>
      </c>
    </row>
    <row r="93" spans="1:11">
      <c r="A93" s="37">
        <v>92</v>
      </c>
      <c r="B93" s="36">
        <v>2</v>
      </c>
      <c r="C93" s="37">
        <v>2</v>
      </c>
      <c r="D93" s="37">
        <v>0</v>
      </c>
      <c r="E93" s="38">
        <v>48232</v>
      </c>
      <c r="F93" s="38">
        <v>30728</v>
      </c>
      <c r="G93" s="38">
        <v>1134</v>
      </c>
      <c r="H93" s="38">
        <v>199</v>
      </c>
      <c r="I93" s="38">
        <v>3285</v>
      </c>
      <c r="J93" s="40">
        <v>1</v>
      </c>
      <c r="K93" s="38" t="str">
        <f>IF(J93=1,"extremely dissatisfied",IF(J93=2,"dissatisfied",IF(J93=3,"neutral",IF(J93=4,"satisfied","extremely satisfied"))))</f>
        <v>extremely dissatisfied</v>
      </c>
    </row>
    <row r="94" spans="1:11">
      <c r="A94" s="37">
        <v>93</v>
      </c>
      <c r="B94" s="36">
        <v>3</v>
      </c>
      <c r="C94" s="37">
        <v>2</v>
      </c>
      <c r="D94" s="37">
        <v>1</v>
      </c>
      <c r="E94" s="38">
        <v>62280</v>
      </c>
      <c r="F94" s="38">
        <v>52654</v>
      </c>
      <c r="G94" s="38">
        <v>1278</v>
      </c>
      <c r="H94" s="38">
        <v>259</v>
      </c>
      <c r="I94" s="38">
        <v>4497</v>
      </c>
      <c r="J94" s="39">
        <v>2</v>
      </c>
      <c r="K94" s="38" t="str">
        <f>IF(J94=1,"extremely dissatisfied",IF(J94=2,"dissatisfied",IF(J94=3,"neutral",IF(J94=4,"satisfied","extremely satisfied"))))</f>
        <v>dissatisfied</v>
      </c>
    </row>
    <row r="95" spans="1:11">
      <c r="A95" s="37">
        <v>94</v>
      </c>
      <c r="B95" s="36">
        <v>3</v>
      </c>
      <c r="C95" s="37">
        <v>3</v>
      </c>
      <c r="D95" s="37">
        <v>1</v>
      </c>
      <c r="E95" s="38">
        <v>37184</v>
      </c>
      <c r="F95" s="38">
        <v>27569</v>
      </c>
      <c r="G95" s="38">
        <v>1014</v>
      </c>
      <c r="H95" s="38">
        <v>265</v>
      </c>
      <c r="I95" s="38">
        <v>5736</v>
      </c>
      <c r="J95" s="39">
        <v>4</v>
      </c>
      <c r="K95" s="38" t="str">
        <f>IF(J95=1,"extremely dissatisfied",IF(J95=2,"dissatisfied",IF(J95=3,"neutral",IF(J95=4,"satisfied","extremely satisfied"))))</f>
        <v>satisfied</v>
      </c>
    </row>
    <row r="96" spans="1:11">
      <c r="A96" s="37">
        <v>95</v>
      </c>
      <c r="B96" s="36">
        <v>2</v>
      </c>
      <c r="C96" s="37">
        <v>2</v>
      </c>
      <c r="D96" s="37">
        <v>1</v>
      </c>
      <c r="E96" s="38">
        <v>64154</v>
      </c>
      <c r="F96" s="38"/>
      <c r="G96" s="38">
        <v>1088</v>
      </c>
      <c r="H96" s="38">
        <v>259</v>
      </c>
      <c r="I96" s="38">
        <v>5048</v>
      </c>
      <c r="J96" s="39">
        <v>4</v>
      </c>
      <c r="K96" s="38" t="str">
        <f>IF(J96=1,"extremely dissatisfied",IF(J96=2,"dissatisfied",IF(J96=3,"neutral",IF(J96=4,"satisfied","extremely satisfied"))))</f>
        <v>satisfied</v>
      </c>
    </row>
    <row r="97" spans="1:11">
      <c r="A97" s="37">
        <v>96</v>
      </c>
      <c r="B97" s="36">
        <v>2</v>
      </c>
      <c r="C97" s="37">
        <v>2</v>
      </c>
      <c r="D97" s="37">
        <v>1</v>
      </c>
      <c r="E97" s="38">
        <v>86398</v>
      </c>
      <c r="F97" s="38">
        <v>43989</v>
      </c>
      <c r="G97" s="38">
        <v>1137</v>
      </c>
      <c r="H97" s="38">
        <v>241</v>
      </c>
      <c r="I97" s="38">
        <v>6145</v>
      </c>
      <c r="J97" s="39">
        <v>5</v>
      </c>
      <c r="K97" s="38" t="str">
        <f>IF(J97=1,"extremely dissatisfied",IF(J97=2,"dissatisfied",IF(J97=3,"neutral",IF(J97=4,"satisfied","extremely satisfied"))))</f>
        <v>extremely satisfied</v>
      </c>
    </row>
    <row r="98" spans="1:11">
      <c r="A98" s="37">
        <v>97</v>
      </c>
      <c r="B98" s="36">
        <v>6</v>
      </c>
      <c r="C98" s="37">
        <v>4</v>
      </c>
      <c r="D98" s="37">
        <v>1</v>
      </c>
      <c r="E98" s="38">
        <v>41335</v>
      </c>
      <c r="F98" s="38"/>
      <c r="G98" s="38">
        <v>959</v>
      </c>
      <c r="H98" s="38">
        <v>278</v>
      </c>
      <c r="I98" s="38">
        <v>6188</v>
      </c>
      <c r="J98" s="39">
        <v>1</v>
      </c>
      <c r="K98" s="38" t="str">
        <f>IF(J98=1,"extremely dissatisfied",IF(J98=2,"dissatisfied",IF(J98=3,"neutral",IF(J98=4,"satisfied","extremely satisfied"))))</f>
        <v>extremely dissatisfied</v>
      </c>
    </row>
    <row r="99" spans="1:11">
      <c r="A99" s="37">
        <v>98</v>
      </c>
      <c r="B99" s="36">
        <v>4</v>
      </c>
      <c r="C99" s="37">
        <v>2</v>
      </c>
      <c r="D99" s="37">
        <v>1</v>
      </c>
      <c r="E99" s="38">
        <v>62522</v>
      </c>
      <c r="F99" s="38">
        <v>55855</v>
      </c>
      <c r="G99" s="38">
        <v>831</v>
      </c>
      <c r="H99" s="38">
        <v>265</v>
      </c>
      <c r="I99" s="38">
        <v>7345</v>
      </c>
      <c r="J99" s="39">
        <v>4</v>
      </c>
      <c r="K99" s="38" t="str">
        <f>IF(J99=1,"extremely dissatisfied",IF(J99=2,"dissatisfied",IF(J99=3,"neutral",IF(J99=4,"satisfied","extremely satisfied"))))</f>
        <v>satisfied</v>
      </c>
    </row>
    <row r="100" spans="1:11">
      <c r="A100" s="37">
        <v>99</v>
      </c>
      <c r="B100" s="36">
        <v>3</v>
      </c>
      <c r="C100" s="37">
        <v>3</v>
      </c>
      <c r="D100" s="37">
        <v>0</v>
      </c>
      <c r="E100" s="38">
        <v>41490</v>
      </c>
      <c r="F100" s="38">
        <v>35158</v>
      </c>
      <c r="G100" s="38">
        <v>578</v>
      </c>
      <c r="H100" s="38">
        <v>205</v>
      </c>
      <c r="I100" s="38">
        <v>3144</v>
      </c>
      <c r="J100" s="40">
        <v>1</v>
      </c>
      <c r="K100" s="38" t="str">
        <f>IF(J100=1,"extremely dissatisfied",IF(J100=2,"dissatisfied",IF(J100=3,"neutral",IF(J100=4,"satisfied","extremely satisfied"))))</f>
        <v>extremely dissatisfied</v>
      </c>
    </row>
    <row r="101" spans="1:11">
      <c r="A101" s="37">
        <v>100</v>
      </c>
      <c r="B101" s="36">
        <v>6</v>
      </c>
      <c r="C101" s="37">
        <v>2</v>
      </c>
      <c r="D101" s="37">
        <v>1</v>
      </c>
      <c r="E101" s="38">
        <v>45391</v>
      </c>
      <c r="F101" s="38">
        <v>30121</v>
      </c>
      <c r="G101" s="38">
        <v>1040</v>
      </c>
      <c r="H101" s="38">
        <v>275</v>
      </c>
      <c r="I101" s="38">
        <v>5991</v>
      </c>
      <c r="J101" s="39">
        <v>3</v>
      </c>
      <c r="K101" s="38" t="str">
        <f>IF(J101=1,"extremely dissatisfied",IF(J101=2,"dissatisfied",IF(J101=3,"neutral",IF(J101=4,"satisfied","extremely satisfied"))))</f>
        <v>neutral</v>
      </c>
    </row>
    <row r="102" spans="1:11">
      <c r="A102" s="37">
        <v>101</v>
      </c>
      <c r="B102" s="36">
        <v>2</v>
      </c>
      <c r="C102" s="37">
        <v>2</v>
      </c>
      <c r="D102" s="37">
        <v>1</v>
      </c>
      <c r="E102" s="38">
        <v>39367</v>
      </c>
      <c r="F102" s="38"/>
      <c r="G102" s="38">
        <v>1233</v>
      </c>
      <c r="H102" s="38">
        <v>245</v>
      </c>
      <c r="I102" s="38">
        <v>3895</v>
      </c>
      <c r="J102" s="39">
        <v>4</v>
      </c>
      <c r="K102" s="38" t="str">
        <f>IF(J102=1,"extremely dissatisfied",IF(J102=2,"dissatisfied",IF(J102=3,"neutral",IF(J102=4,"satisfied","extremely satisfied"))))</f>
        <v>satisfied</v>
      </c>
    </row>
    <row r="103" spans="1:11">
      <c r="A103" s="37">
        <v>102</v>
      </c>
      <c r="B103" s="36">
        <v>1</v>
      </c>
      <c r="C103" s="37">
        <v>1</v>
      </c>
      <c r="D103" s="37">
        <v>1</v>
      </c>
      <c r="E103" s="38">
        <v>75865</v>
      </c>
      <c r="F103" s="38"/>
      <c r="G103" s="38">
        <v>1078</v>
      </c>
      <c r="H103" s="38">
        <v>239</v>
      </c>
      <c r="I103" s="38">
        <v>5288</v>
      </c>
      <c r="J103" s="39">
        <v>5</v>
      </c>
      <c r="K103" s="38" t="str">
        <f>IF(J103=1,"extremely dissatisfied",IF(J103=2,"dissatisfied",IF(J103=3,"neutral",IF(J103=4,"satisfied","extremely satisfied"))))</f>
        <v>extremely satisfied</v>
      </c>
    </row>
    <row r="104" spans="1:11">
      <c r="A104" s="37">
        <v>103</v>
      </c>
      <c r="B104" s="36">
        <v>2</v>
      </c>
      <c r="C104" s="37">
        <v>4</v>
      </c>
      <c r="D104" s="37">
        <v>0</v>
      </c>
      <c r="E104" s="38">
        <v>36588</v>
      </c>
      <c r="F104" s="38">
        <v>30278</v>
      </c>
      <c r="G104" s="38">
        <v>602</v>
      </c>
      <c r="H104" s="38">
        <v>202</v>
      </c>
      <c r="I104" s="38">
        <v>1800</v>
      </c>
      <c r="J104" s="40">
        <v>3</v>
      </c>
      <c r="K104" s="38" t="str">
        <f>IF(J104=1,"extremely dissatisfied",IF(J104=2,"dissatisfied",IF(J104=3,"neutral",IF(J104=4,"satisfied","extremely satisfied"))))</f>
        <v>neutral</v>
      </c>
    </row>
    <row r="105" spans="1:11">
      <c r="A105" s="37">
        <v>104</v>
      </c>
      <c r="B105" s="36">
        <v>2</v>
      </c>
      <c r="C105" s="37">
        <v>3</v>
      </c>
      <c r="D105" s="37">
        <v>0</v>
      </c>
      <c r="E105" s="38">
        <v>48726</v>
      </c>
      <c r="F105" s="38">
        <v>48694</v>
      </c>
      <c r="G105" s="38">
        <v>622</v>
      </c>
      <c r="H105" s="38">
        <v>203</v>
      </c>
      <c r="I105" s="38">
        <v>3120</v>
      </c>
      <c r="J105" s="40">
        <v>3</v>
      </c>
      <c r="K105" s="38" t="str">
        <f>IF(J105=1,"extremely dissatisfied",IF(J105=2,"dissatisfied",IF(J105=3,"neutral",IF(J105=4,"satisfied","extremely satisfied"))))</f>
        <v>neutral</v>
      </c>
    </row>
    <row r="106" spans="1:11">
      <c r="A106" s="37">
        <v>105</v>
      </c>
      <c r="B106" s="36">
        <v>3</v>
      </c>
      <c r="C106" s="37">
        <v>1</v>
      </c>
      <c r="D106" s="37">
        <v>1</v>
      </c>
      <c r="E106" s="38">
        <v>75208</v>
      </c>
      <c r="F106" s="38"/>
      <c r="G106" s="38">
        <v>1503</v>
      </c>
      <c r="H106" s="38">
        <v>254</v>
      </c>
      <c r="I106" s="38">
        <v>6411</v>
      </c>
      <c r="J106" s="39">
        <v>2</v>
      </c>
      <c r="K106" s="38" t="str">
        <f>IF(J106=1,"extremely dissatisfied",IF(J106=2,"dissatisfied",IF(J106=3,"neutral",IF(J106=4,"satisfied","extremely satisfied"))))</f>
        <v>dissatisfied</v>
      </c>
    </row>
    <row r="107" spans="1:11">
      <c r="A107" s="37">
        <v>106</v>
      </c>
      <c r="B107" s="36">
        <v>4</v>
      </c>
      <c r="C107" s="37">
        <v>2</v>
      </c>
      <c r="D107" s="37">
        <v>0</v>
      </c>
      <c r="E107" s="38">
        <v>38740</v>
      </c>
      <c r="F107" s="38">
        <v>24806</v>
      </c>
      <c r="G107" s="38">
        <v>568</v>
      </c>
      <c r="H107" s="38">
        <v>208</v>
      </c>
      <c r="I107" s="38">
        <v>2584</v>
      </c>
      <c r="J107" s="40">
        <v>2</v>
      </c>
      <c r="K107" s="38" t="str">
        <f>IF(J107=1,"extremely dissatisfied",IF(J107=2,"dissatisfied",IF(J107=3,"neutral",IF(J107=4,"satisfied","extremely satisfied"))))</f>
        <v>dissatisfied</v>
      </c>
    </row>
    <row r="108" spans="1:11">
      <c r="A108" s="37">
        <v>107</v>
      </c>
      <c r="B108" s="36">
        <v>4</v>
      </c>
      <c r="C108" s="37">
        <v>4</v>
      </c>
      <c r="D108" s="37">
        <v>0</v>
      </c>
      <c r="E108" s="38">
        <v>26219</v>
      </c>
      <c r="F108" s="38">
        <v>16165</v>
      </c>
      <c r="G108" s="38">
        <v>530</v>
      </c>
      <c r="H108" s="38">
        <v>211</v>
      </c>
      <c r="I108" s="38">
        <v>3309</v>
      </c>
      <c r="J108" s="40">
        <v>2</v>
      </c>
      <c r="K108" s="38" t="str">
        <f>IF(J108=1,"extremely dissatisfied",IF(J108=2,"dissatisfied",IF(J108=3,"neutral",IF(J108=4,"satisfied","extremely satisfied"))))</f>
        <v>dissatisfied</v>
      </c>
    </row>
    <row r="109" spans="1:11">
      <c r="A109" s="37">
        <v>108</v>
      </c>
      <c r="B109" s="36">
        <v>2</v>
      </c>
      <c r="C109" s="37">
        <v>4</v>
      </c>
      <c r="D109" s="37">
        <v>1</v>
      </c>
      <c r="E109" s="38">
        <v>32806</v>
      </c>
      <c r="F109" s="38"/>
      <c r="G109" s="38">
        <v>771</v>
      </c>
      <c r="H109" s="38">
        <v>242</v>
      </c>
      <c r="I109" s="38">
        <v>4410</v>
      </c>
      <c r="J109" s="39">
        <v>5</v>
      </c>
      <c r="K109" s="38" t="str">
        <f>IF(J109=1,"extremely dissatisfied",IF(J109=2,"dissatisfied",IF(J109=3,"neutral",IF(J109=4,"satisfied","extremely satisfied"))))</f>
        <v>extremely satisfied</v>
      </c>
    </row>
    <row r="110" spans="1:11">
      <c r="A110" s="37">
        <v>109</v>
      </c>
      <c r="B110" s="36">
        <v>4</v>
      </c>
      <c r="C110" s="37">
        <v>1</v>
      </c>
      <c r="D110" s="37">
        <v>1</v>
      </c>
      <c r="E110" s="38">
        <v>46667</v>
      </c>
      <c r="F110" s="38">
        <v>29334</v>
      </c>
      <c r="G110" s="38">
        <v>1250</v>
      </c>
      <c r="H110" s="38">
        <v>255</v>
      </c>
      <c r="I110" s="38">
        <v>5735</v>
      </c>
      <c r="J110" s="39">
        <v>4</v>
      </c>
      <c r="K110" s="38" t="str">
        <f>IF(J110=1,"extremely dissatisfied",IF(J110=2,"dissatisfied",IF(J110=3,"neutral",IF(J110=4,"satisfied","extremely satisfied"))))</f>
        <v>satisfied</v>
      </c>
    </row>
    <row r="111" spans="1:11">
      <c r="A111" s="37">
        <v>110</v>
      </c>
      <c r="B111" s="36">
        <v>4</v>
      </c>
      <c r="C111" s="37">
        <v>2</v>
      </c>
      <c r="D111" s="37">
        <v>1</v>
      </c>
      <c r="E111" s="38">
        <v>65115</v>
      </c>
      <c r="F111" s="38">
        <v>53755</v>
      </c>
      <c r="G111" s="38">
        <v>1300</v>
      </c>
      <c r="H111" s="38">
        <v>259</v>
      </c>
      <c r="I111" s="38">
        <v>5481</v>
      </c>
      <c r="J111" s="39">
        <v>5</v>
      </c>
      <c r="K111" s="38" t="str">
        <f>IF(J111=1,"extremely dissatisfied",IF(J111=2,"dissatisfied",IF(J111=3,"neutral",IF(J111=4,"satisfied","extremely satisfied"))))</f>
        <v>extremely satisfied</v>
      </c>
    </row>
    <row r="112" spans="1:11">
      <c r="A112" s="37">
        <v>111</v>
      </c>
      <c r="B112" s="36">
        <v>3</v>
      </c>
      <c r="C112" s="37">
        <v>3</v>
      </c>
      <c r="D112" s="37">
        <v>0</v>
      </c>
      <c r="E112" s="38">
        <v>40397</v>
      </c>
      <c r="F112" s="38">
        <v>31725</v>
      </c>
      <c r="G112" s="38">
        <v>576</v>
      </c>
      <c r="H112" s="38">
        <v>214</v>
      </c>
      <c r="I112" s="38">
        <v>2916</v>
      </c>
      <c r="J112" s="40">
        <v>2</v>
      </c>
      <c r="K112" s="38" t="str">
        <f>IF(J112=1,"extremely dissatisfied",IF(J112=2,"dissatisfied",IF(J112=3,"neutral",IF(J112=4,"satisfied","extremely satisfied"))))</f>
        <v>dissatisfied</v>
      </c>
    </row>
    <row r="113" spans="1:11">
      <c r="A113" s="37">
        <v>112</v>
      </c>
      <c r="B113" s="36">
        <v>2</v>
      </c>
      <c r="C113" s="37">
        <v>1</v>
      </c>
      <c r="D113" s="37">
        <v>0</v>
      </c>
      <c r="E113" s="38">
        <v>65601</v>
      </c>
      <c r="F113" s="38">
        <v>54278</v>
      </c>
      <c r="G113" s="38">
        <v>992</v>
      </c>
      <c r="H113" s="38">
        <v>201</v>
      </c>
      <c r="I113" s="38">
        <v>2671</v>
      </c>
      <c r="J113" s="40">
        <v>2</v>
      </c>
      <c r="K113" s="38" t="str">
        <f>IF(J113=1,"extremely dissatisfied",IF(J113=2,"dissatisfied",IF(J113=3,"neutral",IF(J113=4,"satisfied","extremely satisfied"))))</f>
        <v>dissatisfied</v>
      </c>
    </row>
    <row r="114" spans="1:11">
      <c r="A114" s="37">
        <v>113</v>
      </c>
      <c r="B114" s="36">
        <v>1</v>
      </c>
      <c r="C114" s="37">
        <v>1</v>
      </c>
      <c r="D114" s="37">
        <v>0</v>
      </c>
      <c r="E114" s="38">
        <v>43657</v>
      </c>
      <c r="F114" s="38"/>
      <c r="G114" s="38">
        <v>848</v>
      </c>
      <c r="H114" s="38">
        <v>191</v>
      </c>
      <c r="I114" s="38">
        <v>4311</v>
      </c>
      <c r="J114" s="40">
        <v>3</v>
      </c>
      <c r="K114" s="38" t="str">
        <f>IF(J114=1,"extremely dissatisfied",IF(J114=2,"dissatisfied",IF(J114=3,"neutral",IF(J114=4,"satisfied","extremely satisfied"))))</f>
        <v>neutral</v>
      </c>
    </row>
    <row r="115" spans="1:11">
      <c r="A115" s="37">
        <v>114</v>
      </c>
      <c r="B115" s="36">
        <v>1</v>
      </c>
      <c r="C115" s="37">
        <v>3</v>
      </c>
      <c r="D115" s="37">
        <v>1</v>
      </c>
      <c r="E115" s="38">
        <v>37523</v>
      </c>
      <c r="F115" s="38"/>
      <c r="G115" s="38">
        <v>1829</v>
      </c>
      <c r="H115" s="38">
        <v>250</v>
      </c>
      <c r="I115" s="38">
        <v>5117</v>
      </c>
      <c r="J115" s="39">
        <v>1</v>
      </c>
      <c r="K115" s="38" t="str">
        <f>IF(J115=1,"extremely dissatisfied",IF(J115=2,"dissatisfied",IF(J115=3,"neutral",IF(J115=4,"satisfied","extremely satisfied"))))</f>
        <v>extremely dissatisfied</v>
      </c>
    </row>
    <row r="116" spans="1:11">
      <c r="A116" s="37">
        <v>115</v>
      </c>
      <c r="B116" s="36">
        <v>3</v>
      </c>
      <c r="C116" s="37">
        <v>2</v>
      </c>
      <c r="D116" s="37">
        <v>1</v>
      </c>
      <c r="E116" s="38">
        <v>73734</v>
      </c>
      <c r="F116" s="38">
        <v>73481</v>
      </c>
      <c r="G116" s="38">
        <v>1731</v>
      </c>
      <c r="H116" s="38">
        <v>264</v>
      </c>
      <c r="I116" s="38">
        <v>4112</v>
      </c>
      <c r="J116" s="39">
        <v>5</v>
      </c>
      <c r="K116" s="38" t="str">
        <f>IF(J116=1,"extremely dissatisfied",IF(J116=2,"dissatisfied",IF(J116=3,"neutral",IF(J116=4,"satisfied","extremely satisfied"))))</f>
        <v>extremely satisfied</v>
      </c>
    </row>
    <row r="117" spans="1:11">
      <c r="A117" s="37">
        <v>116</v>
      </c>
      <c r="B117" s="36">
        <v>3</v>
      </c>
      <c r="C117" s="37">
        <v>3</v>
      </c>
      <c r="D117" s="37">
        <v>1</v>
      </c>
      <c r="E117" s="38">
        <v>58580</v>
      </c>
      <c r="F117" s="38">
        <v>51488</v>
      </c>
      <c r="G117" s="38">
        <v>670</v>
      </c>
      <c r="H117" s="38">
        <v>261</v>
      </c>
      <c r="I117" s="38">
        <v>3671</v>
      </c>
      <c r="J117" s="39">
        <v>2</v>
      </c>
      <c r="K117" s="38" t="str">
        <f>IF(J117=1,"extremely dissatisfied",IF(J117=2,"dissatisfied",IF(J117=3,"neutral",IF(J117=4,"satisfied","extremely satisfied"))))</f>
        <v>dissatisfied</v>
      </c>
    </row>
    <row r="118" spans="1:11">
      <c r="A118" s="37">
        <v>117</v>
      </c>
      <c r="B118" s="36">
        <v>3</v>
      </c>
      <c r="C118" s="37">
        <v>1</v>
      </c>
      <c r="D118" s="37">
        <v>1</v>
      </c>
      <c r="E118" s="38">
        <v>55806</v>
      </c>
      <c r="F118" s="38">
        <v>37384</v>
      </c>
      <c r="G118" s="38">
        <v>1676</v>
      </c>
      <c r="H118" s="38">
        <v>257</v>
      </c>
      <c r="I118" s="38">
        <v>6247</v>
      </c>
      <c r="J118" s="39">
        <v>5</v>
      </c>
      <c r="K118" s="38" t="str">
        <f>IF(J118=1,"extremely dissatisfied",IF(J118=2,"dissatisfied",IF(J118=3,"neutral",IF(J118=4,"satisfied","extremely satisfied"))))</f>
        <v>extremely satisfied</v>
      </c>
    </row>
    <row r="119" spans="1:11">
      <c r="A119" s="37">
        <v>118</v>
      </c>
      <c r="B119" s="36">
        <v>1</v>
      </c>
      <c r="C119" s="37">
        <v>3</v>
      </c>
      <c r="D119" s="37">
        <v>1</v>
      </c>
      <c r="E119" s="38">
        <v>31400</v>
      </c>
      <c r="F119" s="38"/>
      <c r="G119" s="38">
        <v>1030</v>
      </c>
      <c r="H119" s="38">
        <v>246</v>
      </c>
      <c r="I119" s="38">
        <v>4726</v>
      </c>
      <c r="J119" s="39">
        <v>5</v>
      </c>
      <c r="K119" s="38" t="str">
        <f>IF(J119=1,"extremely dissatisfied",IF(J119=2,"dissatisfied",IF(J119=3,"neutral",IF(J119=4,"satisfied","extremely satisfied"))))</f>
        <v>extremely satisfied</v>
      </c>
    </row>
    <row r="120" spans="1:11">
      <c r="A120" s="37">
        <v>119</v>
      </c>
      <c r="B120" s="36">
        <v>3</v>
      </c>
      <c r="C120" s="37">
        <v>3</v>
      </c>
      <c r="D120" s="37">
        <v>1</v>
      </c>
      <c r="E120" s="38">
        <v>48455</v>
      </c>
      <c r="F120" s="38">
        <v>31331</v>
      </c>
      <c r="G120" s="38">
        <v>635</v>
      </c>
      <c r="H120" s="38">
        <v>270</v>
      </c>
      <c r="I120" s="38">
        <v>5719</v>
      </c>
      <c r="J120" s="39">
        <v>4</v>
      </c>
      <c r="K120" s="38" t="str">
        <f>IF(J120=1,"extremely dissatisfied",IF(J120=2,"dissatisfied",IF(J120=3,"neutral",IF(J120=4,"satisfied","extremely satisfied"))))</f>
        <v>satisfied</v>
      </c>
    </row>
    <row r="121" spans="1:11">
      <c r="A121" s="37">
        <v>120</v>
      </c>
      <c r="B121" s="36">
        <v>2</v>
      </c>
      <c r="C121" s="37">
        <v>1</v>
      </c>
      <c r="D121" s="37">
        <v>1</v>
      </c>
      <c r="E121" s="38">
        <v>40858</v>
      </c>
      <c r="F121" s="38">
        <v>34114</v>
      </c>
      <c r="G121" s="38">
        <v>1049</v>
      </c>
      <c r="H121" s="38">
        <v>247</v>
      </c>
      <c r="I121" s="38">
        <v>5212</v>
      </c>
      <c r="J121" s="39">
        <v>5</v>
      </c>
      <c r="K121" s="38" t="str">
        <f>IF(J121=1,"extremely dissatisfied",IF(J121=2,"dissatisfied",IF(J121=3,"neutral",IF(J121=4,"satisfied","extremely satisfied"))))</f>
        <v>extremely satisfied</v>
      </c>
    </row>
    <row r="122" spans="1:11">
      <c r="A122" s="37">
        <v>121</v>
      </c>
      <c r="B122" s="36">
        <v>2</v>
      </c>
      <c r="C122" s="37">
        <v>2</v>
      </c>
      <c r="D122" s="37">
        <v>1</v>
      </c>
      <c r="E122" s="38">
        <v>59737</v>
      </c>
      <c r="F122" s="38">
        <v>59510</v>
      </c>
      <c r="G122" s="38">
        <v>1588</v>
      </c>
      <c r="H122" s="38">
        <v>254</v>
      </c>
      <c r="I122" s="38">
        <v>5924</v>
      </c>
      <c r="J122" s="39">
        <v>5</v>
      </c>
      <c r="K122" s="38" t="str">
        <f>IF(J122=1,"extremely dissatisfied",IF(J122=2,"dissatisfied",IF(J122=3,"neutral",IF(J122=4,"satisfied","extremely satisfied"))))</f>
        <v>extremely satisfied</v>
      </c>
    </row>
    <row r="123" spans="1:11">
      <c r="A123" s="37">
        <v>122</v>
      </c>
      <c r="B123" s="36">
        <v>1</v>
      </c>
      <c r="C123" s="37">
        <v>4</v>
      </c>
      <c r="D123" s="37">
        <v>0</v>
      </c>
      <c r="E123" s="38">
        <v>24478</v>
      </c>
      <c r="F123" s="38"/>
      <c r="G123" s="38">
        <v>989</v>
      </c>
      <c r="H123" s="38">
        <v>196</v>
      </c>
      <c r="I123" s="38">
        <v>2871</v>
      </c>
      <c r="J123" s="40">
        <v>2</v>
      </c>
      <c r="K123" s="38" t="str">
        <f>IF(J123=1,"extremely dissatisfied",IF(J123=2,"dissatisfied",IF(J123=3,"neutral",IF(J123=4,"satisfied","extremely satisfied"))))</f>
        <v>dissatisfied</v>
      </c>
    </row>
    <row r="124" spans="1:11">
      <c r="A124" s="37">
        <v>123</v>
      </c>
      <c r="B124" s="36">
        <v>4</v>
      </c>
      <c r="C124" s="37">
        <v>4</v>
      </c>
      <c r="D124" s="37">
        <v>0</v>
      </c>
      <c r="E124" s="38">
        <v>36395</v>
      </c>
      <c r="F124" s="38">
        <v>27650</v>
      </c>
      <c r="G124" s="38">
        <v>655</v>
      </c>
      <c r="H124" s="38">
        <v>215</v>
      </c>
      <c r="I124" s="38">
        <v>3067</v>
      </c>
      <c r="J124" s="40">
        <v>3</v>
      </c>
      <c r="K124" s="38" t="str">
        <f>IF(J124=1,"extremely dissatisfied",IF(J124=2,"dissatisfied",IF(J124=3,"neutral",IF(J124=4,"satisfied","extremely satisfied"))))</f>
        <v>neutral</v>
      </c>
    </row>
    <row r="125" spans="1:11">
      <c r="A125" s="37">
        <v>124</v>
      </c>
      <c r="B125" s="36">
        <v>3</v>
      </c>
      <c r="C125" s="37">
        <v>2</v>
      </c>
      <c r="D125" s="37">
        <v>1</v>
      </c>
      <c r="E125" s="38">
        <v>42843</v>
      </c>
      <c r="F125" s="38">
        <v>36965</v>
      </c>
      <c r="G125" s="38">
        <v>1500</v>
      </c>
      <c r="H125" s="38">
        <v>261</v>
      </c>
      <c r="I125" s="38">
        <v>4963</v>
      </c>
      <c r="J125" s="39">
        <v>4</v>
      </c>
      <c r="K125" s="38" t="str">
        <f>IF(J125=1,"extremely dissatisfied",IF(J125=2,"dissatisfied",IF(J125=3,"neutral",IF(J125=4,"satisfied","extremely satisfied"))))</f>
        <v>satisfied</v>
      </c>
    </row>
    <row r="126" spans="1:11">
      <c r="A126" s="37">
        <v>125</v>
      </c>
      <c r="B126" s="36">
        <v>5</v>
      </c>
      <c r="C126" s="37">
        <v>4</v>
      </c>
      <c r="D126" s="37">
        <v>0</v>
      </c>
      <c r="E126" s="38">
        <v>21557</v>
      </c>
      <c r="F126" s="38">
        <v>14322</v>
      </c>
      <c r="G126" s="38">
        <v>658</v>
      </c>
      <c r="H126" s="38">
        <v>217</v>
      </c>
      <c r="I126" s="38">
        <v>2606</v>
      </c>
      <c r="J126" s="40">
        <v>4</v>
      </c>
      <c r="K126" s="38" t="str">
        <f>IF(J126=1,"extremely dissatisfied",IF(J126=2,"dissatisfied",IF(J126=3,"neutral",IF(J126=4,"satisfied","extremely satisfied"))))</f>
        <v>satisfied</v>
      </c>
    </row>
    <row r="127" spans="1:11">
      <c r="A127" s="37">
        <v>126</v>
      </c>
      <c r="B127" s="36">
        <v>3</v>
      </c>
      <c r="C127" s="37">
        <v>3</v>
      </c>
      <c r="D127" s="37">
        <v>0</v>
      </c>
      <c r="E127" s="38">
        <v>37186</v>
      </c>
      <c r="F127" s="38">
        <v>24577</v>
      </c>
      <c r="G127" s="38">
        <v>689</v>
      </c>
      <c r="H127" s="38">
        <v>204</v>
      </c>
      <c r="I127" s="38">
        <v>2759</v>
      </c>
      <c r="J127" s="40">
        <v>1</v>
      </c>
      <c r="K127" s="38" t="str">
        <f>IF(J127=1,"extremely dissatisfied",IF(J127=2,"dissatisfied",IF(J127=3,"neutral",IF(J127=4,"satisfied","extremely satisfied"))))</f>
        <v>extremely dissatisfied</v>
      </c>
    </row>
    <row r="128" spans="1:11">
      <c r="A128" s="37">
        <v>127</v>
      </c>
      <c r="B128" s="36">
        <v>1</v>
      </c>
      <c r="C128" s="37">
        <v>3</v>
      </c>
      <c r="D128" s="37">
        <v>0</v>
      </c>
      <c r="E128" s="38">
        <v>34806</v>
      </c>
      <c r="F128" s="38"/>
      <c r="G128" s="38">
        <v>681</v>
      </c>
      <c r="H128" s="38">
        <v>207</v>
      </c>
      <c r="I128" s="38">
        <v>2592</v>
      </c>
      <c r="J128" s="40">
        <v>2</v>
      </c>
      <c r="K128" s="38" t="str">
        <f>IF(J128=1,"extremely dissatisfied",IF(J128=2,"dissatisfied",IF(J128=3,"neutral",IF(J128=4,"satisfied","extremely satisfied"))))</f>
        <v>dissatisfied</v>
      </c>
    </row>
    <row r="129" spans="1:11">
      <c r="A129" s="37">
        <v>128</v>
      </c>
      <c r="B129" s="36">
        <v>2</v>
      </c>
      <c r="C129" s="37">
        <v>3</v>
      </c>
      <c r="D129" s="37">
        <v>1</v>
      </c>
      <c r="E129" s="38">
        <v>35479</v>
      </c>
      <c r="F129" s="38">
        <v>21271</v>
      </c>
      <c r="G129" s="38">
        <v>964</v>
      </c>
      <c r="H129" s="38">
        <v>255</v>
      </c>
      <c r="I129" s="38">
        <v>3933</v>
      </c>
      <c r="J129" s="39">
        <v>5</v>
      </c>
      <c r="K129" s="38" t="str">
        <f>IF(J129=1,"extremely dissatisfied",IF(J129=2,"dissatisfied",IF(J129=3,"neutral",IF(J129=4,"satisfied","extremely satisfied"))))</f>
        <v>extremely satisfied</v>
      </c>
    </row>
    <row r="130" spans="1:11">
      <c r="A130" s="37">
        <v>129</v>
      </c>
      <c r="B130" s="36">
        <v>6</v>
      </c>
      <c r="C130" s="37">
        <v>4</v>
      </c>
      <c r="D130" s="37">
        <v>0</v>
      </c>
      <c r="E130" s="38">
        <v>30584</v>
      </c>
      <c r="F130" s="38">
        <v>17372</v>
      </c>
      <c r="G130" s="38">
        <v>586</v>
      </c>
      <c r="H130" s="38">
        <v>223</v>
      </c>
      <c r="I130" s="38">
        <v>4229</v>
      </c>
      <c r="J130" s="40">
        <v>4</v>
      </c>
      <c r="K130" s="38" t="str">
        <f>IF(J130=1,"extremely dissatisfied",IF(J130=2,"dissatisfied",IF(J130=3,"neutral",IF(J130=4,"satisfied","extremely satisfied"))))</f>
        <v>satisfied</v>
      </c>
    </row>
    <row r="131" spans="1:11">
      <c r="A131" s="37">
        <v>130</v>
      </c>
      <c r="B131" s="36">
        <v>1</v>
      </c>
      <c r="C131" s="37">
        <v>1</v>
      </c>
      <c r="D131" s="37">
        <v>1</v>
      </c>
      <c r="E131" s="38">
        <v>52448</v>
      </c>
      <c r="F131" s="38"/>
      <c r="G131" s="38">
        <v>1121</v>
      </c>
      <c r="H131" s="38">
        <v>248</v>
      </c>
      <c r="I131" s="38">
        <v>5412</v>
      </c>
      <c r="J131" s="39">
        <v>5</v>
      </c>
      <c r="K131" s="38" t="str">
        <f>IF(J131=1,"extremely dissatisfied",IF(J131=2,"dissatisfied",IF(J131=3,"neutral",IF(J131=4,"satisfied","extremely satisfied"))))</f>
        <v>extremely satisfied</v>
      </c>
    </row>
    <row r="132" spans="1:11">
      <c r="A132" s="37">
        <v>131</v>
      </c>
      <c r="B132" s="36">
        <v>5</v>
      </c>
      <c r="C132" s="37">
        <v>1</v>
      </c>
      <c r="D132" s="37">
        <v>1</v>
      </c>
      <c r="E132" s="38">
        <v>39096</v>
      </c>
      <c r="F132" s="38">
        <v>37336</v>
      </c>
      <c r="G132" s="38">
        <v>1203</v>
      </c>
      <c r="H132" s="38">
        <v>263</v>
      </c>
      <c r="I132" s="38">
        <v>6631</v>
      </c>
      <c r="J132" s="39">
        <v>4</v>
      </c>
      <c r="K132" s="38" t="str">
        <f>IF(J132=1,"extremely dissatisfied",IF(J132=2,"dissatisfied",IF(J132=3,"neutral",IF(J132=4,"satisfied","extremely satisfied"))))</f>
        <v>satisfied</v>
      </c>
    </row>
    <row r="133" spans="1:11">
      <c r="A133" s="37">
        <v>132</v>
      </c>
      <c r="B133" s="36">
        <v>5</v>
      </c>
      <c r="C133" s="37">
        <v>4</v>
      </c>
      <c r="D133" s="37">
        <v>0</v>
      </c>
      <c r="E133" s="38">
        <v>24128</v>
      </c>
      <c r="F133" s="38">
        <v>13889</v>
      </c>
      <c r="G133" s="38">
        <v>762</v>
      </c>
      <c r="H133" s="38">
        <v>216</v>
      </c>
      <c r="I133" s="38">
        <v>2812</v>
      </c>
      <c r="J133" s="40">
        <v>2</v>
      </c>
      <c r="K133" s="38" t="str">
        <f>IF(J133=1,"extremely dissatisfied",IF(J133=2,"dissatisfied",IF(J133=3,"neutral",IF(J133=4,"satisfied","extremely satisfied"))))</f>
        <v>dissatisfied</v>
      </c>
    </row>
    <row r="134" spans="1:11">
      <c r="A134" s="37">
        <v>133</v>
      </c>
      <c r="B134" s="36">
        <v>1</v>
      </c>
      <c r="C134" s="37">
        <v>4</v>
      </c>
      <c r="D134" s="37">
        <v>0</v>
      </c>
      <c r="E134" s="38">
        <v>46342</v>
      </c>
      <c r="F134" s="38"/>
      <c r="G134" s="38">
        <v>560</v>
      </c>
      <c r="H134" s="38">
        <v>201</v>
      </c>
      <c r="I134" s="38">
        <v>2792</v>
      </c>
      <c r="J134" s="40">
        <v>2</v>
      </c>
      <c r="K134" s="38" t="str">
        <f>IF(J134=1,"extremely dissatisfied",IF(J134=2,"dissatisfied",IF(J134=3,"neutral",IF(J134=4,"satisfied","extremely satisfied"))))</f>
        <v>dissatisfied</v>
      </c>
    </row>
    <row r="135" spans="1:11">
      <c r="A135" s="37">
        <v>134</v>
      </c>
      <c r="B135" s="36">
        <v>3</v>
      </c>
      <c r="C135" s="37">
        <v>4</v>
      </c>
      <c r="D135" s="37">
        <v>0</v>
      </c>
      <c r="E135" s="38">
        <v>23302</v>
      </c>
      <c r="F135" s="38">
        <v>20987</v>
      </c>
      <c r="G135" s="38">
        <v>626</v>
      </c>
      <c r="H135" s="38">
        <v>223</v>
      </c>
      <c r="I135" s="38">
        <v>2961</v>
      </c>
      <c r="J135" s="40">
        <v>2</v>
      </c>
      <c r="K135" s="38" t="str">
        <f>IF(J135=1,"extremely dissatisfied",IF(J135=2,"dissatisfied",IF(J135=3,"neutral",IF(J135=4,"satisfied","extremely satisfied"))))</f>
        <v>dissatisfied</v>
      </c>
    </row>
    <row r="136" spans="1:11">
      <c r="A136" s="37">
        <v>135</v>
      </c>
      <c r="B136" s="36">
        <v>1</v>
      </c>
      <c r="C136" s="37">
        <v>4</v>
      </c>
      <c r="D136" s="37">
        <v>1</v>
      </c>
      <c r="E136" s="38">
        <v>39578</v>
      </c>
      <c r="F136" s="38"/>
      <c r="G136" s="38">
        <v>953</v>
      </c>
      <c r="H136" s="38">
        <v>239</v>
      </c>
      <c r="I136" s="38">
        <v>3863</v>
      </c>
      <c r="J136" s="39">
        <v>3</v>
      </c>
      <c r="K136" s="38" t="str">
        <f>IF(J136=1,"extremely dissatisfied",IF(J136=2,"dissatisfied",IF(J136=3,"neutral",IF(J136=4,"satisfied","extremely satisfied"))))</f>
        <v>neutral</v>
      </c>
    </row>
    <row r="137" spans="1:11">
      <c r="A137" s="37">
        <v>136</v>
      </c>
      <c r="B137" s="36">
        <v>2</v>
      </c>
      <c r="C137" s="37">
        <v>2</v>
      </c>
      <c r="D137" s="37">
        <v>1</v>
      </c>
      <c r="E137" s="38">
        <v>49132</v>
      </c>
      <c r="F137" s="38">
        <v>36007</v>
      </c>
      <c r="G137" s="38">
        <v>2171</v>
      </c>
      <c r="H137" s="38">
        <v>250</v>
      </c>
      <c r="I137" s="38">
        <v>6796</v>
      </c>
      <c r="J137" s="39">
        <v>5</v>
      </c>
      <c r="K137" s="38" t="str">
        <f>IF(J137=1,"extremely dissatisfied",IF(J137=2,"dissatisfied",IF(J137=3,"neutral",IF(J137=4,"satisfied","extremely satisfied"))))</f>
        <v>extremely satisfied</v>
      </c>
    </row>
    <row r="138" spans="1:11">
      <c r="A138" s="37">
        <v>137</v>
      </c>
      <c r="B138" s="36">
        <v>2</v>
      </c>
      <c r="C138" s="37">
        <v>2</v>
      </c>
      <c r="D138" s="37">
        <v>1</v>
      </c>
      <c r="E138" s="38">
        <v>56838</v>
      </c>
      <c r="F138" s="38">
        <v>32021</v>
      </c>
      <c r="G138" s="38">
        <v>810</v>
      </c>
      <c r="H138" s="38">
        <v>252</v>
      </c>
      <c r="I138" s="38">
        <v>5963</v>
      </c>
      <c r="J138" s="39">
        <v>5</v>
      </c>
      <c r="K138" s="38" t="str">
        <f>IF(J138=1,"extremely dissatisfied",IF(J138=2,"dissatisfied",IF(J138=3,"neutral",IF(J138=4,"satisfied","extremely satisfied"))))</f>
        <v>extremely satisfied</v>
      </c>
    </row>
    <row r="139" spans="1:11">
      <c r="A139" s="37">
        <v>138</v>
      </c>
      <c r="B139" s="36">
        <v>4</v>
      </c>
      <c r="C139" s="37">
        <v>2</v>
      </c>
      <c r="D139" s="37">
        <v>1</v>
      </c>
      <c r="E139" s="38">
        <v>61955</v>
      </c>
      <c r="F139" s="38">
        <v>57445</v>
      </c>
      <c r="G139" s="38">
        <v>1460</v>
      </c>
      <c r="H139" s="38">
        <v>253</v>
      </c>
      <c r="I139" s="38">
        <v>6727</v>
      </c>
      <c r="J139" s="39">
        <v>3</v>
      </c>
      <c r="K139" s="38" t="str">
        <f>IF(J139=1,"extremely dissatisfied",IF(J139=2,"dissatisfied",IF(J139=3,"neutral",IF(J139=4,"satisfied","extremely satisfied"))))</f>
        <v>neutral</v>
      </c>
    </row>
    <row r="140" spans="1:11">
      <c r="A140" s="37">
        <v>139</v>
      </c>
      <c r="B140" s="36">
        <v>1</v>
      </c>
      <c r="C140" s="37">
        <v>1</v>
      </c>
      <c r="D140" s="37">
        <v>1</v>
      </c>
      <c r="E140" s="38">
        <v>71211</v>
      </c>
      <c r="F140" s="38"/>
      <c r="G140" s="38">
        <v>1514</v>
      </c>
      <c r="H140" s="38">
        <v>253</v>
      </c>
      <c r="I140" s="38">
        <v>5135</v>
      </c>
      <c r="J140" s="39">
        <v>5</v>
      </c>
      <c r="K140" s="38" t="str">
        <f>IF(J140=1,"extremely dissatisfied",IF(J140=2,"dissatisfied",IF(J140=3,"neutral",IF(J140=4,"satisfied","extremely satisfied"))))</f>
        <v>extremely satisfied</v>
      </c>
    </row>
    <row r="141" spans="1:11">
      <c r="A141" s="37">
        <v>140</v>
      </c>
      <c r="B141" s="36">
        <v>1</v>
      </c>
      <c r="C141" s="37">
        <v>4</v>
      </c>
      <c r="D141" s="37">
        <v>0</v>
      </c>
      <c r="E141" s="38">
        <v>28837</v>
      </c>
      <c r="F141" s="38"/>
      <c r="G141" s="38">
        <v>569</v>
      </c>
      <c r="H141" s="38">
        <v>202</v>
      </c>
      <c r="I141" s="38">
        <v>1552</v>
      </c>
      <c r="J141" s="40">
        <v>2</v>
      </c>
      <c r="K141" s="38" t="str">
        <f>IF(J141=1,"extremely dissatisfied",IF(J141=2,"dissatisfied",IF(J141=3,"neutral",IF(J141=4,"satisfied","extremely satisfied"))))</f>
        <v>dissatisfied</v>
      </c>
    </row>
    <row r="142" spans="1:11">
      <c r="A142" s="37">
        <v>141</v>
      </c>
      <c r="B142" s="36">
        <v>5</v>
      </c>
      <c r="C142" s="37">
        <v>3</v>
      </c>
      <c r="D142" s="37">
        <v>0</v>
      </c>
      <c r="E142" s="38">
        <v>34354</v>
      </c>
      <c r="F142" s="38">
        <v>22543</v>
      </c>
      <c r="G142" s="38">
        <v>778</v>
      </c>
      <c r="H142" s="38">
        <v>228</v>
      </c>
      <c r="I142" s="38">
        <v>5593</v>
      </c>
      <c r="J142" s="40">
        <v>5</v>
      </c>
      <c r="K142" s="38" t="str">
        <f>IF(J142=1,"extremely dissatisfied",IF(J142=2,"dissatisfied",IF(J142=3,"neutral",IF(J142=4,"satisfied","extremely satisfied"))))</f>
        <v>extremely satisfied</v>
      </c>
    </row>
    <row r="143" spans="1:11">
      <c r="A143" s="37">
        <v>142</v>
      </c>
      <c r="B143" s="36">
        <v>4</v>
      </c>
      <c r="C143" s="37">
        <v>4</v>
      </c>
      <c r="D143" s="37">
        <v>0</v>
      </c>
      <c r="E143" s="38">
        <v>24442</v>
      </c>
      <c r="F143" s="38">
        <v>12940</v>
      </c>
      <c r="G143" s="38">
        <v>558</v>
      </c>
      <c r="H143" s="38">
        <v>205</v>
      </c>
      <c r="I143" s="38">
        <v>2013</v>
      </c>
      <c r="J143" s="40">
        <v>3</v>
      </c>
      <c r="K143" s="38" t="str">
        <f>IF(J143=1,"extremely dissatisfied",IF(J143=2,"dissatisfied",IF(J143=3,"neutral",IF(J143=4,"satisfied","extremely satisfied"))))</f>
        <v>neutral</v>
      </c>
    </row>
    <row r="144" spans="1:11">
      <c r="A144" s="37">
        <v>143</v>
      </c>
      <c r="B144" s="36">
        <v>5</v>
      </c>
      <c r="C144" s="37">
        <v>4</v>
      </c>
      <c r="D144" s="37">
        <v>0</v>
      </c>
      <c r="E144" s="38">
        <v>22259</v>
      </c>
      <c r="F144" s="38">
        <v>19683</v>
      </c>
      <c r="G144" s="38">
        <v>680</v>
      </c>
      <c r="H144" s="38">
        <v>223</v>
      </c>
      <c r="I144" s="38">
        <v>2408</v>
      </c>
      <c r="J144" s="40">
        <v>1</v>
      </c>
      <c r="K144" s="38" t="str">
        <f>IF(J144=1,"extremely dissatisfied",IF(J144=2,"dissatisfied",IF(J144=3,"neutral",IF(J144=4,"satisfied","extremely satisfied"))))</f>
        <v>extremely dissatisfied</v>
      </c>
    </row>
    <row r="145" spans="1:11">
      <c r="A145" s="37">
        <v>144</v>
      </c>
      <c r="B145" s="36">
        <v>6</v>
      </c>
      <c r="C145" s="37">
        <v>1</v>
      </c>
      <c r="D145" s="37">
        <v>1</v>
      </c>
      <c r="E145" s="38">
        <v>48910</v>
      </c>
      <c r="F145" s="38">
        <v>40063</v>
      </c>
      <c r="G145" s="38">
        <v>1007</v>
      </c>
      <c r="H145" s="38">
        <v>268</v>
      </c>
      <c r="I145" s="38">
        <v>6810</v>
      </c>
      <c r="J145" s="39">
        <v>4</v>
      </c>
      <c r="K145" s="38" t="str">
        <f>IF(J145=1,"extremely dissatisfied",IF(J145=2,"dissatisfied",IF(J145=3,"neutral",IF(J145=4,"satisfied","extremely satisfied"))))</f>
        <v>satisfied</v>
      </c>
    </row>
    <row r="146" spans="1:11">
      <c r="A146" s="37">
        <v>145</v>
      </c>
      <c r="B146" s="36">
        <v>1</v>
      </c>
      <c r="C146" s="37">
        <v>4</v>
      </c>
      <c r="D146" s="37">
        <v>0</v>
      </c>
      <c r="E146" s="38">
        <v>25713</v>
      </c>
      <c r="F146" s="38"/>
      <c r="G146" s="38">
        <v>814</v>
      </c>
      <c r="H146" s="38">
        <v>191</v>
      </c>
      <c r="I146" s="38">
        <v>2163</v>
      </c>
      <c r="J146" s="40">
        <v>2</v>
      </c>
      <c r="K146" s="38" t="str">
        <f>IF(J146=1,"extremely dissatisfied",IF(J146=2,"dissatisfied",IF(J146=3,"neutral",IF(J146=4,"satisfied","extremely satisfied"))))</f>
        <v>dissatisfied</v>
      </c>
    </row>
    <row r="147" spans="1:11">
      <c r="A147" s="37">
        <v>146</v>
      </c>
      <c r="B147" s="36">
        <v>3</v>
      </c>
      <c r="C147" s="37">
        <v>4</v>
      </c>
      <c r="D147" s="37">
        <v>1</v>
      </c>
      <c r="E147" s="38">
        <v>22991</v>
      </c>
      <c r="F147" s="38">
        <v>14387</v>
      </c>
      <c r="G147" s="38">
        <v>1252</v>
      </c>
      <c r="H147" s="38">
        <v>257</v>
      </c>
      <c r="I147" s="38">
        <v>4661</v>
      </c>
      <c r="J147" s="39">
        <v>3</v>
      </c>
      <c r="K147" s="38" t="str">
        <f>IF(J147=1,"extremely dissatisfied",IF(J147=2,"dissatisfied",IF(J147=3,"neutral",IF(J147=4,"satisfied","extremely satisfied"))))</f>
        <v>neutral</v>
      </c>
    </row>
    <row r="148" spans="1:11">
      <c r="A148" s="37">
        <v>147</v>
      </c>
      <c r="B148" s="36">
        <v>2</v>
      </c>
      <c r="C148" s="37">
        <v>2</v>
      </c>
      <c r="D148" s="37">
        <v>1</v>
      </c>
      <c r="E148" s="38">
        <v>84820</v>
      </c>
      <c r="F148" s="38">
        <v>70096</v>
      </c>
      <c r="G148" s="38">
        <v>1467</v>
      </c>
      <c r="H148" s="38">
        <v>245</v>
      </c>
      <c r="I148" s="38">
        <v>6661</v>
      </c>
      <c r="J148" s="39">
        <v>4</v>
      </c>
      <c r="K148" s="38" t="str">
        <f>IF(J148=1,"extremely dissatisfied",IF(J148=2,"dissatisfied",IF(J148=3,"neutral",IF(J148=4,"satisfied","extremely satisfied"))))</f>
        <v>satisfied</v>
      </c>
    </row>
    <row r="149" spans="1:11">
      <c r="A149" s="37">
        <v>148</v>
      </c>
      <c r="B149" s="36">
        <v>1</v>
      </c>
      <c r="C149" s="37">
        <v>4</v>
      </c>
      <c r="D149" s="37">
        <v>0</v>
      </c>
      <c r="E149" s="38">
        <v>27721</v>
      </c>
      <c r="F149" s="38"/>
      <c r="G149" s="38">
        <v>723</v>
      </c>
      <c r="H149" s="38">
        <v>198</v>
      </c>
      <c r="I149" s="38">
        <v>2082</v>
      </c>
      <c r="J149" s="40">
        <v>1</v>
      </c>
      <c r="K149" s="38" t="str">
        <f>IF(J149=1,"extremely dissatisfied",IF(J149=2,"dissatisfied",IF(J149=3,"neutral",IF(J149=4,"satisfied","extremely satisfied"))))</f>
        <v>extremely dissatisfied</v>
      </c>
    </row>
    <row r="150" spans="1:11">
      <c r="A150" s="37">
        <v>149</v>
      </c>
      <c r="B150" s="36">
        <v>7</v>
      </c>
      <c r="C150" s="37">
        <v>1</v>
      </c>
      <c r="D150" s="37">
        <v>0</v>
      </c>
      <c r="E150" s="38">
        <v>39602</v>
      </c>
      <c r="F150" s="38">
        <v>32198</v>
      </c>
      <c r="G150" s="38">
        <v>848</v>
      </c>
      <c r="H150" s="38">
        <v>237</v>
      </c>
      <c r="I150" s="38">
        <v>5906</v>
      </c>
      <c r="J150" s="40">
        <v>2</v>
      </c>
      <c r="K150" s="38" t="str">
        <f>IF(J150=1,"extremely dissatisfied",IF(J150=2,"dissatisfied",IF(J150=3,"neutral",IF(J150=4,"satisfied","extremely satisfied"))))</f>
        <v>dissatisfied</v>
      </c>
    </row>
    <row r="151" spans="1:11">
      <c r="A151" s="37">
        <v>150</v>
      </c>
      <c r="B151" s="36">
        <v>3</v>
      </c>
      <c r="C151" s="37">
        <v>1</v>
      </c>
      <c r="D151" s="37">
        <v>0</v>
      </c>
      <c r="E151" s="38">
        <v>31100</v>
      </c>
      <c r="F151" s="38">
        <v>28489</v>
      </c>
      <c r="G151" s="38">
        <v>1083</v>
      </c>
      <c r="H151" s="38">
        <v>210</v>
      </c>
      <c r="I151" s="38">
        <v>2072</v>
      </c>
      <c r="J151" s="40">
        <v>1</v>
      </c>
      <c r="K151" s="38" t="str">
        <f>IF(J151=1,"extremely dissatisfied",IF(J151=2,"dissatisfied",IF(J151=3,"neutral",IF(J151=4,"satisfied","extremely satisfied"))))</f>
        <v>extremely dissatisfied</v>
      </c>
    </row>
    <row r="152" spans="1:11">
      <c r="A152" s="37">
        <v>151</v>
      </c>
      <c r="B152" s="36">
        <v>3</v>
      </c>
      <c r="C152" s="37">
        <v>2</v>
      </c>
      <c r="D152" s="37">
        <v>1</v>
      </c>
      <c r="E152" s="38">
        <v>58451</v>
      </c>
      <c r="F152" s="38">
        <v>29753</v>
      </c>
      <c r="G152" s="38">
        <v>1470</v>
      </c>
      <c r="H152" s="38">
        <v>257</v>
      </c>
      <c r="I152" s="38">
        <v>6623</v>
      </c>
      <c r="J152" s="39">
        <v>4</v>
      </c>
      <c r="K152" s="38" t="str">
        <f>IF(J152=1,"extremely dissatisfied",IF(J152=2,"dissatisfied",IF(J152=3,"neutral",IF(J152=4,"satisfied","extremely satisfied"))))</f>
        <v>satisfied</v>
      </c>
    </row>
    <row r="153" spans="1:11">
      <c r="A153" s="37">
        <v>152</v>
      </c>
      <c r="B153" s="36">
        <v>4</v>
      </c>
      <c r="C153" s="37">
        <v>4</v>
      </c>
      <c r="D153" s="37">
        <v>0</v>
      </c>
      <c r="E153" s="38">
        <v>20277</v>
      </c>
      <c r="F153" s="38">
        <v>14502</v>
      </c>
      <c r="G153" s="38">
        <v>500</v>
      </c>
      <c r="H153" s="38">
        <v>215</v>
      </c>
      <c r="I153" s="38">
        <v>2794</v>
      </c>
      <c r="J153" s="40">
        <v>2</v>
      </c>
      <c r="K153" s="38" t="str">
        <f>IF(J153=1,"extremely dissatisfied",IF(J153=2,"dissatisfied",IF(J153=3,"neutral",IF(J153=4,"satisfied","extremely satisfied"))))</f>
        <v>dissatisfied</v>
      </c>
    </row>
    <row r="154" spans="1:11">
      <c r="A154" s="37">
        <v>153</v>
      </c>
      <c r="B154" s="36">
        <v>2</v>
      </c>
      <c r="C154" s="37">
        <v>3</v>
      </c>
      <c r="D154" s="37">
        <v>1</v>
      </c>
      <c r="E154" s="38">
        <v>33963</v>
      </c>
      <c r="F154" s="38">
        <v>33168</v>
      </c>
      <c r="G154" s="38">
        <v>991</v>
      </c>
      <c r="H154" s="38">
        <v>243</v>
      </c>
      <c r="I154" s="38">
        <v>4006</v>
      </c>
      <c r="J154" s="39">
        <v>3</v>
      </c>
      <c r="K154" s="38" t="str">
        <f>IF(J154=1,"extremely dissatisfied",IF(J154=2,"dissatisfied",IF(J154=3,"neutral",IF(J154=4,"satisfied","extremely satisfied"))))</f>
        <v>neutral</v>
      </c>
    </row>
    <row r="155" spans="1:11">
      <c r="A155" s="37">
        <v>154</v>
      </c>
      <c r="B155" s="36">
        <v>1</v>
      </c>
      <c r="C155" s="37">
        <v>1</v>
      </c>
      <c r="D155" s="37">
        <v>1</v>
      </c>
      <c r="E155" s="38">
        <v>45869</v>
      </c>
      <c r="F155" s="38"/>
      <c r="G155" s="38">
        <v>1377</v>
      </c>
      <c r="H155" s="38">
        <v>246</v>
      </c>
      <c r="I155" s="38">
        <v>6206</v>
      </c>
      <c r="J155" s="39">
        <v>2</v>
      </c>
      <c r="K155" s="38" t="str">
        <f>IF(J155=1,"extremely dissatisfied",IF(J155=2,"dissatisfied",IF(J155=3,"neutral",IF(J155=4,"satisfied","extremely satisfied"))))</f>
        <v>dissatisfied</v>
      </c>
    </row>
    <row r="156" spans="1:11">
      <c r="A156" s="37">
        <v>155</v>
      </c>
      <c r="B156" s="36">
        <v>1</v>
      </c>
      <c r="C156" s="37">
        <v>2</v>
      </c>
      <c r="D156" s="37">
        <v>1</v>
      </c>
      <c r="E156" s="38">
        <v>62071</v>
      </c>
      <c r="F156" s="38"/>
      <c r="G156" s="38">
        <v>1326</v>
      </c>
      <c r="H156" s="38">
        <v>255</v>
      </c>
      <c r="I156" s="38">
        <v>6186</v>
      </c>
      <c r="J156" s="39">
        <v>3</v>
      </c>
      <c r="K156" s="38" t="str">
        <f>IF(J156=1,"extremely dissatisfied",IF(J156=2,"dissatisfied",IF(J156=3,"neutral",IF(J156=4,"satisfied","extremely satisfied"))))</f>
        <v>neutral</v>
      </c>
    </row>
    <row r="157" spans="1:11">
      <c r="A157" s="37">
        <v>156</v>
      </c>
      <c r="B157" s="36">
        <v>1</v>
      </c>
      <c r="C157" s="37">
        <v>4</v>
      </c>
      <c r="D157" s="37">
        <v>0</v>
      </c>
      <c r="E157" s="38">
        <v>30557</v>
      </c>
      <c r="F157" s="38"/>
      <c r="G157" s="38">
        <v>601</v>
      </c>
      <c r="H157" s="38">
        <v>211</v>
      </c>
      <c r="I157" s="38">
        <v>1185</v>
      </c>
      <c r="J157" s="40">
        <v>2</v>
      </c>
      <c r="K157" s="38" t="str">
        <f>IF(J157=1,"extremely dissatisfied",IF(J157=2,"dissatisfied",IF(J157=3,"neutral",IF(J157=4,"satisfied","extremely satisfied"))))</f>
        <v>dissatisfied</v>
      </c>
    </row>
    <row r="158" spans="1:11">
      <c r="A158" s="37">
        <v>157</v>
      </c>
      <c r="B158" s="36">
        <v>3</v>
      </c>
      <c r="C158" s="37">
        <v>4</v>
      </c>
      <c r="D158" s="37">
        <v>0</v>
      </c>
      <c r="E158" s="38">
        <v>30482</v>
      </c>
      <c r="F158" s="38">
        <v>18684</v>
      </c>
      <c r="G158" s="38">
        <v>588</v>
      </c>
      <c r="H158" s="38">
        <v>208</v>
      </c>
      <c r="I158" s="38">
        <v>4557</v>
      </c>
      <c r="J158" s="40">
        <v>3</v>
      </c>
      <c r="K158" s="38" t="str">
        <f>IF(J158=1,"extremely dissatisfied",IF(J158=2,"dissatisfied",IF(J158=3,"neutral",IF(J158=4,"satisfied","extremely satisfied"))))</f>
        <v>neutral</v>
      </c>
    </row>
    <row r="159" spans="1:11">
      <c r="A159" s="37">
        <v>158</v>
      </c>
      <c r="B159" s="36">
        <v>3</v>
      </c>
      <c r="C159" s="37">
        <v>1</v>
      </c>
      <c r="D159" s="37">
        <v>1</v>
      </c>
      <c r="E159" s="38">
        <v>90488</v>
      </c>
      <c r="F159" s="38">
        <v>68619</v>
      </c>
      <c r="G159" s="38">
        <v>1537</v>
      </c>
      <c r="H159" s="38">
        <v>262</v>
      </c>
      <c r="I159" s="38">
        <v>7904</v>
      </c>
      <c r="J159" s="39">
        <v>3</v>
      </c>
      <c r="K159" s="38" t="str">
        <f>IF(J159=1,"extremely dissatisfied",IF(J159=2,"dissatisfied",IF(J159=3,"neutral",IF(J159=4,"satisfied","extremely satisfied"))))</f>
        <v>neutral</v>
      </c>
    </row>
    <row r="160" spans="1:11">
      <c r="A160" s="37">
        <v>159</v>
      </c>
      <c r="B160" s="36">
        <v>3</v>
      </c>
      <c r="C160" s="37">
        <v>1</v>
      </c>
      <c r="D160" s="37">
        <v>1</v>
      </c>
      <c r="E160" s="38">
        <v>61174</v>
      </c>
      <c r="F160" s="38">
        <v>35481</v>
      </c>
      <c r="G160" s="38">
        <v>1601</v>
      </c>
      <c r="H160" s="38">
        <v>261</v>
      </c>
      <c r="I160" s="38">
        <v>4504</v>
      </c>
      <c r="J160" s="39">
        <v>3</v>
      </c>
      <c r="K160" s="38" t="str">
        <f>IF(J160=1,"extremely dissatisfied",IF(J160=2,"dissatisfied",IF(J160=3,"neutral",IF(J160=4,"satisfied","extremely satisfied"))))</f>
        <v>neutral</v>
      </c>
    </row>
    <row r="161" spans="1:11">
      <c r="A161" s="37">
        <v>160</v>
      </c>
      <c r="B161" s="36">
        <v>3</v>
      </c>
      <c r="C161" s="37">
        <v>4</v>
      </c>
      <c r="D161" s="37">
        <v>1</v>
      </c>
      <c r="E161" s="38">
        <v>28378</v>
      </c>
      <c r="F161" s="38"/>
      <c r="G161" s="38">
        <v>644</v>
      </c>
      <c r="H161" s="38">
        <v>256</v>
      </c>
      <c r="I161" s="38">
        <v>4375</v>
      </c>
      <c r="J161" s="39">
        <v>5</v>
      </c>
      <c r="K161" s="38" t="str">
        <f>IF(J161=1,"extremely dissatisfied",IF(J161=2,"dissatisfied",IF(J161=3,"neutral",IF(J161=4,"satisfied","extremely satisfied"))))</f>
        <v>extremely satisfied</v>
      </c>
    </row>
    <row r="162" spans="1:11">
      <c r="A162" s="37">
        <v>161</v>
      </c>
      <c r="B162" s="36">
        <v>3</v>
      </c>
      <c r="C162" s="37">
        <v>2</v>
      </c>
      <c r="D162" s="37">
        <v>1</v>
      </c>
      <c r="E162" s="38">
        <v>39847</v>
      </c>
      <c r="F162" s="38">
        <v>32802</v>
      </c>
      <c r="G162" s="38">
        <v>1573</v>
      </c>
      <c r="H162" s="38">
        <v>253</v>
      </c>
      <c r="I162" s="38">
        <v>5097</v>
      </c>
      <c r="J162" s="39">
        <v>1</v>
      </c>
      <c r="K162" s="38" t="str">
        <f>IF(J162=1,"extremely dissatisfied",IF(J162=2,"dissatisfied",IF(J162=3,"neutral",IF(J162=4,"satisfied","extremely satisfied"))))</f>
        <v>extremely dissatisfied</v>
      </c>
    </row>
    <row r="163" spans="1:11">
      <c r="A163" s="37">
        <v>162</v>
      </c>
      <c r="B163" s="36">
        <v>1</v>
      </c>
      <c r="C163" s="37">
        <v>4</v>
      </c>
      <c r="D163" s="37">
        <v>0</v>
      </c>
      <c r="E163" s="38">
        <v>37154</v>
      </c>
      <c r="F163" s="38"/>
      <c r="G163" s="38">
        <v>657</v>
      </c>
      <c r="H163" s="38">
        <v>201</v>
      </c>
      <c r="I163" s="38">
        <v>1348</v>
      </c>
      <c r="J163" s="40">
        <v>3</v>
      </c>
      <c r="K163" s="38" t="str">
        <f>IF(J163=1,"extremely dissatisfied",IF(J163=2,"dissatisfied",IF(J163=3,"neutral",IF(J163=4,"satisfied","extremely satisfied"))))</f>
        <v>neutral</v>
      </c>
    </row>
    <row r="164" spans="1:11">
      <c r="A164" s="37">
        <v>163</v>
      </c>
      <c r="B164" s="36">
        <v>5</v>
      </c>
      <c r="C164" s="37">
        <v>1</v>
      </c>
      <c r="D164" s="37">
        <v>0</v>
      </c>
      <c r="E164" s="38">
        <v>42841</v>
      </c>
      <c r="F164" s="38">
        <v>33961</v>
      </c>
      <c r="G164" s="38">
        <v>892</v>
      </c>
      <c r="H164" s="38">
        <v>213</v>
      </c>
      <c r="I164" s="38">
        <v>2551</v>
      </c>
      <c r="J164" s="40">
        <v>2</v>
      </c>
      <c r="K164" s="38" t="str">
        <f>IF(J164=1,"extremely dissatisfied",IF(J164=2,"dissatisfied",IF(J164=3,"neutral",IF(J164=4,"satisfied","extremely satisfied"))))</f>
        <v>dissatisfied</v>
      </c>
    </row>
    <row r="165" spans="1:11">
      <c r="A165" s="37">
        <v>164</v>
      </c>
      <c r="B165" s="36">
        <v>5</v>
      </c>
      <c r="C165" s="37">
        <v>2</v>
      </c>
      <c r="D165" s="37">
        <v>1</v>
      </c>
      <c r="E165" s="38">
        <v>56072</v>
      </c>
      <c r="F165" s="38">
        <v>55593</v>
      </c>
      <c r="G165" s="38">
        <v>1248</v>
      </c>
      <c r="H165" s="38">
        <v>271</v>
      </c>
      <c r="I165" s="38">
        <v>6969</v>
      </c>
      <c r="J165" s="39">
        <v>4</v>
      </c>
      <c r="K165" s="38" t="str">
        <f>IF(J165=1,"extremely dissatisfied",IF(J165=2,"dissatisfied",IF(J165=3,"neutral",IF(J165=4,"satisfied","extremely satisfied"))))</f>
        <v>satisfied</v>
      </c>
    </row>
    <row r="166" spans="1:11">
      <c r="A166" s="37">
        <v>165</v>
      </c>
      <c r="B166" s="36">
        <v>3</v>
      </c>
      <c r="C166" s="37">
        <v>3</v>
      </c>
      <c r="D166" s="37">
        <v>0</v>
      </c>
      <c r="E166" s="38">
        <v>33442</v>
      </c>
      <c r="F166" s="38">
        <v>21920</v>
      </c>
      <c r="G166" s="38">
        <v>770</v>
      </c>
      <c r="H166" s="38">
        <v>201</v>
      </c>
      <c r="I166" s="38">
        <v>2584</v>
      </c>
      <c r="J166" s="40">
        <v>2</v>
      </c>
      <c r="K166" s="38" t="str">
        <f>IF(J166=1,"extremely dissatisfied",IF(J166=2,"dissatisfied",IF(J166=3,"neutral",IF(J166=4,"satisfied","extremely satisfied"))))</f>
        <v>dissatisfied</v>
      </c>
    </row>
    <row r="167" spans="1:11">
      <c r="A167" s="37">
        <v>166</v>
      </c>
      <c r="B167" s="36">
        <v>4</v>
      </c>
      <c r="C167" s="37">
        <v>1</v>
      </c>
      <c r="D167" s="37">
        <v>1</v>
      </c>
      <c r="E167" s="38">
        <v>28822</v>
      </c>
      <c r="F167" s="38">
        <v>22936</v>
      </c>
      <c r="G167" s="38">
        <v>959</v>
      </c>
      <c r="H167" s="38">
        <v>257</v>
      </c>
      <c r="I167" s="38">
        <v>8190</v>
      </c>
      <c r="J167" s="39">
        <v>5</v>
      </c>
      <c r="K167" s="38" t="str">
        <f>IF(J167=1,"extremely dissatisfied",IF(J167=2,"dissatisfied",IF(J167=3,"neutral",IF(J167=4,"satisfied","extremely satisfied"))))</f>
        <v>extremely satisfied</v>
      </c>
    </row>
    <row r="168" spans="1:11">
      <c r="A168" s="37">
        <v>167</v>
      </c>
      <c r="B168" s="36">
        <v>2</v>
      </c>
      <c r="C168" s="37">
        <v>1</v>
      </c>
      <c r="D168" s="37">
        <v>1</v>
      </c>
      <c r="E168" s="38">
        <v>33018</v>
      </c>
      <c r="F168" s="38"/>
      <c r="G168" s="38">
        <v>871</v>
      </c>
      <c r="H168" s="38">
        <v>249</v>
      </c>
      <c r="I168" s="38">
        <v>4591</v>
      </c>
      <c r="J168" s="39">
        <v>2</v>
      </c>
      <c r="K168" s="38" t="str">
        <f>IF(J168=1,"extremely dissatisfied",IF(J168=2,"dissatisfied",IF(J168=3,"neutral",IF(J168=4,"satisfied","extremely satisfied"))))</f>
        <v>dissatisfied</v>
      </c>
    </row>
    <row r="169" spans="1:11">
      <c r="A169" s="37">
        <v>168</v>
      </c>
      <c r="B169" s="36">
        <v>3</v>
      </c>
      <c r="C169" s="37">
        <v>2</v>
      </c>
      <c r="D169" s="37">
        <v>1</v>
      </c>
      <c r="E169" s="38">
        <v>30225</v>
      </c>
      <c r="F169" s="38"/>
      <c r="G169" s="38">
        <v>1117</v>
      </c>
      <c r="H169" s="38">
        <v>260</v>
      </c>
      <c r="I169" s="38">
        <v>4560</v>
      </c>
      <c r="J169" s="39">
        <v>4</v>
      </c>
      <c r="K169" s="38" t="str">
        <f>IF(J169=1,"extremely dissatisfied",IF(J169=2,"dissatisfied",IF(J169=3,"neutral",IF(J169=4,"satisfied","extremely satisfied"))))</f>
        <v>satisfied</v>
      </c>
    </row>
    <row r="170" spans="1:11">
      <c r="A170" s="37">
        <v>169</v>
      </c>
      <c r="B170" s="36">
        <v>5</v>
      </c>
      <c r="C170" s="37">
        <v>3</v>
      </c>
      <c r="D170" s="37">
        <v>1</v>
      </c>
      <c r="E170" s="38">
        <v>42178</v>
      </c>
      <c r="F170" s="38">
        <v>40211</v>
      </c>
      <c r="G170" s="38">
        <v>1269</v>
      </c>
      <c r="H170" s="38">
        <v>278</v>
      </c>
      <c r="I170" s="38">
        <v>6286</v>
      </c>
      <c r="J170" s="39">
        <v>4</v>
      </c>
      <c r="K170" s="38" t="str">
        <f>IF(J170=1,"extremely dissatisfied",IF(J170=2,"dissatisfied",IF(J170=3,"neutral",IF(J170=4,"satisfied","extremely satisfied"))))</f>
        <v>satisfied</v>
      </c>
    </row>
    <row r="171" spans="1:11">
      <c r="A171" s="37">
        <v>170</v>
      </c>
      <c r="B171" s="36">
        <v>2</v>
      </c>
      <c r="C171" s="37">
        <v>3</v>
      </c>
      <c r="D171" s="37">
        <v>0</v>
      </c>
      <c r="E171" s="38">
        <v>28340</v>
      </c>
      <c r="F171" s="38">
        <v>18533</v>
      </c>
      <c r="G171" s="38">
        <v>627</v>
      </c>
      <c r="H171" s="38">
        <v>198</v>
      </c>
      <c r="I171" s="38">
        <v>1854</v>
      </c>
      <c r="J171" s="40">
        <v>1</v>
      </c>
      <c r="K171" s="38" t="str">
        <f>IF(J171=1,"extremely dissatisfied",IF(J171=2,"dissatisfied",IF(J171=3,"neutral",IF(J171=4,"satisfied","extremely satisfied"))))</f>
        <v>extremely dissatisfied</v>
      </c>
    </row>
    <row r="172" spans="1:11">
      <c r="A172" s="37">
        <v>171</v>
      </c>
      <c r="B172" s="36">
        <v>2</v>
      </c>
      <c r="C172" s="37">
        <v>3</v>
      </c>
      <c r="D172" s="37">
        <v>1</v>
      </c>
      <c r="E172" s="38">
        <v>43027</v>
      </c>
      <c r="F172" s="38">
        <v>38600</v>
      </c>
      <c r="G172" s="38">
        <v>1235</v>
      </c>
      <c r="H172" s="38">
        <v>251</v>
      </c>
      <c r="I172" s="38">
        <v>4694</v>
      </c>
      <c r="J172" s="39">
        <v>5</v>
      </c>
      <c r="K172" s="38" t="str">
        <f>IF(J172=1,"extremely dissatisfied",IF(J172=2,"dissatisfied",IF(J172=3,"neutral",IF(J172=4,"satisfied","extremely satisfied"))))</f>
        <v>extremely satisfied</v>
      </c>
    </row>
    <row r="173" spans="1:11">
      <c r="A173" s="37">
        <v>172</v>
      </c>
      <c r="B173" s="36">
        <v>2</v>
      </c>
      <c r="C173" s="37">
        <v>2</v>
      </c>
      <c r="D173" s="37">
        <v>1</v>
      </c>
      <c r="E173" s="38">
        <v>76547</v>
      </c>
      <c r="F173" s="38">
        <v>53513</v>
      </c>
      <c r="G173" s="38">
        <v>926</v>
      </c>
      <c r="H173" s="38">
        <v>252</v>
      </c>
      <c r="I173" s="38">
        <v>7161</v>
      </c>
      <c r="J173" s="39">
        <v>4</v>
      </c>
      <c r="K173" s="38" t="str">
        <f>IF(J173=1,"extremely dissatisfied",IF(J173=2,"dissatisfied",IF(J173=3,"neutral",IF(J173=4,"satisfied","extremely satisfied"))))</f>
        <v>satisfied</v>
      </c>
    </row>
    <row r="174" spans="1:11">
      <c r="A174" s="37">
        <v>173</v>
      </c>
      <c r="B174" s="36">
        <v>3</v>
      </c>
      <c r="C174" s="37">
        <v>4</v>
      </c>
      <c r="D174" s="37">
        <v>0</v>
      </c>
      <c r="E174" s="38">
        <v>41275</v>
      </c>
      <c r="F174" s="38">
        <v>35920</v>
      </c>
      <c r="G174" s="38">
        <v>1120</v>
      </c>
      <c r="H174" s="38">
        <v>206</v>
      </c>
      <c r="I174" s="38">
        <v>3826</v>
      </c>
      <c r="J174" s="40">
        <v>1</v>
      </c>
      <c r="K174" s="38" t="str">
        <f>IF(J174=1,"extremely dissatisfied",IF(J174=2,"dissatisfied",IF(J174=3,"neutral",IF(J174=4,"satisfied","extremely satisfied"))))</f>
        <v>extremely dissatisfied</v>
      </c>
    </row>
    <row r="175" spans="1:11">
      <c r="A175" s="37">
        <v>174</v>
      </c>
      <c r="B175" s="36">
        <v>1</v>
      </c>
      <c r="C175" s="37">
        <v>2</v>
      </c>
      <c r="D175" s="37">
        <v>1</v>
      </c>
      <c r="E175" s="38">
        <v>59708</v>
      </c>
      <c r="F175" s="38"/>
      <c r="G175" s="38">
        <v>1070</v>
      </c>
      <c r="H175" s="38">
        <v>255</v>
      </c>
      <c r="I175" s="38">
        <v>3274</v>
      </c>
      <c r="J175" s="39">
        <v>3</v>
      </c>
      <c r="K175" s="38" t="str">
        <f>IF(J175=1,"extremely dissatisfied",IF(J175=2,"dissatisfied",IF(J175=3,"neutral",IF(J175=4,"satisfied","extremely satisfied"))))</f>
        <v>neutral</v>
      </c>
    </row>
    <row r="176" spans="1:11">
      <c r="A176" s="37">
        <v>175</v>
      </c>
      <c r="B176" s="36">
        <v>3</v>
      </c>
      <c r="C176" s="37">
        <v>1</v>
      </c>
      <c r="D176" s="37">
        <v>0</v>
      </c>
      <c r="E176" s="38">
        <v>68115</v>
      </c>
      <c r="F176" s="38">
        <v>65099</v>
      </c>
      <c r="G176" s="38">
        <v>1159</v>
      </c>
      <c r="H176" s="38">
        <v>205</v>
      </c>
      <c r="I176" s="38">
        <v>6910</v>
      </c>
      <c r="J176" s="40">
        <v>2</v>
      </c>
      <c r="K176" s="38" t="str">
        <f>IF(J176=1,"extremely dissatisfied",IF(J176=2,"dissatisfied",IF(J176=3,"neutral",IF(J176=4,"satisfied","extremely satisfied"))))</f>
        <v>dissatisfied</v>
      </c>
    </row>
    <row r="177" spans="1:11">
      <c r="A177" s="37">
        <v>176</v>
      </c>
      <c r="B177" s="36">
        <v>3</v>
      </c>
      <c r="C177" s="37">
        <v>3</v>
      </c>
      <c r="D177" s="37">
        <v>0</v>
      </c>
      <c r="E177" s="38">
        <v>25755</v>
      </c>
      <c r="F177" s="38">
        <v>20267</v>
      </c>
      <c r="G177" s="38">
        <v>847</v>
      </c>
      <c r="H177" s="38">
        <v>209</v>
      </c>
      <c r="I177" s="38">
        <v>2171</v>
      </c>
      <c r="J177" s="40">
        <v>2</v>
      </c>
      <c r="K177" s="38" t="str">
        <f>IF(J177=1,"extremely dissatisfied",IF(J177=2,"dissatisfied",IF(J177=3,"neutral",IF(J177=4,"satisfied","extremely satisfied"))))</f>
        <v>dissatisfied</v>
      </c>
    </row>
    <row r="178" spans="1:11">
      <c r="A178" s="37">
        <v>177</v>
      </c>
      <c r="B178" s="36">
        <v>1</v>
      </c>
      <c r="C178" s="37">
        <v>4</v>
      </c>
      <c r="D178" s="37">
        <v>0</v>
      </c>
      <c r="E178" s="38">
        <v>33699</v>
      </c>
      <c r="F178" s="38"/>
      <c r="G178" s="38">
        <v>797</v>
      </c>
      <c r="H178" s="38">
        <v>208</v>
      </c>
      <c r="I178" s="38">
        <v>227</v>
      </c>
      <c r="J178" s="40">
        <v>3</v>
      </c>
      <c r="K178" s="38" t="str">
        <f>IF(J178=1,"extremely dissatisfied",IF(J178=2,"dissatisfied",IF(J178=3,"neutral",IF(J178=4,"satisfied","extremely satisfied"))))</f>
        <v>neutral</v>
      </c>
    </row>
    <row r="179" spans="1:11">
      <c r="A179" s="37">
        <v>178</v>
      </c>
      <c r="B179" s="36">
        <v>1</v>
      </c>
      <c r="C179" s="37">
        <v>1</v>
      </c>
      <c r="D179" s="37">
        <v>0</v>
      </c>
      <c r="E179" s="38">
        <v>36384</v>
      </c>
      <c r="F179" s="38"/>
      <c r="G179" s="38">
        <v>601</v>
      </c>
      <c r="H179" s="38">
        <v>202</v>
      </c>
      <c r="I179" s="38">
        <v>2391</v>
      </c>
      <c r="J179" s="40">
        <v>2</v>
      </c>
      <c r="K179" s="38" t="str">
        <f>IF(J179=1,"extremely dissatisfied",IF(J179=2,"dissatisfied",IF(J179=3,"neutral",IF(J179=4,"satisfied","extremely satisfied"))))</f>
        <v>dissatisfied</v>
      </c>
    </row>
    <row r="180" spans="1:11">
      <c r="A180" s="37">
        <v>179</v>
      </c>
      <c r="B180" s="36">
        <v>4</v>
      </c>
      <c r="C180" s="37">
        <v>4</v>
      </c>
      <c r="D180" s="37">
        <v>0</v>
      </c>
      <c r="E180" s="38">
        <v>25816</v>
      </c>
      <c r="F180" s="38">
        <v>20903</v>
      </c>
      <c r="G180" s="38">
        <v>562</v>
      </c>
      <c r="H180" s="38">
        <v>209</v>
      </c>
      <c r="I180" s="38">
        <v>3200</v>
      </c>
      <c r="J180" s="40">
        <v>3</v>
      </c>
      <c r="K180" s="38" t="str">
        <f>IF(J180=1,"extremely dissatisfied",IF(J180=2,"dissatisfied",IF(J180=3,"neutral",IF(J180=4,"satisfied","extremely satisfied"))))</f>
        <v>neutral</v>
      </c>
    </row>
    <row r="181" spans="1:11">
      <c r="A181" s="37">
        <v>180</v>
      </c>
      <c r="B181" s="36">
        <v>3</v>
      </c>
      <c r="C181" s="37">
        <v>1</v>
      </c>
      <c r="D181" s="37">
        <v>0</v>
      </c>
      <c r="E181" s="38">
        <v>30415</v>
      </c>
      <c r="F181" s="38">
        <v>17213</v>
      </c>
      <c r="G181" s="38">
        <v>728</v>
      </c>
      <c r="H181" s="38">
        <v>207</v>
      </c>
      <c r="I181" s="38">
        <v>2781</v>
      </c>
      <c r="J181" s="40">
        <v>1</v>
      </c>
      <c r="K181" s="38" t="str">
        <f>IF(J181=1,"extremely dissatisfied",IF(J181=2,"dissatisfied",IF(J181=3,"neutral",IF(J181=4,"satisfied","extremely satisfied"))))</f>
        <v>extremely dissatisfied</v>
      </c>
    </row>
    <row r="182" spans="1:11">
      <c r="A182" s="37">
        <v>181</v>
      </c>
      <c r="B182" s="36">
        <v>1</v>
      </c>
      <c r="C182" s="37">
        <v>1</v>
      </c>
      <c r="D182" s="37">
        <v>0</v>
      </c>
      <c r="E182" s="38">
        <v>34150</v>
      </c>
      <c r="F182" s="38"/>
      <c r="G182" s="38">
        <v>643</v>
      </c>
      <c r="H182" s="38">
        <v>205</v>
      </c>
      <c r="I182" s="38">
        <v>1763</v>
      </c>
      <c r="J182" s="40">
        <v>2</v>
      </c>
      <c r="K182" s="38" t="str">
        <f>IF(J182=1,"extremely dissatisfied",IF(J182=2,"dissatisfied",IF(J182=3,"neutral",IF(J182=4,"satisfied","extremely satisfied"))))</f>
        <v>dissatisfied</v>
      </c>
    </row>
    <row r="183" spans="1:11">
      <c r="A183" s="37">
        <v>182</v>
      </c>
      <c r="B183" s="36">
        <v>8</v>
      </c>
      <c r="C183" s="37">
        <v>4</v>
      </c>
      <c r="D183" s="37">
        <v>0</v>
      </c>
      <c r="E183" s="38">
        <v>31484</v>
      </c>
      <c r="F183" s="38">
        <v>24850</v>
      </c>
      <c r="G183" s="38">
        <v>644</v>
      </c>
      <c r="H183" s="38">
        <v>233</v>
      </c>
      <c r="I183" s="38">
        <v>3688</v>
      </c>
      <c r="J183" s="40">
        <v>1</v>
      </c>
      <c r="K183" s="38" t="str">
        <f>IF(J183=1,"extremely dissatisfied",IF(J183=2,"dissatisfied",IF(J183=3,"neutral",IF(J183=4,"satisfied","extremely satisfied"))))</f>
        <v>extremely dissatisfied</v>
      </c>
    </row>
    <row r="184" spans="1:11">
      <c r="A184" s="37">
        <v>183</v>
      </c>
      <c r="B184" s="36">
        <v>5</v>
      </c>
      <c r="C184" s="37">
        <v>2</v>
      </c>
      <c r="D184" s="37">
        <v>1</v>
      </c>
      <c r="E184" s="38">
        <v>68108</v>
      </c>
      <c r="F184" s="38">
        <v>57895</v>
      </c>
      <c r="G184" s="38">
        <v>1521</v>
      </c>
      <c r="H184" s="38">
        <v>275</v>
      </c>
      <c r="I184" s="38">
        <v>7025</v>
      </c>
      <c r="J184" s="39">
        <v>3</v>
      </c>
      <c r="K184" s="38" t="str">
        <f>IF(J184=1,"extremely dissatisfied",IF(J184=2,"dissatisfied",IF(J184=3,"neutral",IF(J184=4,"satisfied","extremely satisfied"))))</f>
        <v>neutral</v>
      </c>
    </row>
    <row r="185" spans="1:11">
      <c r="A185" s="37">
        <v>184</v>
      </c>
      <c r="B185" s="36">
        <v>4</v>
      </c>
      <c r="C185" s="37">
        <v>4</v>
      </c>
      <c r="D185" s="37">
        <v>0</v>
      </c>
      <c r="E185" s="38">
        <v>26788</v>
      </c>
      <c r="F185" s="38">
        <v>26101</v>
      </c>
      <c r="G185" s="38">
        <v>1059</v>
      </c>
      <c r="H185" s="38">
        <v>203</v>
      </c>
      <c r="I185" s="38">
        <v>3864</v>
      </c>
      <c r="J185" s="40">
        <v>4</v>
      </c>
      <c r="K185" s="38" t="str">
        <f>IF(J185=1,"extremely dissatisfied",IF(J185=2,"dissatisfied",IF(J185=3,"neutral",IF(J185=4,"satisfied","extremely satisfied"))))</f>
        <v>satisfied</v>
      </c>
    </row>
    <row r="186" spans="1:11">
      <c r="A186" s="37">
        <v>185</v>
      </c>
      <c r="B186" s="36">
        <v>1</v>
      </c>
      <c r="C186" s="37">
        <v>1</v>
      </c>
      <c r="D186" s="37">
        <v>1</v>
      </c>
      <c r="E186" s="38">
        <v>68299</v>
      </c>
      <c r="F186" s="38"/>
      <c r="G186" s="38">
        <v>1271</v>
      </c>
      <c r="H186" s="38">
        <v>246</v>
      </c>
      <c r="I186" s="38">
        <v>6579</v>
      </c>
      <c r="J186" s="39">
        <v>5</v>
      </c>
      <c r="K186" s="38" t="str">
        <f>IF(J186=1,"extremely dissatisfied",IF(J186=2,"dissatisfied",IF(J186=3,"neutral",IF(J186=4,"satisfied","extremely satisfied"))))</f>
        <v>extremely satisfied</v>
      </c>
    </row>
    <row r="187" spans="1:11">
      <c r="A187" s="37">
        <v>186</v>
      </c>
      <c r="B187" s="36">
        <v>3</v>
      </c>
      <c r="C187" s="37">
        <v>3</v>
      </c>
      <c r="D187" s="37">
        <v>1</v>
      </c>
      <c r="E187" s="38">
        <v>36015</v>
      </c>
      <c r="F187" s="38"/>
      <c r="G187" s="38">
        <v>1150</v>
      </c>
      <c r="H187" s="38">
        <v>252</v>
      </c>
      <c r="I187" s="38">
        <v>3073</v>
      </c>
      <c r="J187" s="39">
        <v>5</v>
      </c>
      <c r="K187" s="38" t="str">
        <f>IF(J187=1,"extremely dissatisfied",IF(J187=2,"dissatisfied",IF(J187=3,"neutral",IF(J187=4,"satisfied","extremely satisfied"))))</f>
        <v>extremely satisfied</v>
      </c>
    </row>
    <row r="188" spans="1:11">
      <c r="A188" s="37">
        <v>187</v>
      </c>
      <c r="B188" s="36">
        <v>3</v>
      </c>
      <c r="C188" s="37">
        <v>1</v>
      </c>
      <c r="D188" s="37">
        <v>1</v>
      </c>
      <c r="E188" s="38">
        <v>46561</v>
      </c>
      <c r="F188" s="38">
        <v>26631</v>
      </c>
      <c r="G188" s="38">
        <v>1984</v>
      </c>
      <c r="H188" s="38">
        <v>255</v>
      </c>
      <c r="I188" s="38">
        <v>6440</v>
      </c>
      <c r="J188" s="39">
        <v>3</v>
      </c>
      <c r="K188" s="38" t="str">
        <f>IF(J188=1,"extremely dissatisfied",IF(J188=2,"dissatisfied",IF(J188=3,"neutral",IF(J188=4,"satisfied","extremely satisfied"))))</f>
        <v>neutral</v>
      </c>
    </row>
    <row r="189" spans="1:11">
      <c r="A189" s="37">
        <v>188</v>
      </c>
      <c r="B189" s="36">
        <v>3</v>
      </c>
      <c r="C189" s="37">
        <v>4</v>
      </c>
      <c r="D189" s="37">
        <v>1</v>
      </c>
      <c r="E189" s="38">
        <v>52434</v>
      </c>
      <c r="F189" s="38"/>
      <c r="G189" s="38">
        <v>1093</v>
      </c>
      <c r="H189" s="38">
        <v>271</v>
      </c>
      <c r="I189" s="38">
        <v>5594</v>
      </c>
      <c r="J189" s="39">
        <v>5</v>
      </c>
      <c r="K189" s="38" t="str">
        <f>IF(J189=1,"extremely dissatisfied",IF(J189=2,"dissatisfied",IF(J189=3,"neutral",IF(J189=4,"satisfied","extremely satisfied"))))</f>
        <v>extremely satisfied</v>
      </c>
    </row>
    <row r="190" spans="1:11">
      <c r="A190" s="37">
        <v>189</v>
      </c>
      <c r="B190" s="36">
        <v>2</v>
      </c>
      <c r="C190" s="37">
        <v>4</v>
      </c>
      <c r="D190" s="37">
        <v>0</v>
      </c>
      <c r="E190" s="38">
        <v>37650</v>
      </c>
      <c r="F190" s="38">
        <v>32230</v>
      </c>
      <c r="G190" s="38">
        <v>534</v>
      </c>
      <c r="H190" s="38">
        <v>201</v>
      </c>
      <c r="I190" s="38">
        <v>2158</v>
      </c>
      <c r="J190" s="40">
        <v>1</v>
      </c>
      <c r="K190" s="38" t="str">
        <f>IF(J190=1,"extremely dissatisfied",IF(J190=2,"dissatisfied",IF(J190=3,"neutral",IF(J190=4,"satisfied","extremely satisfied"))))</f>
        <v>extremely dissatisfied</v>
      </c>
    </row>
    <row r="191" spans="1:11">
      <c r="A191" s="37">
        <v>190</v>
      </c>
      <c r="B191" s="36">
        <v>4</v>
      </c>
      <c r="C191" s="37">
        <v>3</v>
      </c>
      <c r="D191" s="37">
        <v>1</v>
      </c>
      <c r="E191" s="38">
        <v>34308</v>
      </c>
      <c r="F191" s="38">
        <v>25247</v>
      </c>
      <c r="G191" s="38">
        <v>963</v>
      </c>
      <c r="H191" s="38">
        <v>254</v>
      </c>
      <c r="I191" s="38">
        <v>5121</v>
      </c>
      <c r="J191" s="39">
        <v>2</v>
      </c>
      <c r="K191" s="38" t="str">
        <f>IF(J191=1,"extremely dissatisfied",IF(J191=2,"dissatisfied",IF(J191=3,"neutral",IF(J191=4,"satisfied","extremely satisfied"))))</f>
        <v>dissatisfied</v>
      </c>
    </row>
    <row r="192" spans="1:11">
      <c r="A192" s="37">
        <v>191</v>
      </c>
      <c r="B192" s="36">
        <v>4</v>
      </c>
      <c r="C192" s="37">
        <v>1</v>
      </c>
      <c r="D192" s="37">
        <v>1</v>
      </c>
      <c r="E192" s="38">
        <v>53576</v>
      </c>
      <c r="F192" s="38">
        <v>48666</v>
      </c>
      <c r="G192" s="38">
        <v>1108</v>
      </c>
      <c r="H192" s="38">
        <v>257</v>
      </c>
      <c r="I192" s="38">
        <v>4263</v>
      </c>
      <c r="J192" s="39">
        <v>3</v>
      </c>
      <c r="K192" s="38" t="str">
        <f>IF(J192=1,"extremely dissatisfied",IF(J192=2,"dissatisfied",IF(J192=3,"neutral",IF(J192=4,"satisfied","extremely satisfied"))))</f>
        <v>neutral</v>
      </c>
    </row>
    <row r="193" spans="1:11">
      <c r="A193" s="37">
        <v>192</v>
      </c>
      <c r="B193" s="36">
        <v>2</v>
      </c>
      <c r="C193" s="37">
        <v>1</v>
      </c>
      <c r="D193" s="37">
        <v>1</v>
      </c>
      <c r="E193" s="38">
        <v>46249</v>
      </c>
      <c r="F193" s="38"/>
      <c r="G193" s="38">
        <v>1133</v>
      </c>
      <c r="H193" s="38">
        <v>254</v>
      </c>
      <c r="I193" s="38">
        <v>3931</v>
      </c>
      <c r="J193" s="39">
        <v>5</v>
      </c>
      <c r="K193" s="38" t="str">
        <f>IF(J193=1,"extremely dissatisfied",IF(J193=2,"dissatisfied",IF(J193=3,"neutral",IF(J193=4,"satisfied","extremely satisfied"))))</f>
        <v>extremely satisfied</v>
      </c>
    </row>
    <row r="194" spans="1:11">
      <c r="A194" s="37">
        <v>193</v>
      </c>
      <c r="B194" s="36">
        <v>1</v>
      </c>
      <c r="C194" s="37">
        <v>4</v>
      </c>
      <c r="D194" s="37">
        <v>1</v>
      </c>
      <c r="E194" s="38">
        <v>33940</v>
      </c>
      <c r="F194" s="38"/>
      <c r="G194" s="38">
        <v>1027</v>
      </c>
      <c r="H194" s="38">
        <v>247</v>
      </c>
      <c r="I194" s="38">
        <v>4923</v>
      </c>
      <c r="J194" s="39">
        <v>5</v>
      </c>
      <c r="K194" s="38" t="str">
        <f>IF(J194=1,"extremely dissatisfied",IF(J194=2,"dissatisfied",IF(J194=3,"neutral",IF(J194=4,"satisfied","extremely satisfied"))))</f>
        <v>extremely satisfied</v>
      </c>
    </row>
    <row r="195" spans="1:11">
      <c r="A195" s="37">
        <v>194</v>
      </c>
      <c r="B195" s="36">
        <v>1</v>
      </c>
      <c r="C195" s="37">
        <v>4</v>
      </c>
      <c r="D195" s="37">
        <v>1</v>
      </c>
      <c r="E195" s="38">
        <v>37924</v>
      </c>
      <c r="F195" s="38"/>
      <c r="G195" s="38">
        <v>653</v>
      </c>
      <c r="H195" s="38">
        <v>248</v>
      </c>
      <c r="I195" s="38">
        <v>4017</v>
      </c>
      <c r="J195" s="39">
        <v>3</v>
      </c>
      <c r="K195" s="38" t="str">
        <f>IF(J195=1,"extremely dissatisfied",IF(J195=2,"dissatisfied",IF(J195=3,"neutral",IF(J195=4,"satisfied","extremely satisfied"))))</f>
        <v>neutral</v>
      </c>
    </row>
    <row r="196" spans="1:11">
      <c r="A196" s="37">
        <v>195</v>
      </c>
      <c r="B196" s="36">
        <v>4</v>
      </c>
      <c r="C196" s="37">
        <v>4</v>
      </c>
      <c r="D196" s="37">
        <v>0</v>
      </c>
      <c r="E196" s="38">
        <v>26167</v>
      </c>
      <c r="F196" s="38">
        <v>16259</v>
      </c>
      <c r="G196" s="38">
        <v>553</v>
      </c>
      <c r="H196" s="38">
        <v>212</v>
      </c>
      <c r="I196" s="38">
        <v>2353</v>
      </c>
      <c r="J196" s="40">
        <v>1</v>
      </c>
      <c r="K196" s="38" t="str">
        <f>IF(J196=1,"extremely dissatisfied",IF(J196=2,"dissatisfied",IF(J196=3,"neutral",IF(J196=4,"satisfied","extremely satisfied"))))</f>
        <v>extremely dissatisfied</v>
      </c>
    </row>
    <row r="197" spans="1:11">
      <c r="A197" s="37">
        <v>196</v>
      </c>
      <c r="B197" s="36">
        <v>10</v>
      </c>
      <c r="C197" s="37">
        <v>4</v>
      </c>
      <c r="D197" s="37">
        <v>0</v>
      </c>
      <c r="E197" s="38">
        <v>33456</v>
      </c>
      <c r="F197" s="38">
        <v>22267</v>
      </c>
      <c r="G197" s="38">
        <v>405</v>
      </c>
      <c r="H197" s="38">
        <v>226</v>
      </c>
      <c r="I197" s="38">
        <v>4354</v>
      </c>
      <c r="J197" s="40">
        <v>1</v>
      </c>
      <c r="K197" s="38" t="str">
        <f>IF(J197=1,"extremely dissatisfied",IF(J197=2,"dissatisfied",IF(J197=3,"neutral",IF(J197=4,"satisfied","extremely satisfied"))))</f>
        <v>extremely dissatisfied</v>
      </c>
    </row>
    <row r="198" spans="1:11">
      <c r="A198" s="37">
        <v>197</v>
      </c>
      <c r="B198" s="36">
        <v>4</v>
      </c>
      <c r="C198" s="37">
        <v>4</v>
      </c>
      <c r="D198" s="37">
        <v>0</v>
      </c>
      <c r="E198" s="38">
        <v>20182</v>
      </c>
      <c r="F198" s="38">
        <v>16653</v>
      </c>
      <c r="G198" s="38">
        <v>603</v>
      </c>
      <c r="H198" s="38">
        <v>218</v>
      </c>
      <c r="I198" s="38">
        <v>2989</v>
      </c>
      <c r="J198" s="40">
        <v>2</v>
      </c>
      <c r="K198" s="38" t="str">
        <f>IF(J198=1,"extremely dissatisfied",IF(J198=2,"dissatisfied",IF(J198=3,"neutral",IF(J198=4,"satisfied","extremely satisfied"))))</f>
        <v>dissatisfied</v>
      </c>
    </row>
    <row r="199" spans="1:11">
      <c r="A199" s="37">
        <v>198</v>
      </c>
      <c r="B199" s="36">
        <v>3</v>
      </c>
      <c r="C199" s="37">
        <v>2</v>
      </c>
      <c r="D199" s="37">
        <v>1</v>
      </c>
      <c r="E199" s="38">
        <v>65699</v>
      </c>
      <c r="F199" s="38">
        <v>50202</v>
      </c>
      <c r="G199" s="38">
        <v>1065</v>
      </c>
      <c r="H199" s="38">
        <v>263</v>
      </c>
      <c r="I199" s="38">
        <v>4977</v>
      </c>
      <c r="J199" s="39">
        <v>4</v>
      </c>
      <c r="K199" s="38" t="str">
        <f>IF(J199=1,"extremely dissatisfied",IF(J199=2,"dissatisfied",IF(J199=3,"neutral",IF(J199=4,"satisfied","extremely satisfied"))))</f>
        <v>satisfied</v>
      </c>
    </row>
    <row r="200" spans="1:11">
      <c r="A200" s="37">
        <v>199</v>
      </c>
      <c r="B200" s="36">
        <v>4</v>
      </c>
      <c r="C200" s="37">
        <v>2</v>
      </c>
      <c r="D200" s="37">
        <v>1</v>
      </c>
      <c r="E200" s="38">
        <v>59015</v>
      </c>
      <c r="F200" s="38">
        <v>34549</v>
      </c>
      <c r="G200" s="38">
        <v>1262</v>
      </c>
      <c r="H200" s="38">
        <v>254</v>
      </c>
      <c r="I200" s="38">
        <v>7340</v>
      </c>
      <c r="J200" s="39">
        <v>4</v>
      </c>
      <c r="K200" s="38" t="str">
        <f>IF(J200=1,"extremely dissatisfied",IF(J200=2,"dissatisfied",IF(J200=3,"neutral",IF(J200=4,"satisfied","extremely satisfied"))))</f>
        <v>satisfied</v>
      </c>
    </row>
    <row r="201" spans="1:11">
      <c r="A201" s="37">
        <v>200</v>
      </c>
      <c r="B201" s="36">
        <v>6</v>
      </c>
      <c r="C201" s="37">
        <v>2</v>
      </c>
      <c r="D201" s="37">
        <v>1</v>
      </c>
      <c r="E201" s="38">
        <v>81366</v>
      </c>
      <c r="F201" s="38">
        <v>45443</v>
      </c>
      <c r="G201" s="38">
        <v>1800</v>
      </c>
      <c r="H201" s="38">
        <v>267</v>
      </c>
      <c r="I201" s="38">
        <v>7850</v>
      </c>
      <c r="J201" s="39">
        <v>1</v>
      </c>
      <c r="K201" s="38" t="str">
        <f>IF(J201=1,"extremely dissatisfied",IF(J201=2,"dissatisfied",IF(J201=3,"neutral",IF(J201=4,"satisfied","extremely satisfied"))))</f>
        <v>extremely dissatisfied</v>
      </c>
    </row>
    <row r="202" spans="1:11">
      <c r="A202" s="37">
        <v>201</v>
      </c>
      <c r="B202" s="36">
        <v>4</v>
      </c>
      <c r="C202" s="37">
        <v>4</v>
      </c>
      <c r="D202" s="37">
        <v>0</v>
      </c>
      <c r="E202" s="38">
        <v>31198</v>
      </c>
      <c r="F202" s="38">
        <v>20115</v>
      </c>
      <c r="G202" s="38">
        <v>497</v>
      </c>
      <c r="H202" s="38">
        <v>213</v>
      </c>
      <c r="I202" s="38">
        <v>2092</v>
      </c>
      <c r="J202" s="40">
        <v>2</v>
      </c>
      <c r="K202" s="38" t="str">
        <f>IF(J202=1,"extremely dissatisfied",IF(J202=2,"dissatisfied",IF(J202=3,"neutral",IF(J202=4,"satisfied","extremely satisfied"))))</f>
        <v>dissatisfied</v>
      </c>
    </row>
    <row r="203" spans="1:11">
      <c r="A203" s="37">
        <v>202</v>
      </c>
      <c r="B203" s="36">
        <v>3</v>
      </c>
      <c r="C203" s="37">
        <v>2</v>
      </c>
      <c r="D203" s="37">
        <v>1</v>
      </c>
      <c r="E203" s="38">
        <v>40383</v>
      </c>
      <c r="F203" s="38">
        <v>31270</v>
      </c>
      <c r="G203" s="38">
        <v>1086</v>
      </c>
      <c r="H203" s="38">
        <v>256</v>
      </c>
      <c r="I203" s="38">
        <v>5276</v>
      </c>
      <c r="J203" s="39">
        <v>4</v>
      </c>
      <c r="K203" s="38" t="str">
        <f>IF(J203=1,"extremely dissatisfied",IF(J203=2,"dissatisfied",IF(J203=3,"neutral",IF(J203=4,"satisfied","extremely satisfied"))))</f>
        <v>satisfied</v>
      </c>
    </row>
    <row r="204" spans="1:11">
      <c r="A204" s="37">
        <v>203</v>
      </c>
      <c r="B204" s="36">
        <v>3</v>
      </c>
      <c r="C204" s="37">
        <v>3</v>
      </c>
      <c r="D204" s="37">
        <v>0</v>
      </c>
      <c r="E204" s="38">
        <v>24578</v>
      </c>
      <c r="F204" s="38">
        <v>23269</v>
      </c>
      <c r="G204" s="38">
        <v>1286</v>
      </c>
      <c r="H204" s="38">
        <v>207</v>
      </c>
      <c r="I204" s="38">
        <v>3154</v>
      </c>
      <c r="J204" s="40">
        <v>1</v>
      </c>
      <c r="K204" s="38" t="str">
        <f>IF(J204=1,"extremely dissatisfied",IF(J204=2,"dissatisfied",IF(J204=3,"neutral",IF(J204=4,"satisfied","extremely satisfied"))))</f>
        <v>extremely dissatisfied</v>
      </c>
    </row>
    <row r="205" spans="1:11">
      <c r="A205" s="37">
        <v>204</v>
      </c>
      <c r="B205" s="36">
        <v>3</v>
      </c>
      <c r="C205" s="37">
        <v>4</v>
      </c>
      <c r="D205" s="37">
        <v>0</v>
      </c>
      <c r="E205" s="38">
        <v>30002</v>
      </c>
      <c r="F205" s="38">
        <v>18632</v>
      </c>
      <c r="G205" s="38">
        <v>349</v>
      </c>
      <c r="H205" s="38">
        <v>212</v>
      </c>
      <c r="I205" s="38">
        <v>2808</v>
      </c>
      <c r="J205" s="40">
        <v>2</v>
      </c>
      <c r="K205" s="38" t="str">
        <f>IF(J205=1,"extremely dissatisfied",IF(J205=2,"dissatisfied",IF(J205=3,"neutral",IF(J205=4,"satisfied","extremely satisfied"))))</f>
        <v>dissatisfied</v>
      </c>
    </row>
    <row r="206" spans="1:11">
      <c r="A206" s="37">
        <v>205</v>
      </c>
      <c r="B206" s="36">
        <v>1</v>
      </c>
      <c r="C206" s="37">
        <v>4</v>
      </c>
      <c r="D206" s="37">
        <v>1</v>
      </c>
      <c r="E206" s="38">
        <v>42058</v>
      </c>
      <c r="F206" s="38"/>
      <c r="G206" s="38">
        <v>884</v>
      </c>
      <c r="H206" s="38">
        <v>254</v>
      </c>
      <c r="I206" s="38">
        <v>4607</v>
      </c>
      <c r="J206" s="39">
        <v>5</v>
      </c>
      <c r="K206" s="38" t="str">
        <f>IF(J206=1,"extremely dissatisfied",IF(J206=2,"dissatisfied",IF(J206=3,"neutral",IF(J206=4,"satisfied","extremely satisfied"))))</f>
        <v>extremely satisfied</v>
      </c>
    </row>
    <row r="207" spans="1:11">
      <c r="A207" s="37">
        <v>206</v>
      </c>
      <c r="B207" s="36">
        <v>4</v>
      </c>
      <c r="C207" s="37">
        <v>3</v>
      </c>
      <c r="D207" s="37">
        <v>0</v>
      </c>
      <c r="E207" s="38">
        <v>25835</v>
      </c>
      <c r="F207" s="38">
        <v>15362</v>
      </c>
      <c r="G207" s="38">
        <v>797</v>
      </c>
      <c r="H207" s="38">
        <v>209</v>
      </c>
      <c r="I207" s="38">
        <v>3136</v>
      </c>
      <c r="J207" s="40">
        <v>1</v>
      </c>
      <c r="K207" s="38" t="str">
        <f>IF(J207=1,"extremely dissatisfied",IF(J207=2,"dissatisfied",IF(J207=3,"neutral",IF(J207=4,"satisfied","extremely satisfied"))))</f>
        <v>extremely dissatisfied</v>
      </c>
    </row>
    <row r="208" spans="1:11">
      <c r="A208" s="37">
        <v>207</v>
      </c>
      <c r="B208" s="36">
        <v>1</v>
      </c>
      <c r="C208" s="37">
        <v>4</v>
      </c>
      <c r="D208" s="37">
        <v>0</v>
      </c>
      <c r="E208" s="38">
        <v>18276</v>
      </c>
      <c r="F208" s="38"/>
      <c r="G208" s="38">
        <v>478</v>
      </c>
      <c r="H208" s="38">
        <v>196</v>
      </c>
      <c r="I208" s="38">
        <v>1657</v>
      </c>
      <c r="J208" s="40">
        <v>2</v>
      </c>
      <c r="K208" s="38" t="str">
        <f>IF(J208=1,"extremely dissatisfied",IF(J208=2,"dissatisfied",IF(J208=3,"neutral",IF(J208=4,"satisfied","extremely satisfied"))))</f>
        <v>dissatisfied</v>
      </c>
    </row>
    <row r="209" spans="1:11">
      <c r="A209" s="37">
        <v>208</v>
      </c>
      <c r="B209" s="36">
        <v>1</v>
      </c>
      <c r="C209" s="37">
        <v>4</v>
      </c>
      <c r="D209" s="37">
        <v>0</v>
      </c>
      <c r="E209" s="38">
        <v>22380</v>
      </c>
      <c r="F209" s="38"/>
      <c r="G209" s="38">
        <v>746</v>
      </c>
      <c r="H209" s="38">
        <v>194</v>
      </c>
      <c r="I209" s="38">
        <v>854</v>
      </c>
      <c r="J209" s="40">
        <v>2</v>
      </c>
      <c r="K209" s="38" t="str">
        <f>IF(J209=1,"extremely dissatisfied",IF(J209=2,"dissatisfied",IF(J209=3,"neutral",IF(J209=4,"satisfied","extremely satisfied"))))</f>
        <v>dissatisfied</v>
      </c>
    </row>
    <row r="210" spans="1:11">
      <c r="A210" s="37">
        <v>209</v>
      </c>
      <c r="B210" s="36">
        <v>3</v>
      </c>
      <c r="C210" s="37">
        <v>1</v>
      </c>
      <c r="D210" s="37">
        <v>1</v>
      </c>
      <c r="E210" s="38">
        <v>48893</v>
      </c>
      <c r="F210" s="38"/>
      <c r="G210" s="38">
        <v>676</v>
      </c>
      <c r="H210" s="38">
        <v>254</v>
      </c>
      <c r="I210" s="38">
        <v>5112</v>
      </c>
      <c r="J210" s="39">
        <v>5</v>
      </c>
      <c r="K210" s="38" t="str">
        <f>IF(J210=1,"extremely dissatisfied",IF(J210=2,"dissatisfied",IF(J210=3,"neutral",IF(J210=4,"satisfied","extremely satisfied"))))</f>
        <v>extremely satisfied</v>
      </c>
    </row>
    <row r="211" spans="1:11">
      <c r="A211" s="37">
        <v>210</v>
      </c>
      <c r="B211" s="36">
        <v>4</v>
      </c>
      <c r="C211" s="37">
        <v>1</v>
      </c>
      <c r="D211" s="37">
        <v>0</v>
      </c>
      <c r="E211" s="38">
        <v>60953</v>
      </c>
      <c r="F211" s="38">
        <v>58573</v>
      </c>
      <c r="G211" s="38">
        <v>1186</v>
      </c>
      <c r="H211" s="38">
        <v>205</v>
      </c>
      <c r="I211" s="38">
        <v>3374</v>
      </c>
      <c r="J211" s="40">
        <v>2</v>
      </c>
      <c r="K211" s="38" t="str">
        <f>IF(J211=1,"extremely dissatisfied",IF(J211=2,"dissatisfied",IF(J211=3,"neutral",IF(J211=4,"satisfied","extremely satisfied"))))</f>
        <v>dissatisfied</v>
      </c>
    </row>
    <row r="212" spans="1:11">
      <c r="A212" s="37">
        <v>211</v>
      </c>
      <c r="B212" s="36">
        <v>4</v>
      </c>
      <c r="C212" s="37">
        <v>3</v>
      </c>
      <c r="D212" s="37">
        <v>0</v>
      </c>
      <c r="E212" s="38">
        <v>29322</v>
      </c>
      <c r="F212" s="38">
        <v>17787</v>
      </c>
      <c r="G212" s="38">
        <v>674</v>
      </c>
      <c r="H212" s="38">
        <v>212</v>
      </c>
      <c r="I212" s="38">
        <v>1582</v>
      </c>
      <c r="J212" s="40">
        <v>2</v>
      </c>
      <c r="K212" s="38" t="str">
        <f>IF(J212=1,"extremely dissatisfied",IF(J212=2,"dissatisfied",IF(J212=3,"neutral",IF(J212=4,"satisfied","extremely satisfied"))))</f>
        <v>dissatisfied</v>
      </c>
    </row>
    <row r="213" spans="1:11">
      <c r="A213" s="37">
        <v>212</v>
      </c>
      <c r="B213" s="36">
        <v>4</v>
      </c>
      <c r="C213" s="37">
        <v>1</v>
      </c>
      <c r="D213" s="37">
        <v>1</v>
      </c>
      <c r="E213" s="38">
        <v>36170</v>
      </c>
      <c r="F213" s="38"/>
      <c r="G213" s="38">
        <v>1185</v>
      </c>
      <c r="H213" s="38">
        <v>253</v>
      </c>
      <c r="I213" s="38">
        <v>5467</v>
      </c>
      <c r="J213" s="39">
        <v>5</v>
      </c>
      <c r="K213" s="38" t="str">
        <f>IF(J213=1,"extremely dissatisfied",IF(J213=2,"dissatisfied",IF(J213=3,"neutral",IF(J213=4,"satisfied","extremely satisfied"))))</f>
        <v>extremely satisfied</v>
      </c>
    </row>
    <row r="214" spans="1:11">
      <c r="A214" s="37">
        <v>213</v>
      </c>
      <c r="B214" s="36">
        <v>3</v>
      </c>
      <c r="C214" s="37">
        <v>2</v>
      </c>
      <c r="D214" s="37">
        <v>1</v>
      </c>
      <c r="E214" s="38">
        <v>70692</v>
      </c>
      <c r="F214" s="38">
        <v>69115</v>
      </c>
      <c r="G214" s="38">
        <v>1088</v>
      </c>
      <c r="H214" s="38">
        <v>252</v>
      </c>
      <c r="I214" s="38">
        <v>6915</v>
      </c>
      <c r="J214" s="39">
        <v>5</v>
      </c>
      <c r="K214" s="38" t="str">
        <f>IF(J214=1,"extremely dissatisfied",IF(J214=2,"dissatisfied",IF(J214=3,"neutral",IF(J214=4,"satisfied","extremely satisfied"))))</f>
        <v>extremely satisfied</v>
      </c>
    </row>
    <row r="215" spans="1:11">
      <c r="A215" s="37">
        <v>214</v>
      </c>
      <c r="B215" s="36">
        <v>5</v>
      </c>
      <c r="C215" s="37">
        <v>1</v>
      </c>
      <c r="D215" s="37">
        <v>1</v>
      </c>
      <c r="E215" s="38">
        <v>36742</v>
      </c>
      <c r="F215" s="38">
        <v>19478</v>
      </c>
      <c r="G215" s="38">
        <v>1304</v>
      </c>
      <c r="H215" s="38">
        <v>262</v>
      </c>
      <c r="I215" s="38">
        <v>5697</v>
      </c>
      <c r="J215" s="39">
        <v>1</v>
      </c>
      <c r="K215" s="38" t="str">
        <f>IF(J215=1,"extremely dissatisfied",IF(J215=2,"dissatisfied",IF(J215=3,"neutral",IF(J215=4,"satisfied","extremely satisfied"))))</f>
        <v>extremely dissatisfied</v>
      </c>
    </row>
    <row r="216" spans="1:11">
      <c r="A216" s="37">
        <v>215</v>
      </c>
      <c r="B216" s="36">
        <v>4</v>
      </c>
      <c r="C216" s="37">
        <v>3</v>
      </c>
      <c r="D216" s="37">
        <v>0</v>
      </c>
      <c r="E216" s="38">
        <v>39255</v>
      </c>
      <c r="F216" s="38">
        <v>36234</v>
      </c>
      <c r="G216" s="38">
        <v>949</v>
      </c>
      <c r="H216" s="38">
        <v>207</v>
      </c>
      <c r="I216" s="38">
        <v>3848</v>
      </c>
      <c r="J216" s="40">
        <v>1</v>
      </c>
      <c r="K216" s="38" t="str">
        <f>IF(J216=1,"extremely dissatisfied",IF(J216=2,"dissatisfied",IF(J216=3,"neutral",IF(J216=4,"satisfied","extremely satisfied"))))</f>
        <v>extremely dissatisfied</v>
      </c>
    </row>
    <row r="217" spans="1:11">
      <c r="A217" s="37">
        <v>216</v>
      </c>
      <c r="B217" s="36">
        <v>3</v>
      </c>
      <c r="C217" s="37">
        <v>1</v>
      </c>
      <c r="D217" s="37">
        <v>0</v>
      </c>
      <c r="E217" s="38">
        <v>43737</v>
      </c>
      <c r="F217" s="38">
        <v>37196</v>
      </c>
      <c r="G217" s="38">
        <v>797</v>
      </c>
      <c r="H217" s="38">
        <v>206</v>
      </c>
      <c r="I217" s="38">
        <v>3273</v>
      </c>
      <c r="J217" s="40">
        <v>3</v>
      </c>
      <c r="K217" s="38" t="str">
        <f>IF(J217=1,"extremely dissatisfied",IF(J217=2,"dissatisfied",IF(J217=3,"neutral",IF(J217=4,"satisfied","extremely satisfied"))))</f>
        <v>neutral</v>
      </c>
    </row>
    <row r="218" spans="1:11">
      <c r="A218" s="37">
        <v>217</v>
      </c>
      <c r="B218" s="36">
        <v>4</v>
      </c>
      <c r="C218" s="37">
        <v>2</v>
      </c>
      <c r="D218" s="37">
        <v>0</v>
      </c>
      <c r="E218" s="38">
        <v>41401</v>
      </c>
      <c r="F218" s="38">
        <v>33059</v>
      </c>
      <c r="G218" s="38">
        <v>724</v>
      </c>
      <c r="H218" s="38">
        <v>205</v>
      </c>
      <c r="I218" s="38">
        <v>2554</v>
      </c>
      <c r="J218" s="40">
        <v>2</v>
      </c>
      <c r="K218" s="38" t="str">
        <f>IF(J218=1,"extremely dissatisfied",IF(J218=2,"dissatisfied",IF(J218=3,"neutral",IF(J218=4,"satisfied","extremely satisfied"))))</f>
        <v>dissatisfied</v>
      </c>
    </row>
    <row r="219" spans="1:11">
      <c r="A219" s="37">
        <v>218</v>
      </c>
      <c r="B219" s="36">
        <v>4</v>
      </c>
      <c r="C219" s="37">
        <v>4</v>
      </c>
      <c r="D219" s="37">
        <v>0</v>
      </c>
      <c r="E219" s="38">
        <v>23779</v>
      </c>
      <c r="F219" s="38">
        <v>17567</v>
      </c>
      <c r="G219" s="38">
        <v>784</v>
      </c>
      <c r="H219" s="38">
        <v>207</v>
      </c>
      <c r="I219" s="38">
        <v>2954</v>
      </c>
      <c r="J219" s="40">
        <v>1</v>
      </c>
      <c r="K219" s="38" t="str">
        <f>IF(J219=1,"extremely dissatisfied",IF(J219=2,"dissatisfied",IF(J219=3,"neutral",IF(J219=4,"satisfied","extremely satisfied"))))</f>
        <v>extremely dissatisfied</v>
      </c>
    </row>
    <row r="220" spans="1:11">
      <c r="A220" s="37">
        <v>219</v>
      </c>
      <c r="B220" s="36">
        <v>4</v>
      </c>
      <c r="C220" s="37">
        <v>2</v>
      </c>
      <c r="D220" s="37">
        <v>0</v>
      </c>
      <c r="E220" s="38">
        <v>53165</v>
      </c>
      <c r="F220" s="38">
        <v>33644</v>
      </c>
      <c r="G220" s="38">
        <v>1740</v>
      </c>
      <c r="H220" s="38">
        <v>199</v>
      </c>
      <c r="I220" s="38">
        <v>6727</v>
      </c>
      <c r="J220" s="40">
        <v>1</v>
      </c>
      <c r="K220" s="38" t="str">
        <f>IF(J220=1,"extremely dissatisfied",IF(J220=2,"dissatisfied",IF(J220=3,"neutral",IF(J220=4,"satisfied","extremely satisfied"))))</f>
        <v>extremely dissatisfied</v>
      </c>
    </row>
    <row r="221" spans="1:11">
      <c r="A221" s="37">
        <v>220</v>
      </c>
      <c r="B221" s="36">
        <v>2</v>
      </c>
      <c r="C221" s="37">
        <v>3</v>
      </c>
      <c r="D221" s="37">
        <v>0</v>
      </c>
      <c r="E221" s="38">
        <v>34756</v>
      </c>
      <c r="F221" s="38">
        <v>21101</v>
      </c>
      <c r="G221" s="38">
        <v>801</v>
      </c>
      <c r="H221" s="38">
        <v>205</v>
      </c>
      <c r="I221" s="38">
        <v>3163</v>
      </c>
      <c r="J221" s="40">
        <v>2</v>
      </c>
      <c r="K221" s="38" t="str">
        <f>IF(J221=1,"extremely dissatisfied",IF(J221=2,"dissatisfied",IF(J221=3,"neutral",IF(J221=4,"satisfied","extremely satisfied"))))</f>
        <v>dissatisfied</v>
      </c>
    </row>
    <row r="222" spans="1:11">
      <c r="A222" s="37">
        <v>221</v>
      </c>
      <c r="B222" s="36">
        <v>2</v>
      </c>
      <c r="C222" s="37">
        <v>3</v>
      </c>
      <c r="D222" s="37">
        <v>0</v>
      </c>
      <c r="E222" s="38">
        <v>49479</v>
      </c>
      <c r="F222" s="38">
        <v>48203</v>
      </c>
      <c r="G222" s="38">
        <v>647</v>
      </c>
      <c r="H222" s="38">
        <v>201</v>
      </c>
      <c r="I222" s="38">
        <v>3054</v>
      </c>
      <c r="J222" s="40">
        <v>2</v>
      </c>
      <c r="K222" s="38" t="str">
        <f>IF(J222=1,"extremely dissatisfied",IF(J222=2,"dissatisfied",IF(J222=3,"neutral",IF(J222=4,"satisfied","extremely satisfied"))))</f>
        <v>dissatisfied</v>
      </c>
    </row>
    <row r="223" spans="1:11">
      <c r="A223" s="37">
        <v>222</v>
      </c>
      <c r="B223" s="36">
        <v>1</v>
      </c>
      <c r="C223" s="37">
        <v>2</v>
      </c>
      <c r="D223" s="37">
        <v>0</v>
      </c>
      <c r="E223" s="38">
        <v>72949</v>
      </c>
      <c r="F223" s="38"/>
      <c r="G223" s="38">
        <v>1522</v>
      </c>
      <c r="H223" s="38">
        <v>200</v>
      </c>
      <c r="I223" s="38">
        <v>3729</v>
      </c>
      <c r="J223" s="40">
        <v>2</v>
      </c>
      <c r="K223" s="38" t="str">
        <f>IF(J223=1,"extremely dissatisfied",IF(J223=2,"dissatisfied",IF(J223=3,"neutral",IF(J223=4,"satisfied","extremely satisfied"))))</f>
        <v>dissatisfied</v>
      </c>
    </row>
    <row r="224" spans="1:11">
      <c r="A224" s="37">
        <v>223</v>
      </c>
      <c r="B224" s="36">
        <v>1</v>
      </c>
      <c r="C224" s="37">
        <v>4</v>
      </c>
      <c r="D224" s="37">
        <v>0</v>
      </c>
      <c r="E224" s="38">
        <v>39987</v>
      </c>
      <c r="F224" s="38"/>
      <c r="G224" s="38">
        <v>538</v>
      </c>
      <c r="H224" s="38">
        <v>204</v>
      </c>
      <c r="I224" s="38">
        <v>1570</v>
      </c>
      <c r="J224" s="40">
        <v>1</v>
      </c>
      <c r="K224" s="38" t="str">
        <f>IF(J224=1,"extremely dissatisfied",IF(J224=2,"dissatisfied",IF(J224=3,"neutral",IF(J224=4,"satisfied","extremely satisfied"))))</f>
        <v>extremely dissatisfied</v>
      </c>
    </row>
    <row r="225" spans="1:11">
      <c r="A225" s="37">
        <v>224</v>
      </c>
      <c r="B225" s="36">
        <v>1</v>
      </c>
      <c r="C225" s="37">
        <v>1</v>
      </c>
      <c r="D225" s="37">
        <v>0</v>
      </c>
      <c r="E225" s="38">
        <v>34204</v>
      </c>
      <c r="F225" s="38"/>
      <c r="G225" s="38">
        <v>838</v>
      </c>
      <c r="H225" s="38">
        <v>197</v>
      </c>
      <c r="I225" s="38">
        <v>1855</v>
      </c>
      <c r="J225" s="40">
        <v>3</v>
      </c>
      <c r="K225" s="38" t="str">
        <f>IF(J225=1,"extremely dissatisfied",IF(J225=2,"dissatisfied",IF(J225=3,"neutral",IF(J225=4,"satisfied","extremely satisfied"))))</f>
        <v>neutral</v>
      </c>
    </row>
    <row r="226" spans="1:11">
      <c r="A226" s="37">
        <v>225</v>
      </c>
      <c r="B226" s="36">
        <v>2</v>
      </c>
      <c r="C226" s="37">
        <v>4</v>
      </c>
      <c r="D226" s="37">
        <v>0</v>
      </c>
      <c r="E226" s="38">
        <v>38975</v>
      </c>
      <c r="F226" s="38">
        <v>32867</v>
      </c>
      <c r="G226" s="38">
        <v>369</v>
      </c>
      <c r="H226" s="38">
        <v>192</v>
      </c>
      <c r="I226" s="38">
        <v>2494</v>
      </c>
      <c r="J226" s="40">
        <v>4</v>
      </c>
      <c r="K226" s="38" t="str">
        <f>IF(J226=1,"extremely dissatisfied",IF(J226=2,"dissatisfied",IF(J226=3,"neutral",IF(J226=4,"satisfied","extremely satisfied"))))</f>
        <v>satisfied</v>
      </c>
    </row>
    <row r="227" spans="1:11">
      <c r="A227" s="37">
        <v>226</v>
      </c>
      <c r="B227" s="36">
        <v>1</v>
      </c>
      <c r="C227" s="37">
        <v>1</v>
      </c>
      <c r="D227" s="37">
        <v>1</v>
      </c>
      <c r="E227" s="38">
        <v>39991</v>
      </c>
      <c r="F227" s="38"/>
      <c r="G227" s="38">
        <v>796</v>
      </c>
      <c r="H227" s="38">
        <v>246</v>
      </c>
      <c r="I227" s="38">
        <v>3657</v>
      </c>
      <c r="J227" s="39">
        <v>4</v>
      </c>
      <c r="K227" s="38" t="str">
        <f>IF(J227=1,"extremely dissatisfied",IF(J227=2,"dissatisfied",IF(J227=3,"neutral",IF(J227=4,"satisfied","extremely satisfied"))))</f>
        <v>satisfied</v>
      </c>
    </row>
    <row r="228" spans="1:11">
      <c r="A228" s="37">
        <v>227</v>
      </c>
      <c r="B228" s="36">
        <v>4</v>
      </c>
      <c r="C228" s="37">
        <v>4</v>
      </c>
      <c r="D228" s="37">
        <v>0</v>
      </c>
      <c r="E228" s="38">
        <v>18706</v>
      </c>
      <c r="F228" s="38">
        <v>9549</v>
      </c>
      <c r="G228" s="38">
        <v>690</v>
      </c>
      <c r="H228" s="38">
        <v>214</v>
      </c>
      <c r="I228" s="38">
        <v>2672</v>
      </c>
      <c r="J228" s="40">
        <v>2</v>
      </c>
      <c r="K228" s="38" t="str">
        <f>IF(J228=1,"extremely dissatisfied",IF(J228=2,"dissatisfied",IF(J228=3,"neutral",IF(J228=4,"satisfied","extremely satisfied"))))</f>
        <v>dissatisfied</v>
      </c>
    </row>
    <row r="229" spans="1:11">
      <c r="A229" s="37">
        <v>228</v>
      </c>
      <c r="B229" s="36">
        <v>4</v>
      </c>
      <c r="C229" s="37">
        <v>3</v>
      </c>
      <c r="D229" s="37">
        <v>0</v>
      </c>
      <c r="E229" s="38">
        <v>52965</v>
      </c>
      <c r="F229" s="38">
        <v>37370</v>
      </c>
      <c r="G229" s="38">
        <v>766</v>
      </c>
      <c r="H229" s="38">
        <v>214</v>
      </c>
      <c r="I229" s="38">
        <v>5498</v>
      </c>
      <c r="J229" s="40">
        <v>2</v>
      </c>
      <c r="K229" s="38" t="str">
        <f>IF(J229=1,"extremely dissatisfied",IF(J229=2,"dissatisfied",IF(J229=3,"neutral",IF(J229=4,"satisfied","extremely satisfied"))))</f>
        <v>dissatisfied</v>
      </c>
    </row>
    <row r="230" spans="1:11">
      <c r="A230" s="37">
        <v>229</v>
      </c>
      <c r="B230" s="36">
        <v>3</v>
      </c>
      <c r="C230" s="37">
        <v>2</v>
      </c>
      <c r="D230" s="37">
        <v>0</v>
      </c>
      <c r="E230" s="38">
        <v>65318</v>
      </c>
      <c r="F230" s="38">
        <v>58628</v>
      </c>
      <c r="G230" s="38">
        <v>1687</v>
      </c>
      <c r="H230" s="38">
        <v>219</v>
      </c>
      <c r="I230" s="38">
        <v>3482</v>
      </c>
      <c r="J230" s="40">
        <v>1</v>
      </c>
      <c r="K230" s="38" t="str">
        <f>IF(J230=1,"extremely dissatisfied",IF(J230=2,"dissatisfied",IF(J230=3,"neutral",IF(J230=4,"satisfied","extremely satisfied"))))</f>
        <v>extremely dissatisfied</v>
      </c>
    </row>
    <row r="231" spans="1:11">
      <c r="A231" s="37">
        <v>230</v>
      </c>
      <c r="B231" s="36">
        <v>9</v>
      </c>
      <c r="C231" s="37">
        <v>1</v>
      </c>
      <c r="D231" s="37">
        <v>1</v>
      </c>
      <c r="E231" s="38">
        <v>32630</v>
      </c>
      <c r="F231" s="38">
        <v>25291</v>
      </c>
      <c r="G231" s="38">
        <v>1391</v>
      </c>
      <c r="H231" s="38">
        <v>287</v>
      </c>
      <c r="I231" s="38">
        <v>7930</v>
      </c>
      <c r="J231" s="39">
        <v>4</v>
      </c>
      <c r="K231" s="38" t="str">
        <f>IF(J231=1,"extremely dissatisfied",IF(J231=2,"dissatisfied",IF(J231=3,"neutral",IF(J231=4,"satisfied","extremely satisfied"))))</f>
        <v>satisfied</v>
      </c>
    </row>
    <row r="232" spans="1:11">
      <c r="A232" s="37">
        <v>231</v>
      </c>
      <c r="B232" s="36">
        <v>2</v>
      </c>
      <c r="C232" s="37">
        <v>1</v>
      </c>
      <c r="D232" s="37">
        <v>0</v>
      </c>
      <c r="E232" s="38">
        <v>56645</v>
      </c>
      <c r="F232" s="38">
        <v>47472</v>
      </c>
      <c r="G232" s="38">
        <v>797</v>
      </c>
      <c r="H232" s="38">
        <v>197</v>
      </c>
      <c r="I232" s="38">
        <v>2910</v>
      </c>
      <c r="J232" s="40">
        <v>1</v>
      </c>
      <c r="K232" s="38" t="str">
        <f>IF(J232=1,"extremely dissatisfied",IF(J232=2,"dissatisfied",IF(J232=3,"neutral",IF(J232=4,"satisfied","extremely satisfied"))))</f>
        <v>extremely dissatisfied</v>
      </c>
    </row>
    <row r="233" spans="1:11">
      <c r="A233" s="37">
        <v>232</v>
      </c>
      <c r="B233" s="36">
        <v>6</v>
      </c>
      <c r="C233" s="37">
        <v>1</v>
      </c>
      <c r="D233" s="37">
        <v>1</v>
      </c>
      <c r="E233" s="38">
        <v>40270</v>
      </c>
      <c r="F233" s="38">
        <v>31773</v>
      </c>
      <c r="G233" s="38">
        <v>854</v>
      </c>
      <c r="H233" s="38">
        <v>276</v>
      </c>
      <c r="I233" s="38">
        <v>6545</v>
      </c>
      <c r="J233" s="39">
        <v>1</v>
      </c>
      <c r="K233" s="38" t="str">
        <f>IF(J233=1,"extremely dissatisfied",IF(J233=2,"dissatisfied",IF(J233=3,"neutral",IF(J233=4,"satisfied","extremely satisfied"))))</f>
        <v>extremely dissatisfied</v>
      </c>
    </row>
    <row r="234" spans="1:11">
      <c r="A234" s="37">
        <v>233</v>
      </c>
      <c r="B234" s="36">
        <v>4</v>
      </c>
      <c r="C234" s="37">
        <v>4</v>
      </c>
      <c r="D234" s="37">
        <v>0</v>
      </c>
      <c r="E234" s="38">
        <v>33538</v>
      </c>
      <c r="F234" s="38">
        <v>26083</v>
      </c>
      <c r="G234" s="38">
        <v>617</v>
      </c>
      <c r="H234" s="38">
        <v>215</v>
      </c>
      <c r="I234" s="38">
        <v>2375</v>
      </c>
      <c r="J234" s="40">
        <v>2</v>
      </c>
      <c r="K234" s="38" t="str">
        <f>IF(J234=1,"extremely dissatisfied",IF(J234=2,"dissatisfied",IF(J234=3,"neutral",IF(J234=4,"satisfied","extremely satisfied"))))</f>
        <v>dissatisfied</v>
      </c>
    </row>
    <row r="235" spans="1:11">
      <c r="A235" s="37">
        <v>234</v>
      </c>
      <c r="B235" s="36">
        <v>3</v>
      </c>
      <c r="C235" s="37">
        <v>4</v>
      </c>
      <c r="D235" s="37">
        <v>1</v>
      </c>
      <c r="E235" s="38">
        <v>37599</v>
      </c>
      <c r="F235" s="38"/>
      <c r="G235" s="38">
        <v>1058</v>
      </c>
      <c r="H235" s="38">
        <v>255</v>
      </c>
      <c r="I235" s="38">
        <v>5605</v>
      </c>
      <c r="J235" s="39">
        <v>5</v>
      </c>
      <c r="K235" s="38" t="str">
        <f>IF(J235=1,"extremely dissatisfied",IF(J235=2,"dissatisfied",IF(J235=3,"neutral",IF(J235=4,"satisfied","extremely satisfied"))))</f>
        <v>extremely satisfied</v>
      </c>
    </row>
    <row r="236" spans="1:11">
      <c r="A236" s="37">
        <v>235</v>
      </c>
      <c r="B236" s="36">
        <v>1</v>
      </c>
      <c r="C236" s="37">
        <v>1</v>
      </c>
      <c r="D236" s="37">
        <v>1</v>
      </c>
      <c r="E236" s="38">
        <v>59579</v>
      </c>
      <c r="F236" s="38"/>
      <c r="G236" s="38">
        <v>1161</v>
      </c>
      <c r="H236" s="38">
        <v>254</v>
      </c>
      <c r="I236" s="38">
        <v>5364</v>
      </c>
      <c r="J236" s="39">
        <v>3</v>
      </c>
      <c r="K236" s="38" t="str">
        <f>IF(J236=1,"extremely dissatisfied",IF(J236=2,"dissatisfied",IF(J236=3,"neutral",IF(J236=4,"satisfied","extremely satisfied"))))</f>
        <v>neutral</v>
      </c>
    </row>
    <row r="237" spans="1:11">
      <c r="A237" s="37">
        <v>236</v>
      </c>
      <c r="B237" s="36">
        <v>4</v>
      </c>
      <c r="C237" s="37">
        <v>3</v>
      </c>
      <c r="D237" s="37">
        <v>0</v>
      </c>
      <c r="E237" s="38">
        <v>32271</v>
      </c>
      <c r="F237" s="38">
        <v>17847</v>
      </c>
      <c r="G237" s="38">
        <v>818</v>
      </c>
      <c r="H237" s="38">
        <v>211</v>
      </c>
      <c r="I237" s="38">
        <v>3191</v>
      </c>
      <c r="J237" s="40">
        <v>3</v>
      </c>
      <c r="K237" s="38" t="str">
        <f>IF(J237=1,"extremely dissatisfied",IF(J237=2,"dissatisfied",IF(J237=3,"neutral",IF(J237=4,"satisfied","extremely satisfied"))))</f>
        <v>neutral</v>
      </c>
    </row>
    <row r="238" spans="1:11">
      <c r="A238" s="37">
        <v>237</v>
      </c>
      <c r="B238" s="36">
        <v>2</v>
      </c>
      <c r="C238" s="37">
        <v>1</v>
      </c>
      <c r="D238" s="37">
        <v>1</v>
      </c>
      <c r="E238" s="38">
        <v>41427</v>
      </c>
      <c r="F238" s="38"/>
      <c r="G238" s="38">
        <v>1377</v>
      </c>
      <c r="H238" s="38">
        <v>249</v>
      </c>
      <c r="I238" s="38">
        <v>4882</v>
      </c>
      <c r="J238" s="39">
        <v>4</v>
      </c>
      <c r="K238" s="38" t="str">
        <f>IF(J238=1,"extremely dissatisfied",IF(J238=2,"dissatisfied",IF(J238=3,"neutral",IF(J238=4,"satisfied","extremely satisfied"))))</f>
        <v>satisfied</v>
      </c>
    </row>
    <row r="239" spans="1:11">
      <c r="A239" s="37">
        <v>238</v>
      </c>
      <c r="B239" s="36">
        <v>3</v>
      </c>
      <c r="C239" s="37">
        <v>3</v>
      </c>
      <c r="D239" s="37">
        <v>0</v>
      </c>
      <c r="E239" s="38">
        <v>37235</v>
      </c>
      <c r="F239" s="38">
        <v>20488</v>
      </c>
      <c r="G239" s="38">
        <v>745</v>
      </c>
      <c r="H239" s="38">
        <v>206</v>
      </c>
      <c r="I239" s="38">
        <v>2100</v>
      </c>
      <c r="J239" s="40">
        <v>1</v>
      </c>
      <c r="K239" s="38" t="str">
        <f>IF(J239=1,"extremely dissatisfied",IF(J239=2,"dissatisfied",IF(J239=3,"neutral",IF(J239=4,"satisfied","extremely satisfied"))))</f>
        <v>extremely dissatisfied</v>
      </c>
    </row>
    <row r="240" spans="1:11">
      <c r="A240" s="37">
        <v>239</v>
      </c>
      <c r="B240" s="36">
        <v>2</v>
      </c>
      <c r="C240" s="37">
        <v>3</v>
      </c>
      <c r="D240" s="37">
        <v>1</v>
      </c>
      <c r="E240" s="38">
        <v>31519</v>
      </c>
      <c r="F240" s="38"/>
      <c r="G240" s="38">
        <v>1218</v>
      </c>
      <c r="H240" s="38">
        <v>245</v>
      </c>
      <c r="I240" s="38">
        <v>4669</v>
      </c>
      <c r="J240" s="39">
        <v>2</v>
      </c>
      <c r="K240" s="38" t="str">
        <f>IF(J240=1,"extremely dissatisfied",IF(J240=2,"dissatisfied",IF(J240=3,"neutral",IF(J240=4,"satisfied","extremely satisfied"))))</f>
        <v>dissatisfied</v>
      </c>
    </row>
    <row r="241" spans="1:11">
      <c r="A241" s="37">
        <v>240</v>
      </c>
      <c r="B241" s="36">
        <v>1</v>
      </c>
      <c r="C241" s="37">
        <v>2</v>
      </c>
      <c r="D241" s="37">
        <v>1</v>
      </c>
      <c r="E241" s="38">
        <v>73980</v>
      </c>
      <c r="F241" s="38"/>
      <c r="G241" s="38">
        <v>823</v>
      </c>
      <c r="H241" s="38">
        <v>244</v>
      </c>
      <c r="I241" s="38">
        <v>3831</v>
      </c>
      <c r="J241" s="39">
        <v>2</v>
      </c>
      <c r="K241" s="38" t="str">
        <f>IF(J241=1,"extremely dissatisfied",IF(J241=2,"dissatisfied",IF(J241=3,"neutral",IF(J241=4,"satisfied","extremely satisfied"))))</f>
        <v>dissatisfied</v>
      </c>
    </row>
    <row r="242" spans="1:11">
      <c r="A242" s="37">
        <v>241</v>
      </c>
      <c r="B242" s="36">
        <v>4</v>
      </c>
      <c r="C242" s="37">
        <v>4</v>
      </c>
      <c r="D242" s="37">
        <v>1</v>
      </c>
      <c r="E242" s="38">
        <v>20514</v>
      </c>
      <c r="F242" s="38">
        <v>18732</v>
      </c>
      <c r="G242" s="38">
        <v>629</v>
      </c>
      <c r="H242" s="38">
        <v>266</v>
      </c>
      <c r="I242" s="38">
        <v>4441</v>
      </c>
      <c r="J242" s="39">
        <v>5</v>
      </c>
      <c r="K242" s="38" t="str">
        <f>IF(J242=1,"extremely dissatisfied",IF(J242=2,"dissatisfied",IF(J242=3,"neutral",IF(J242=4,"satisfied","extremely satisfied"))))</f>
        <v>extremely satisfied</v>
      </c>
    </row>
    <row r="243" spans="1:11">
      <c r="A243" s="37">
        <v>242</v>
      </c>
      <c r="B243" s="36">
        <v>3</v>
      </c>
      <c r="C243" s="37">
        <v>2</v>
      </c>
      <c r="D243" s="37">
        <v>1</v>
      </c>
      <c r="E243" s="38">
        <v>81612</v>
      </c>
      <c r="F243" s="38"/>
      <c r="G243" s="38">
        <v>1787</v>
      </c>
      <c r="H243" s="38">
        <v>254</v>
      </c>
      <c r="I243" s="38">
        <v>6863</v>
      </c>
      <c r="J243" s="39">
        <v>5</v>
      </c>
      <c r="K243" s="38" t="str">
        <f>IF(J243=1,"extremely dissatisfied",IF(J243=2,"dissatisfied",IF(J243=3,"neutral",IF(J243=4,"satisfied","extremely satisfied"))))</f>
        <v>extremely satisfied</v>
      </c>
    </row>
    <row r="244" spans="1:11">
      <c r="A244" s="37">
        <v>243</v>
      </c>
      <c r="B244" s="36">
        <v>4</v>
      </c>
      <c r="C244" s="37">
        <v>1</v>
      </c>
      <c r="D244" s="37">
        <v>1</v>
      </c>
      <c r="E244" s="38">
        <v>65717</v>
      </c>
      <c r="F244" s="38"/>
      <c r="G244" s="38">
        <v>1251</v>
      </c>
      <c r="H244" s="38">
        <v>263</v>
      </c>
      <c r="I244" s="38">
        <v>6689</v>
      </c>
      <c r="J244" s="39">
        <v>3</v>
      </c>
      <c r="K244" s="38" t="str">
        <f>IF(J244=1,"extremely dissatisfied",IF(J244=2,"dissatisfied",IF(J244=3,"neutral",IF(J244=4,"satisfied","extremely satisfied"))))</f>
        <v>neutral</v>
      </c>
    </row>
    <row r="245" spans="1:11">
      <c r="A245" s="37">
        <v>244</v>
      </c>
      <c r="B245" s="36">
        <v>3</v>
      </c>
      <c r="C245" s="37">
        <v>1</v>
      </c>
      <c r="D245" s="37">
        <v>1</v>
      </c>
      <c r="E245" s="38">
        <v>50155</v>
      </c>
      <c r="F245" s="38"/>
      <c r="G245" s="38">
        <v>1068</v>
      </c>
      <c r="H245" s="38">
        <v>254</v>
      </c>
      <c r="I245" s="38">
        <v>4262</v>
      </c>
      <c r="J245" s="39">
        <v>4</v>
      </c>
      <c r="K245" s="38" t="str">
        <f>IF(J245=1,"extremely dissatisfied",IF(J245=2,"dissatisfied",IF(J245=3,"neutral",IF(J245=4,"satisfied","extremely satisfied"))))</f>
        <v>satisfied</v>
      </c>
    </row>
    <row r="246" spans="1:11">
      <c r="A246" s="37">
        <v>245</v>
      </c>
      <c r="B246" s="36">
        <v>2</v>
      </c>
      <c r="C246" s="37">
        <v>4</v>
      </c>
      <c r="D246" s="37">
        <v>1</v>
      </c>
      <c r="E246" s="38">
        <v>35502</v>
      </c>
      <c r="F246" s="38"/>
      <c r="G246" s="38">
        <v>829</v>
      </c>
      <c r="H246" s="38">
        <v>253</v>
      </c>
      <c r="I246" s="38">
        <v>3371</v>
      </c>
      <c r="J246" s="39">
        <v>5</v>
      </c>
      <c r="K246" s="38" t="str">
        <f>IF(J246=1,"extremely dissatisfied",IF(J246=2,"dissatisfied",IF(J246=3,"neutral",IF(J246=4,"satisfied","extremely satisfied"))))</f>
        <v>extremely satisfied</v>
      </c>
    </row>
    <row r="247" spans="1:11">
      <c r="A247" s="37">
        <v>246</v>
      </c>
      <c r="B247" s="36">
        <v>3</v>
      </c>
      <c r="C247" s="37">
        <v>3</v>
      </c>
      <c r="D247" s="37">
        <v>1</v>
      </c>
      <c r="E247" s="38">
        <v>40874</v>
      </c>
      <c r="F247" s="38">
        <v>33446</v>
      </c>
      <c r="G247" s="38">
        <v>1217</v>
      </c>
      <c r="H247" s="38">
        <v>260</v>
      </c>
      <c r="I247" s="38">
        <v>6199</v>
      </c>
      <c r="J247" s="39">
        <v>2</v>
      </c>
      <c r="K247" s="38" t="str">
        <f>IF(J247=1,"extremely dissatisfied",IF(J247=2,"dissatisfied",IF(J247=3,"neutral",IF(J247=4,"satisfied","extremely satisfied"))))</f>
        <v>dissatisfied</v>
      </c>
    </row>
    <row r="248" spans="1:11">
      <c r="A248" s="37">
        <v>247</v>
      </c>
      <c r="B248" s="36">
        <v>5</v>
      </c>
      <c r="C248" s="37">
        <v>4</v>
      </c>
      <c r="D248" s="37">
        <v>0</v>
      </c>
      <c r="E248" s="38">
        <v>38425</v>
      </c>
      <c r="F248" s="38">
        <v>35376</v>
      </c>
      <c r="G248" s="38">
        <v>398</v>
      </c>
      <c r="H248" s="38">
        <v>224</v>
      </c>
      <c r="I248" s="38">
        <v>3822</v>
      </c>
      <c r="J248" s="40">
        <v>1</v>
      </c>
      <c r="K248" s="38" t="str">
        <f>IF(J248=1,"extremely dissatisfied",IF(J248=2,"dissatisfied",IF(J248=3,"neutral",IF(J248=4,"satisfied","extremely satisfied"))))</f>
        <v>extremely dissatisfied</v>
      </c>
    </row>
    <row r="249" spans="1:11">
      <c r="A249" s="37">
        <v>248</v>
      </c>
      <c r="B249" s="36">
        <v>5</v>
      </c>
      <c r="C249" s="37">
        <v>3</v>
      </c>
      <c r="D249" s="37">
        <v>1</v>
      </c>
      <c r="E249" s="38">
        <v>30045</v>
      </c>
      <c r="F249" s="38">
        <v>25054</v>
      </c>
      <c r="G249" s="38">
        <v>924</v>
      </c>
      <c r="H249" s="38">
        <v>271</v>
      </c>
      <c r="I249" s="38">
        <v>6338</v>
      </c>
      <c r="J249" s="39">
        <v>2</v>
      </c>
      <c r="K249" s="38" t="str">
        <f>IF(J249=1,"extremely dissatisfied",IF(J249=2,"dissatisfied",IF(J249=3,"neutral",IF(J249=4,"satisfied","extremely satisfied"))))</f>
        <v>dissatisfied</v>
      </c>
    </row>
    <row r="250" spans="1:11">
      <c r="A250" s="37">
        <v>249</v>
      </c>
      <c r="B250" s="36">
        <v>6</v>
      </c>
      <c r="C250" s="37">
        <v>1</v>
      </c>
      <c r="D250" s="37">
        <v>1</v>
      </c>
      <c r="E250" s="38">
        <v>31644</v>
      </c>
      <c r="F250" s="38">
        <v>19893</v>
      </c>
      <c r="G250" s="38">
        <v>821</v>
      </c>
      <c r="H250" s="38">
        <v>266</v>
      </c>
      <c r="I250" s="38">
        <v>5859</v>
      </c>
      <c r="J250" s="39">
        <v>5</v>
      </c>
      <c r="K250" s="38" t="str">
        <f>IF(J250=1,"extremely dissatisfied",IF(J250=2,"dissatisfied",IF(J250=3,"neutral",IF(J250=4,"satisfied","extremely satisfied"))))</f>
        <v>extremely satisfied</v>
      </c>
    </row>
    <row r="251" spans="1:11">
      <c r="A251" s="37">
        <v>250</v>
      </c>
      <c r="B251" s="36">
        <v>2</v>
      </c>
      <c r="C251" s="37">
        <v>4</v>
      </c>
      <c r="D251" s="37">
        <v>0</v>
      </c>
      <c r="E251" s="38">
        <v>34052</v>
      </c>
      <c r="F251" s="38">
        <v>17805</v>
      </c>
      <c r="G251" s="38">
        <v>585</v>
      </c>
      <c r="H251" s="38">
        <v>200</v>
      </c>
      <c r="I251" s="38">
        <v>2030</v>
      </c>
      <c r="J251" s="40">
        <v>1</v>
      </c>
      <c r="K251" s="38" t="str">
        <f>IF(J251=1,"extremely dissatisfied",IF(J251=2,"dissatisfied",IF(J251=3,"neutral",IF(J251=4,"satisfied","extremely satisfied"))))</f>
        <v>extremely dissatisfied</v>
      </c>
    </row>
    <row r="252" spans="1:11">
      <c r="A252" s="37">
        <v>251</v>
      </c>
      <c r="B252" s="36">
        <v>4</v>
      </c>
      <c r="C252" s="37">
        <v>1</v>
      </c>
      <c r="D252" s="37">
        <v>1</v>
      </c>
      <c r="E252" s="38">
        <v>47336</v>
      </c>
      <c r="F252" s="38">
        <v>30437</v>
      </c>
      <c r="G252" s="38">
        <v>1044</v>
      </c>
      <c r="H252" s="38">
        <v>261</v>
      </c>
      <c r="I252" s="38">
        <v>4896</v>
      </c>
      <c r="J252" s="39">
        <v>5</v>
      </c>
      <c r="K252" s="38" t="str">
        <f>IF(J252=1,"extremely dissatisfied",IF(J252=2,"dissatisfied",IF(J252=3,"neutral",IF(J252=4,"satisfied","extremely satisfied"))))</f>
        <v>extremely satisfied</v>
      </c>
    </row>
    <row r="253" spans="1:11">
      <c r="A253" s="37">
        <v>252</v>
      </c>
      <c r="B253" s="36">
        <v>2</v>
      </c>
      <c r="C253" s="37">
        <v>2</v>
      </c>
      <c r="D253" s="37">
        <v>1</v>
      </c>
      <c r="E253" s="38">
        <v>38007</v>
      </c>
      <c r="F253" s="38">
        <v>21144</v>
      </c>
      <c r="G253" s="38">
        <v>840</v>
      </c>
      <c r="H253" s="38">
        <v>259</v>
      </c>
      <c r="I253" s="38">
        <v>4505</v>
      </c>
      <c r="J253" s="39">
        <v>5</v>
      </c>
      <c r="K253" s="38" t="str">
        <f>IF(J253=1,"extremely dissatisfied",IF(J253=2,"dissatisfied",IF(J253=3,"neutral",IF(J253=4,"satisfied","extremely satisfied"))))</f>
        <v>extremely satisfied</v>
      </c>
    </row>
    <row r="254" spans="1:11">
      <c r="A254" s="37">
        <v>253</v>
      </c>
      <c r="B254" s="36">
        <v>5</v>
      </c>
      <c r="C254" s="37">
        <v>4</v>
      </c>
      <c r="D254" s="37">
        <v>0</v>
      </c>
      <c r="E254" s="38">
        <v>21402</v>
      </c>
      <c r="F254" s="38">
        <v>13964</v>
      </c>
      <c r="G254" s="38">
        <v>788</v>
      </c>
      <c r="H254" s="38">
        <v>222</v>
      </c>
      <c r="I254" s="38">
        <v>2503</v>
      </c>
      <c r="J254" s="40">
        <v>2</v>
      </c>
      <c r="K254" s="38" t="str">
        <f>IF(J254=1,"extremely dissatisfied",IF(J254=2,"dissatisfied",IF(J254=3,"neutral",IF(J254=4,"satisfied","extremely satisfied"))))</f>
        <v>dissatisfied</v>
      </c>
    </row>
    <row r="255" spans="1:11">
      <c r="A255" s="37">
        <v>254</v>
      </c>
      <c r="B255" s="36">
        <v>2</v>
      </c>
      <c r="C255" s="37">
        <v>4</v>
      </c>
      <c r="D255" s="37">
        <v>1</v>
      </c>
      <c r="E255" s="38">
        <v>39353</v>
      </c>
      <c r="F255" s="38"/>
      <c r="G255" s="38">
        <v>495</v>
      </c>
      <c r="H255" s="38">
        <v>247</v>
      </c>
      <c r="I255" s="38">
        <v>4631</v>
      </c>
      <c r="J255" s="39">
        <v>3</v>
      </c>
      <c r="K255" s="38" t="str">
        <f>IF(J255=1,"extremely dissatisfied",IF(J255=2,"dissatisfied",IF(J255=3,"neutral",IF(J255=4,"satisfied","extremely satisfied"))))</f>
        <v>neutral</v>
      </c>
    </row>
    <row r="256" spans="1:11">
      <c r="A256" s="37">
        <v>255</v>
      </c>
      <c r="B256" s="36">
        <v>1</v>
      </c>
      <c r="C256" s="37">
        <v>2</v>
      </c>
      <c r="D256" s="37">
        <v>0</v>
      </c>
      <c r="E256" s="38">
        <v>64179</v>
      </c>
      <c r="F256" s="38"/>
      <c r="G256" s="38">
        <v>1432</v>
      </c>
      <c r="H256" s="38">
        <v>199</v>
      </c>
      <c r="I256" s="38">
        <v>4287</v>
      </c>
      <c r="J256" s="40">
        <v>2</v>
      </c>
      <c r="K256" s="38" t="str">
        <f>IF(J256=1,"extremely dissatisfied",IF(J256=2,"dissatisfied",IF(J256=3,"neutral",IF(J256=4,"satisfied","extremely satisfied"))))</f>
        <v>dissatisfied</v>
      </c>
    </row>
    <row r="257" spans="1:11">
      <c r="A257" s="37">
        <v>256</v>
      </c>
      <c r="B257" s="36">
        <v>1</v>
      </c>
      <c r="C257" s="37">
        <v>2</v>
      </c>
      <c r="D257" s="37">
        <v>1</v>
      </c>
      <c r="E257" s="38">
        <v>67184</v>
      </c>
      <c r="F257" s="38"/>
      <c r="G257" s="38">
        <v>756</v>
      </c>
      <c r="H257" s="38">
        <v>242</v>
      </c>
      <c r="I257" s="38">
        <v>4742</v>
      </c>
      <c r="J257" s="39">
        <v>4</v>
      </c>
      <c r="K257" s="38" t="str">
        <f>IF(J257=1,"extremely dissatisfied",IF(J257=2,"dissatisfied",IF(J257=3,"neutral",IF(J257=4,"satisfied","extremely satisfied"))))</f>
        <v>satisfied</v>
      </c>
    </row>
    <row r="258" spans="1:11">
      <c r="A258" s="37">
        <v>257</v>
      </c>
      <c r="B258" s="36">
        <v>3</v>
      </c>
      <c r="C258" s="37">
        <v>4</v>
      </c>
      <c r="D258" s="37">
        <v>0</v>
      </c>
      <c r="E258" s="38">
        <v>43163</v>
      </c>
      <c r="F258" s="38">
        <v>22622</v>
      </c>
      <c r="G258" s="38">
        <v>941</v>
      </c>
      <c r="H258" s="38">
        <v>208</v>
      </c>
      <c r="I258" s="38">
        <v>2491</v>
      </c>
      <c r="J258" s="40">
        <v>3</v>
      </c>
      <c r="K258" s="38" t="str">
        <f>IF(J258=1,"extremely dissatisfied",IF(J258=2,"dissatisfied",IF(J258=3,"neutral",IF(J258=4,"satisfied","extremely satisfied"))))</f>
        <v>neutral</v>
      </c>
    </row>
    <row r="259" spans="1:11">
      <c r="A259" s="37">
        <v>258</v>
      </c>
      <c r="B259" s="36">
        <v>1</v>
      </c>
      <c r="C259" s="37">
        <v>2</v>
      </c>
      <c r="D259" s="37">
        <v>0</v>
      </c>
      <c r="E259" s="38">
        <v>51372</v>
      </c>
      <c r="F259" s="38"/>
      <c r="G259" s="38">
        <v>887</v>
      </c>
      <c r="H259" s="38">
        <v>191</v>
      </c>
      <c r="I259" s="38">
        <v>1789</v>
      </c>
      <c r="J259" s="40">
        <v>2</v>
      </c>
      <c r="K259" s="38" t="str">
        <f>IF(J259=1,"extremely dissatisfied",IF(J259=2,"dissatisfied",IF(J259=3,"neutral",IF(J259=4,"satisfied","extremely satisfied"))))</f>
        <v>dissatisfied</v>
      </c>
    </row>
    <row r="260" spans="1:11">
      <c r="A260" s="37">
        <v>259</v>
      </c>
      <c r="B260" s="36">
        <v>5</v>
      </c>
      <c r="C260" s="37">
        <v>4</v>
      </c>
      <c r="D260" s="37">
        <v>0</v>
      </c>
      <c r="E260" s="38">
        <v>23763</v>
      </c>
      <c r="F260" s="38">
        <v>21360</v>
      </c>
      <c r="G260" s="38">
        <v>953</v>
      </c>
      <c r="H260" s="38">
        <v>226</v>
      </c>
      <c r="I260" s="38">
        <v>3829</v>
      </c>
      <c r="J260" s="40">
        <v>2</v>
      </c>
      <c r="K260" s="38" t="str">
        <f>IF(J260=1,"extremely dissatisfied",IF(J260=2,"dissatisfied",IF(J260=3,"neutral",IF(J260=4,"satisfied","extremely satisfied"))))</f>
        <v>dissatisfied</v>
      </c>
    </row>
    <row r="261" spans="1:11">
      <c r="A261" s="37">
        <v>260</v>
      </c>
      <c r="B261" s="36">
        <v>4</v>
      </c>
      <c r="C261" s="37">
        <v>4</v>
      </c>
      <c r="D261" s="37">
        <v>0</v>
      </c>
      <c r="E261" s="38">
        <v>20987</v>
      </c>
      <c r="F261" s="38">
        <v>14189</v>
      </c>
      <c r="G261" s="38">
        <v>355</v>
      </c>
      <c r="H261" s="38">
        <v>214</v>
      </c>
      <c r="I261" s="38">
        <v>3635</v>
      </c>
      <c r="J261" s="40">
        <v>3</v>
      </c>
      <c r="K261" s="38" t="str">
        <f>IF(J261=1,"extremely dissatisfied",IF(J261=2,"dissatisfied",IF(J261=3,"neutral",IF(J261=4,"satisfied","extremely satisfied"))))</f>
        <v>neutral</v>
      </c>
    </row>
    <row r="262" spans="1:11">
      <c r="A262" s="37">
        <v>261</v>
      </c>
      <c r="B262" s="36">
        <v>3</v>
      </c>
      <c r="C262" s="37">
        <v>3</v>
      </c>
      <c r="D262" s="37">
        <v>0</v>
      </c>
      <c r="E262" s="38">
        <v>49819</v>
      </c>
      <c r="F262" s="38">
        <v>36911</v>
      </c>
      <c r="G262" s="38">
        <v>960</v>
      </c>
      <c r="H262" s="38">
        <v>211</v>
      </c>
      <c r="I262" s="38">
        <v>2853</v>
      </c>
      <c r="J262" s="40">
        <v>2</v>
      </c>
      <c r="K262" s="38" t="str">
        <f>IF(J262=1,"extremely dissatisfied",IF(J262=2,"dissatisfied",IF(J262=3,"neutral",IF(J262=4,"satisfied","extremely satisfied"))))</f>
        <v>dissatisfied</v>
      </c>
    </row>
    <row r="263" spans="1:11">
      <c r="A263" s="37">
        <v>262</v>
      </c>
      <c r="B263" s="36">
        <v>2</v>
      </c>
      <c r="C263" s="37">
        <v>1</v>
      </c>
      <c r="D263" s="37">
        <v>1</v>
      </c>
      <c r="E263" s="38">
        <v>58303</v>
      </c>
      <c r="F263" s="38"/>
      <c r="G263" s="38">
        <v>1266</v>
      </c>
      <c r="H263" s="38">
        <v>256</v>
      </c>
      <c r="I263" s="38">
        <v>4910</v>
      </c>
      <c r="J263" s="39">
        <v>4</v>
      </c>
      <c r="K263" s="38" t="str">
        <f>IF(J263=1,"extremely dissatisfied",IF(J263=2,"dissatisfied",IF(J263=3,"neutral",IF(J263=4,"satisfied","extremely satisfied"))))</f>
        <v>satisfied</v>
      </c>
    </row>
    <row r="264" spans="1:11">
      <c r="A264" s="37">
        <v>263</v>
      </c>
      <c r="B264" s="36">
        <v>4</v>
      </c>
      <c r="C264" s="37">
        <v>2</v>
      </c>
      <c r="D264" s="37">
        <v>0</v>
      </c>
      <c r="E264" s="38">
        <v>71130</v>
      </c>
      <c r="F264" s="38">
        <v>39826</v>
      </c>
      <c r="G264" s="38">
        <v>1262</v>
      </c>
      <c r="H264" s="38">
        <v>216</v>
      </c>
      <c r="I264" s="38">
        <v>5036</v>
      </c>
      <c r="J264" s="40">
        <v>1</v>
      </c>
      <c r="K264" s="38" t="str">
        <f>IF(J264=1,"extremely dissatisfied",IF(J264=2,"dissatisfied",IF(J264=3,"neutral",IF(J264=4,"satisfied","extremely satisfied"))))</f>
        <v>extremely dissatisfied</v>
      </c>
    </row>
    <row r="265" spans="1:11">
      <c r="A265" s="37">
        <v>264</v>
      </c>
      <c r="B265" s="36">
        <v>3</v>
      </c>
      <c r="C265" s="37">
        <v>3</v>
      </c>
      <c r="D265" s="37">
        <v>1</v>
      </c>
      <c r="E265" s="38">
        <v>37375</v>
      </c>
      <c r="F265" s="38"/>
      <c r="G265" s="38">
        <v>985</v>
      </c>
      <c r="H265" s="38">
        <v>255</v>
      </c>
      <c r="I265" s="38">
        <v>3616</v>
      </c>
      <c r="J265" s="39">
        <v>2</v>
      </c>
      <c r="K265" s="38" t="str">
        <f>IF(J265=1,"extremely dissatisfied",IF(J265=2,"dissatisfied",IF(J265=3,"neutral",IF(J265=4,"satisfied","extremely satisfied"))))</f>
        <v>dissatisfied</v>
      </c>
    </row>
    <row r="266" spans="1:11">
      <c r="A266" s="37">
        <v>265</v>
      </c>
      <c r="B266" s="36">
        <v>4</v>
      </c>
      <c r="C266" s="37">
        <v>4</v>
      </c>
      <c r="D266" s="37">
        <v>0</v>
      </c>
      <c r="E266" s="38">
        <v>21701</v>
      </c>
      <c r="F266" s="38">
        <v>20331</v>
      </c>
      <c r="G266" s="38">
        <v>799</v>
      </c>
      <c r="H266" s="38">
        <v>206</v>
      </c>
      <c r="I266" s="38">
        <v>2493</v>
      </c>
      <c r="J266" s="40">
        <v>3</v>
      </c>
      <c r="K266" s="38" t="str">
        <f>IF(J266=1,"extremely dissatisfied",IF(J266=2,"dissatisfied",IF(J266=3,"neutral",IF(J266=4,"satisfied","extremely satisfied"))))</f>
        <v>neutral</v>
      </c>
    </row>
    <row r="267" spans="1:11">
      <c r="A267" s="37">
        <v>266</v>
      </c>
      <c r="B267" s="36">
        <v>1</v>
      </c>
      <c r="C267" s="37">
        <v>4</v>
      </c>
      <c r="D267" s="37">
        <v>0</v>
      </c>
      <c r="E267" s="38">
        <v>27700</v>
      </c>
      <c r="F267" s="38"/>
      <c r="G267" s="38">
        <v>728</v>
      </c>
      <c r="H267" s="38">
        <v>203</v>
      </c>
      <c r="I267" s="38">
        <v>555</v>
      </c>
      <c r="J267" s="40">
        <v>1</v>
      </c>
      <c r="K267" s="38" t="str">
        <f>IF(J267=1,"extremely dissatisfied",IF(J267=2,"dissatisfied",IF(J267=3,"neutral",IF(J267=4,"satisfied","extremely satisfied"))))</f>
        <v>extremely dissatisfied</v>
      </c>
    </row>
    <row r="268" spans="1:11">
      <c r="A268" s="37">
        <v>267</v>
      </c>
      <c r="B268" s="36">
        <v>1</v>
      </c>
      <c r="C268" s="37">
        <v>1</v>
      </c>
      <c r="D268" s="37">
        <v>0</v>
      </c>
      <c r="E268" s="38">
        <v>32420</v>
      </c>
      <c r="F268" s="38"/>
      <c r="G268" s="38">
        <v>1075</v>
      </c>
      <c r="H268" s="38">
        <v>203</v>
      </c>
      <c r="I268" s="38">
        <v>1352</v>
      </c>
      <c r="J268" s="40">
        <v>2</v>
      </c>
      <c r="K268" s="38" t="str">
        <f>IF(J268=1,"extremely dissatisfied",IF(J268=2,"dissatisfied",IF(J268=3,"neutral",IF(J268=4,"satisfied","extremely satisfied"))))</f>
        <v>dissatisfied</v>
      </c>
    </row>
    <row r="269" spans="1:11">
      <c r="A269" s="37">
        <v>268</v>
      </c>
      <c r="B269" s="36">
        <v>2</v>
      </c>
      <c r="C269" s="37">
        <v>2</v>
      </c>
      <c r="D269" s="37">
        <v>1</v>
      </c>
      <c r="E269" s="38">
        <v>65740</v>
      </c>
      <c r="F269" s="38">
        <v>33583</v>
      </c>
      <c r="G269" s="38">
        <v>1044</v>
      </c>
      <c r="H269" s="38">
        <v>244</v>
      </c>
      <c r="I269" s="38">
        <v>4646</v>
      </c>
      <c r="J269" s="39">
        <v>5</v>
      </c>
      <c r="K269" s="38" t="str">
        <f>IF(J269=1,"extremely dissatisfied",IF(J269=2,"dissatisfied",IF(J269=3,"neutral",IF(J269=4,"satisfied","extremely satisfied"))))</f>
        <v>extremely satisfied</v>
      </c>
    </row>
    <row r="270" spans="1:11">
      <c r="A270" s="37">
        <v>269</v>
      </c>
      <c r="B270" s="36">
        <v>4</v>
      </c>
      <c r="C270" s="37">
        <v>4</v>
      </c>
      <c r="D270" s="37">
        <v>1</v>
      </c>
      <c r="E270" s="38">
        <v>37552</v>
      </c>
      <c r="F270" s="38">
        <v>22103</v>
      </c>
      <c r="G270" s="38">
        <v>893</v>
      </c>
      <c r="H270" s="38">
        <v>260</v>
      </c>
      <c r="I270" s="38">
        <v>4997</v>
      </c>
      <c r="J270" s="39">
        <v>4</v>
      </c>
      <c r="K270" s="38" t="str">
        <f>IF(J270=1,"extremely dissatisfied",IF(J270=2,"dissatisfied",IF(J270=3,"neutral",IF(J270=4,"satisfied","extremely satisfied"))))</f>
        <v>satisfied</v>
      </c>
    </row>
    <row r="271" spans="1:11">
      <c r="A271" s="37">
        <v>270</v>
      </c>
      <c r="B271" s="36">
        <v>3</v>
      </c>
      <c r="C271" s="37">
        <v>2</v>
      </c>
      <c r="D271" s="37">
        <v>1</v>
      </c>
      <c r="E271" s="38">
        <v>58182</v>
      </c>
      <c r="F271" s="38">
        <v>37835</v>
      </c>
      <c r="G271" s="38">
        <v>1576</v>
      </c>
      <c r="H271" s="38">
        <v>248</v>
      </c>
      <c r="I271" s="38">
        <v>8318</v>
      </c>
      <c r="J271" s="39">
        <v>5</v>
      </c>
      <c r="K271" s="38" t="str">
        <f>IF(J271=1,"extremely dissatisfied",IF(J271=2,"dissatisfied",IF(J271=3,"neutral",IF(J271=4,"satisfied","extremely satisfied"))))</f>
        <v>extremely satisfied</v>
      </c>
    </row>
    <row r="272" spans="1:11">
      <c r="A272" s="37">
        <v>271</v>
      </c>
      <c r="B272" s="36">
        <v>2</v>
      </c>
      <c r="C272" s="37">
        <v>4</v>
      </c>
      <c r="D272" s="37">
        <v>1</v>
      </c>
      <c r="E272" s="38">
        <v>34662</v>
      </c>
      <c r="F272" s="38">
        <v>22798</v>
      </c>
      <c r="G272" s="38">
        <v>724</v>
      </c>
      <c r="H272" s="38">
        <v>245</v>
      </c>
      <c r="I272" s="38">
        <v>4596</v>
      </c>
      <c r="J272" s="39">
        <v>4</v>
      </c>
      <c r="K272" s="38" t="str">
        <f>IF(J272=1,"extremely dissatisfied",IF(J272=2,"dissatisfied",IF(J272=3,"neutral",IF(J272=4,"satisfied","extremely satisfied"))))</f>
        <v>satisfied</v>
      </c>
    </row>
    <row r="273" spans="1:11">
      <c r="A273" s="37">
        <v>272</v>
      </c>
      <c r="B273" s="36">
        <v>3</v>
      </c>
      <c r="C273" s="37">
        <v>4</v>
      </c>
      <c r="D273" s="37">
        <v>0</v>
      </c>
      <c r="E273" s="38">
        <v>38634</v>
      </c>
      <c r="F273" s="38">
        <v>27213</v>
      </c>
      <c r="G273" s="38">
        <v>549</v>
      </c>
      <c r="H273" s="38">
        <v>207</v>
      </c>
      <c r="I273" s="38">
        <v>2706</v>
      </c>
      <c r="J273" s="40">
        <v>1</v>
      </c>
      <c r="K273" s="38" t="str">
        <f>IF(J273=1,"extremely dissatisfied",IF(J273=2,"dissatisfied",IF(J273=3,"neutral",IF(J273=4,"satisfied","extremely satisfied"))))</f>
        <v>extremely dissatisfied</v>
      </c>
    </row>
    <row r="274" spans="1:11">
      <c r="A274" s="37">
        <v>273</v>
      </c>
      <c r="B274" s="36">
        <v>3</v>
      </c>
      <c r="C274" s="37">
        <v>3</v>
      </c>
      <c r="D274" s="37">
        <v>1</v>
      </c>
      <c r="E274" s="38">
        <v>27085</v>
      </c>
      <c r="F274" s="38"/>
      <c r="G274" s="38">
        <v>965</v>
      </c>
      <c r="H274" s="38">
        <v>268</v>
      </c>
      <c r="I274" s="38">
        <v>5298</v>
      </c>
      <c r="J274" s="39">
        <v>1</v>
      </c>
      <c r="K274" s="38" t="str">
        <f>IF(J274=1,"extremely dissatisfied",IF(J274=2,"dissatisfied",IF(J274=3,"neutral",IF(J274=4,"satisfied","extremely satisfied"))))</f>
        <v>extremely dissatisfied</v>
      </c>
    </row>
    <row r="275" spans="1:11">
      <c r="A275" s="37">
        <v>274</v>
      </c>
      <c r="B275" s="36">
        <v>3</v>
      </c>
      <c r="C275" s="37">
        <v>2</v>
      </c>
      <c r="D275" s="37">
        <v>1</v>
      </c>
      <c r="E275" s="38">
        <v>60590</v>
      </c>
      <c r="F275" s="38"/>
      <c r="G275" s="38">
        <v>1167</v>
      </c>
      <c r="H275" s="38">
        <v>264</v>
      </c>
      <c r="I275" s="38">
        <v>6004</v>
      </c>
      <c r="J275" s="39">
        <v>4</v>
      </c>
      <c r="K275" s="38" t="str">
        <f>IF(J275=1,"extremely dissatisfied",IF(J275=2,"dissatisfied",IF(J275=3,"neutral",IF(J275=4,"satisfied","extremely satisfied"))))</f>
        <v>satisfied</v>
      </c>
    </row>
    <row r="276" spans="1:11">
      <c r="A276" s="37">
        <v>275</v>
      </c>
      <c r="B276" s="36">
        <v>2</v>
      </c>
      <c r="C276" s="37">
        <v>2</v>
      </c>
      <c r="D276" s="37">
        <v>1</v>
      </c>
      <c r="E276" s="38">
        <v>98881</v>
      </c>
      <c r="F276" s="38">
        <v>74825</v>
      </c>
      <c r="G276" s="38">
        <v>1295</v>
      </c>
      <c r="H276" s="38">
        <v>249</v>
      </c>
      <c r="I276" s="38">
        <v>6608</v>
      </c>
      <c r="J276" s="39">
        <v>1</v>
      </c>
      <c r="K276" s="38" t="str">
        <f>IF(J276=1,"extremely dissatisfied",IF(J276=2,"dissatisfied",IF(J276=3,"neutral",IF(J276=4,"satisfied","extremely satisfied"))))</f>
        <v>extremely dissatisfied</v>
      </c>
    </row>
    <row r="277" spans="1:11">
      <c r="A277" s="37">
        <v>276</v>
      </c>
      <c r="B277" s="36">
        <v>5</v>
      </c>
      <c r="C277" s="37">
        <v>1</v>
      </c>
      <c r="D277" s="37">
        <v>1</v>
      </c>
      <c r="E277" s="38">
        <v>46473</v>
      </c>
      <c r="F277" s="38">
        <v>37134</v>
      </c>
      <c r="G277" s="38">
        <v>1489</v>
      </c>
      <c r="H277" s="38">
        <v>261</v>
      </c>
      <c r="I277" s="38">
        <v>7121</v>
      </c>
      <c r="J277" s="39">
        <v>4</v>
      </c>
      <c r="K277" s="38" t="str">
        <f>IF(J277=1,"extremely dissatisfied",IF(J277=2,"dissatisfied",IF(J277=3,"neutral",IF(J277=4,"satisfied","extremely satisfied"))))</f>
        <v>satisfied</v>
      </c>
    </row>
    <row r="278" spans="1:11">
      <c r="A278" s="37">
        <v>277</v>
      </c>
      <c r="B278" s="36">
        <v>1</v>
      </c>
      <c r="C278" s="37">
        <v>3</v>
      </c>
      <c r="D278" s="37">
        <v>1</v>
      </c>
      <c r="E278" s="38">
        <v>54374</v>
      </c>
      <c r="F278" s="38"/>
      <c r="G278" s="38">
        <v>804</v>
      </c>
      <c r="H278" s="38">
        <v>252</v>
      </c>
      <c r="I278" s="38">
        <v>5410</v>
      </c>
      <c r="J278" s="39">
        <v>1</v>
      </c>
      <c r="K278" s="38" t="str">
        <f>IF(J278=1,"extremely dissatisfied",IF(J278=2,"dissatisfied",IF(J278=3,"neutral",IF(J278=4,"satisfied","extremely satisfied"))))</f>
        <v>extremely dissatisfied</v>
      </c>
    </row>
    <row r="279" spans="1:11">
      <c r="A279" s="37">
        <v>278</v>
      </c>
      <c r="B279" s="36">
        <v>2</v>
      </c>
      <c r="C279" s="37">
        <v>1</v>
      </c>
      <c r="D279" s="37">
        <v>1</v>
      </c>
      <c r="E279" s="38">
        <v>64630</v>
      </c>
      <c r="F279" s="38">
        <v>62321</v>
      </c>
      <c r="G279" s="38">
        <v>1585</v>
      </c>
      <c r="H279" s="38">
        <v>249</v>
      </c>
      <c r="I279" s="38">
        <v>7559</v>
      </c>
      <c r="J279" s="39">
        <v>2</v>
      </c>
      <c r="K279" s="38" t="str">
        <f>IF(J279=1,"extremely dissatisfied",IF(J279=2,"dissatisfied",IF(J279=3,"neutral",IF(J279=4,"satisfied","extremely satisfied"))))</f>
        <v>dissatisfied</v>
      </c>
    </row>
    <row r="280" spans="1:11">
      <c r="A280" s="37">
        <v>279</v>
      </c>
      <c r="B280" s="36">
        <v>2</v>
      </c>
      <c r="C280" s="37">
        <v>3</v>
      </c>
      <c r="D280" s="37">
        <v>1</v>
      </c>
      <c r="E280" s="38">
        <v>39320</v>
      </c>
      <c r="F280" s="38"/>
      <c r="G280" s="38">
        <v>1259</v>
      </c>
      <c r="H280" s="38">
        <v>254</v>
      </c>
      <c r="I280" s="38">
        <v>4220</v>
      </c>
      <c r="J280" s="39">
        <v>5</v>
      </c>
      <c r="K280" s="38" t="str">
        <f>IF(J280=1,"extremely dissatisfied",IF(J280=2,"dissatisfied",IF(J280=3,"neutral",IF(J280=4,"satisfied","extremely satisfied"))))</f>
        <v>extremely satisfied</v>
      </c>
    </row>
    <row r="281" spans="1:11">
      <c r="A281" s="37">
        <v>280</v>
      </c>
      <c r="B281" s="36">
        <v>3</v>
      </c>
      <c r="C281" s="37">
        <v>3</v>
      </c>
      <c r="D281" s="37">
        <v>0</v>
      </c>
      <c r="E281" s="38">
        <v>31461</v>
      </c>
      <c r="F281" s="38">
        <v>20949</v>
      </c>
      <c r="G281" s="38">
        <v>888</v>
      </c>
      <c r="H281" s="38">
        <v>207</v>
      </c>
      <c r="I281" s="38">
        <v>2621</v>
      </c>
      <c r="J281" s="40">
        <v>1</v>
      </c>
      <c r="K281" s="38" t="str">
        <f>IF(J281=1,"extremely dissatisfied",IF(J281=2,"dissatisfied",IF(J281=3,"neutral",IF(J281=4,"satisfied","extremely satisfied"))))</f>
        <v>extremely dissatisfied</v>
      </c>
    </row>
    <row r="282" spans="1:11">
      <c r="A282" s="37">
        <v>281</v>
      </c>
      <c r="B282" s="36">
        <v>4</v>
      </c>
      <c r="C282" s="37">
        <v>3</v>
      </c>
      <c r="D282" s="37">
        <v>0</v>
      </c>
      <c r="E282" s="38">
        <v>38389</v>
      </c>
      <c r="F282" s="38">
        <v>21554</v>
      </c>
      <c r="G282" s="38">
        <v>712</v>
      </c>
      <c r="H282" s="38">
        <v>222</v>
      </c>
      <c r="I282" s="38">
        <v>3712</v>
      </c>
      <c r="J282" s="40">
        <v>3</v>
      </c>
      <c r="K282" s="38" t="str">
        <f>IF(J282=1,"extremely dissatisfied",IF(J282=2,"dissatisfied",IF(J282=3,"neutral",IF(J282=4,"satisfied","extremely satisfied"))))</f>
        <v>neutral</v>
      </c>
    </row>
    <row r="283" spans="1:11">
      <c r="A283" s="37">
        <v>282</v>
      </c>
      <c r="B283" s="36">
        <v>3</v>
      </c>
      <c r="C283" s="37">
        <v>1</v>
      </c>
      <c r="D283" s="37">
        <v>1</v>
      </c>
      <c r="E283" s="38">
        <v>43179</v>
      </c>
      <c r="F283" s="38"/>
      <c r="G283" s="38">
        <v>909</v>
      </c>
      <c r="H283" s="38">
        <v>257</v>
      </c>
      <c r="I283" s="38">
        <v>5218</v>
      </c>
      <c r="J283" s="39">
        <v>4</v>
      </c>
      <c r="K283" s="38" t="str">
        <f>IF(J283=1,"extremely dissatisfied",IF(J283=2,"dissatisfied",IF(J283=3,"neutral",IF(J283=4,"satisfied","extremely satisfied"))))</f>
        <v>satisfied</v>
      </c>
    </row>
    <row r="284" spans="1:11">
      <c r="A284" s="37">
        <v>283</v>
      </c>
      <c r="B284" s="36">
        <v>3</v>
      </c>
      <c r="C284" s="37">
        <v>4</v>
      </c>
      <c r="D284" s="37">
        <v>0</v>
      </c>
      <c r="E284" s="38">
        <v>31721</v>
      </c>
      <c r="F284" s="38">
        <v>25940</v>
      </c>
      <c r="G284" s="38">
        <v>525</v>
      </c>
      <c r="H284" s="38">
        <v>210</v>
      </c>
      <c r="I284" s="38">
        <v>1619</v>
      </c>
      <c r="J284" s="40">
        <v>2</v>
      </c>
      <c r="K284" s="38" t="str">
        <f>IF(J284=1,"extremely dissatisfied",IF(J284=2,"dissatisfied",IF(J284=3,"neutral",IF(J284=4,"satisfied","extremely satisfied"))))</f>
        <v>dissatisfied</v>
      </c>
    </row>
    <row r="285" spans="1:11">
      <c r="A285" s="37">
        <v>284</v>
      </c>
      <c r="B285" s="36">
        <v>1</v>
      </c>
      <c r="C285" s="37">
        <v>3</v>
      </c>
      <c r="D285" s="37">
        <v>0</v>
      </c>
      <c r="E285" s="38">
        <v>28835</v>
      </c>
      <c r="F285" s="38"/>
      <c r="G285" s="38">
        <v>793</v>
      </c>
      <c r="H285" s="38">
        <v>205</v>
      </c>
      <c r="I285" s="38">
        <v>1003</v>
      </c>
      <c r="J285" s="40">
        <v>1</v>
      </c>
      <c r="K285" s="38" t="str">
        <f>IF(J285=1,"extremely dissatisfied",IF(J285=2,"dissatisfied",IF(J285=3,"neutral",IF(J285=4,"satisfied","extremely satisfied"))))</f>
        <v>extremely dissatisfied</v>
      </c>
    </row>
    <row r="286" spans="1:11">
      <c r="A286" s="37">
        <v>285</v>
      </c>
      <c r="B286" s="36">
        <v>2</v>
      </c>
      <c r="C286" s="37">
        <v>1</v>
      </c>
      <c r="D286" s="37">
        <v>1</v>
      </c>
      <c r="E286" s="38">
        <v>65852</v>
      </c>
      <c r="F286" s="38">
        <v>44595</v>
      </c>
      <c r="G286" s="38">
        <v>908</v>
      </c>
      <c r="H286" s="38">
        <v>246</v>
      </c>
      <c r="I286" s="38">
        <v>6546</v>
      </c>
      <c r="J286" s="39">
        <v>2</v>
      </c>
      <c r="K286" s="38" t="str">
        <f>IF(J286=1,"extremely dissatisfied",IF(J286=2,"dissatisfied",IF(J286=3,"neutral",IF(J286=4,"satisfied","extremely satisfied"))))</f>
        <v>dissatisfied</v>
      </c>
    </row>
    <row r="287" spans="1:11">
      <c r="A287" s="37">
        <v>286</v>
      </c>
      <c r="B287" s="36">
        <v>4</v>
      </c>
      <c r="C287" s="37">
        <v>3</v>
      </c>
      <c r="D287" s="37">
        <v>1</v>
      </c>
      <c r="E287" s="38">
        <v>49156</v>
      </c>
      <c r="F287" s="38"/>
      <c r="G287" s="38">
        <v>838</v>
      </c>
      <c r="H287" s="38">
        <v>258</v>
      </c>
      <c r="I287" s="38">
        <v>5598</v>
      </c>
      <c r="J287" s="39">
        <v>4</v>
      </c>
      <c r="K287" s="38" t="str">
        <f>IF(J287=1,"extremely dissatisfied",IF(J287=2,"dissatisfied",IF(J287=3,"neutral",IF(J287=4,"satisfied","extremely satisfied"))))</f>
        <v>satisfied</v>
      </c>
    </row>
    <row r="288" spans="1:11">
      <c r="A288" s="37">
        <v>287</v>
      </c>
      <c r="B288" s="36">
        <v>5</v>
      </c>
      <c r="C288" s="37">
        <v>2</v>
      </c>
      <c r="D288" s="37">
        <v>1</v>
      </c>
      <c r="E288" s="38">
        <v>57772</v>
      </c>
      <c r="F288" s="38">
        <v>48723</v>
      </c>
      <c r="G288" s="38">
        <v>1070</v>
      </c>
      <c r="H288" s="38">
        <v>269</v>
      </c>
      <c r="I288" s="38">
        <v>6650</v>
      </c>
      <c r="J288" s="39">
        <v>5</v>
      </c>
      <c r="K288" s="38" t="str">
        <f>IF(J288=1,"extremely dissatisfied",IF(J288=2,"dissatisfied",IF(J288=3,"neutral",IF(J288=4,"satisfied","extremely satisfied"))))</f>
        <v>extremely satisfied</v>
      </c>
    </row>
    <row r="289" spans="1:11">
      <c r="A289" s="37">
        <v>288</v>
      </c>
      <c r="B289" s="36">
        <v>3</v>
      </c>
      <c r="C289" s="37">
        <v>3</v>
      </c>
      <c r="D289" s="37">
        <v>0</v>
      </c>
      <c r="E289" s="38">
        <v>45455</v>
      </c>
      <c r="F289" s="38">
        <v>37997</v>
      </c>
      <c r="G289" s="38">
        <v>732</v>
      </c>
      <c r="H289" s="38">
        <v>217</v>
      </c>
      <c r="I289" s="38">
        <v>2263</v>
      </c>
      <c r="J289" s="40">
        <v>1</v>
      </c>
      <c r="K289" s="38" t="str">
        <f>IF(J289=1,"extremely dissatisfied",IF(J289=2,"dissatisfied",IF(J289=3,"neutral",IF(J289=4,"satisfied","extremely satisfied"))))</f>
        <v>extremely dissatisfied</v>
      </c>
    </row>
    <row r="290" spans="1:11">
      <c r="A290" s="37">
        <v>289</v>
      </c>
      <c r="B290" s="36">
        <v>1</v>
      </c>
      <c r="C290" s="37">
        <v>3</v>
      </c>
      <c r="D290" s="37">
        <v>1</v>
      </c>
      <c r="E290" s="38">
        <v>46890</v>
      </c>
      <c r="F290" s="38"/>
      <c r="G290" s="38">
        <v>577</v>
      </c>
      <c r="H290" s="38">
        <v>244</v>
      </c>
      <c r="I290" s="38">
        <v>5140</v>
      </c>
      <c r="J290" s="39">
        <v>2</v>
      </c>
      <c r="K290" s="38" t="str">
        <f>IF(J290=1,"extremely dissatisfied",IF(J290=2,"dissatisfied",IF(J290=3,"neutral",IF(J290=4,"satisfied","extremely satisfied"))))</f>
        <v>dissatisfied</v>
      </c>
    </row>
    <row r="291" spans="1:11">
      <c r="A291" s="37">
        <v>290</v>
      </c>
      <c r="B291" s="36">
        <v>10</v>
      </c>
      <c r="C291" s="37">
        <v>3</v>
      </c>
      <c r="D291" s="37">
        <v>0</v>
      </c>
      <c r="E291" s="38">
        <v>48330</v>
      </c>
      <c r="F291" s="38">
        <v>37135</v>
      </c>
      <c r="G291" s="38">
        <v>616</v>
      </c>
      <c r="H291" s="38">
        <v>230</v>
      </c>
      <c r="I291" s="38">
        <v>4681</v>
      </c>
      <c r="J291" s="40">
        <v>4</v>
      </c>
      <c r="K291" s="38" t="str">
        <f>IF(J291=1,"extremely dissatisfied",IF(J291=2,"dissatisfied",IF(J291=3,"neutral",IF(J291=4,"satisfied","extremely satisfied"))))</f>
        <v>satisfied</v>
      </c>
    </row>
    <row r="292" spans="1:11">
      <c r="A292" s="37">
        <v>291</v>
      </c>
      <c r="B292" s="36">
        <v>3</v>
      </c>
      <c r="C292" s="37">
        <v>3</v>
      </c>
      <c r="D292" s="37">
        <v>0</v>
      </c>
      <c r="E292" s="38">
        <v>50724</v>
      </c>
      <c r="F292" s="38">
        <v>38092</v>
      </c>
      <c r="G292" s="38">
        <v>653</v>
      </c>
      <c r="H292" s="38">
        <v>201</v>
      </c>
      <c r="I292" s="38">
        <v>5330</v>
      </c>
      <c r="J292" s="40">
        <v>1</v>
      </c>
      <c r="K292" s="38" t="str">
        <f>IF(J292=1,"extremely dissatisfied",IF(J292=2,"dissatisfied",IF(J292=3,"neutral",IF(J292=4,"satisfied","extremely satisfied"))))</f>
        <v>extremely dissatisfied</v>
      </c>
    </row>
    <row r="293" spans="1:11">
      <c r="A293" s="37">
        <v>292</v>
      </c>
      <c r="B293" s="36">
        <v>4</v>
      </c>
      <c r="C293" s="37">
        <v>2</v>
      </c>
      <c r="D293" s="37">
        <v>1</v>
      </c>
      <c r="E293" s="38">
        <v>48586</v>
      </c>
      <c r="F293" s="38"/>
      <c r="G293" s="38">
        <v>679</v>
      </c>
      <c r="H293" s="38">
        <v>258</v>
      </c>
      <c r="I293" s="38">
        <v>4678</v>
      </c>
      <c r="J293" s="39">
        <v>4</v>
      </c>
      <c r="K293" s="38" t="str">
        <f>IF(J293=1,"extremely dissatisfied",IF(J293=2,"dissatisfied",IF(J293=3,"neutral",IF(J293=4,"satisfied","extremely satisfied"))))</f>
        <v>satisfied</v>
      </c>
    </row>
    <row r="294" spans="1:11">
      <c r="A294" s="37">
        <v>293</v>
      </c>
      <c r="B294" s="36">
        <v>1</v>
      </c>
      <c r="C294" s="37">
        <v>3</v>
      </c>
      <c r="D294" s="37">
        <v>0</v>
      </c>
      <c r="E294" s="38">
        <v>29289</v>
      </c>
      <c r="F294" s="38"/>
      <c r="G294" s="38">
        <v>833</v>
      </c>
      <c r="H294" s="38">
        <v>206</v>
      </c>
      <c r="I294" s="38">
        <v>1413</v>
      </c>
      <c r="J294" s="40">
        <v>1</v>
      </c>
      <c r="K294" s="38" t="str">
        <f>IF(J294=1,"extremely dissatisfied",IF(J294=2,"dissatisfied",IF(J294=3,"neutral",IF(J294=4,"satisfied","extremely satisfied"))))</f>
        <v>extremely dissatisfied</v>
      </c>
    </row>
    <row r="295" spans="1:11">
      <c r="A295" s="37">
        <v>294</v>
      </c>
      <c r="B295" s="36">
        <v>1</v>
      </c>
      <c r="C295" s="37">
        <v>1</v>
      </c>
      <c r="D295" s="37">
        <v>0</v>
      </c>
      <c r="E295" s="38">
        <v>36838</v>
      </c>
      <c r="F295" s="38"/>
      <c r="G295" s="38">
        <v>621</v>
      </c>
      <c r="H295" s="38">
        <v>192</v>
      </c>
      <c r="I295" s="38">
        <v>2365</v>
      </c>
      <c r="J295" s="40">
        <v>1</v>
      </c>
      <c r="K295" s="38" t="str">
        <f>IF(J295=1,"extremely dissatisfied",IF(J295=2,"dissatisfied",IF(J295=3,"neutral",IF(J295=4,"satisfied","extremely satisfied"))))</f>
        <v>extremely dissatisfied</v>
      </c>
    </row>
    <row r="296" spans="1:11">
      <c r="A296" s="37">
        <v>295</v>
      </c>
      <c r="B296" s="36">
        <v>3</v>
      </c>
      <c r="C296" s="37">
        <v>1</v>
      </c>
      <c r="D296" s="37">
        <v>1</v>
      </c>
      <c r="E296" s="38">
        <v>39080</v>
      </c>
      <c r="F296" s="38"/>
      <c r="G296" s="38">
        <v>1103</v>
      </c>
      <c r="H296" s="38">
        <v>259</v>
      </c>
      <c r="I296" s="38">
        <v>4371</v>
      </c>
      <c r="J296" s="39">
        <v>5</v>
      </c>
      <c r="K296" s="38" t="str">
        <f>IF(J296=1,"extremely dissatisfied",IF(J296=2,"dissatisfied",IF(J296=3,"neutral",IF(J296=4,"satisfied","extremely satisfied"))))</f>
        <v>extremely satisfied</v>
      </c>
    </row>
    <row r="297" spans="1:11">
      <c r="A297" s="37">
        <v>296</v>
      </c>
      <c r="B297" s="36">
        <v>5</v>
      </c>
      <c r="C297" s="37">
        <v>4</v>
      </c>
      <c r="D297" s="37">
        <v>0</v>
      </c>
      <c r="E297" s="38">
        <v>21382</v>
      </c>
      <c r="F297" s="38">
        <v>16970</v>
      </c>
      <c r="G297" s="38">
        <v>557</v>
      </c>
      <c r="H297" s="38">
        <v>215</v>
      </c>
      <c r="I297" s="38">
        <v>2265</v>
      </c>
      <c r="J297" s="40">
        <v>2</v>
      </c>
      <c r="K297" s="38" t="str">
        <f>IF(J297=1,"extremely dissatisfied",IF(J297=2,"dissatisfied",IF(J297=3,"neutral",IF(J297=4,"satisfied","extremely satisfied"))))</f>
        <v>dissatisfied</v>
      </c>
    </row>
    <row r="298" spans="1:11">
      <c r="A298" s="37">
        <v>297</v>
      </c>
      <c r="B298" s="36">
        <v>2</v>
      </c>
      <c r="C298" s="37">
        <v>1</v>
      </c>
      <c r="D298" s="37">
        <v>1</v>
      </c>
      <c r="E298" s="38">
        <v>42390</v>
      </c>
      <c r="F298" s="38">
        <v>26173</v>
      </c>
      <c r="G298" s="38">
        <v>1008</v>
      </c>
      <c r="H298" s="38">
        <v>247</v>
      </c>
      <c r="I298" s="38">
        <v>3516</v>
      </c>
      <c r="J298" s="39">
        <v>4</v>
      </c>
      <c r="K298" s="38" t="str">
        <f>IF(J298=1,"extremely dissatisfied",IF(J298=2,"dissatisfied",IF(J298=3,"neutral",IF(J298=4,"satisfied","extremely satisfied"))))</f>
        <v>satisfied</v>
      </c>
    </row>
    <row r="299" spans="1:11">
      <c r="A299" s="37">
        <v>298</v>
      </c>
      <c r="B299" s="36">
        <v>2</v>
      </c>
      <c r="C299" s="37">
        <v>2</v>
      </c>
      <c r="D299" s="37">
        <v>1</v>
      </c>
      <c r="E299" s="38">
        <v>48120</v>
      </c>
      <c r="F299" s="38">
        <v>41952</v>
      </c>
      <c r="G299" s="38">
        <v>1317</v>
      </c>
      <c r="H299" s="38">
        <v>246</v>
      </c>
      <c r="I299" s="38">
        <v>5620</v>
      </c>
      <c r="J299" s="39">
        <v>3</v>
      </c>
      <c r="K299" s="38" t="str">
        <f>IF(J299=1,"extremely dissatisfied",IF(J299=2,"dissatisfied",IF(J299=3,"neutral",IF(J299=4,"satisfied","extremely satisfied"))))</f>
        <v>neutral</v>
      </c>
    </row>
    <row r="300" spans="1:11">
      <c r="A300" s="37">
        <v>299</v>
      </c>
      <c r="B300" s="36">
        <v>2</v>
      </c>
      <c r="C300" s="37">
        <v>4</v>
      </c>
      <c r="D300" s="37">
        <v>1</v>
      </c>
      <c r="E300" s="38">
        <v>35343</v>
      </c>
      <c r="F300" s="38"/>
      <c r="G300" s="38">
        <v>556</v>
      </c>
      <c r="H300" s="38">
        <v>239</v>
      </c>
      <c r="I300" s="38">
        <v>4899</v>
      </c>
      <c r="J300" s="39">
        <v>4</v>
      </c>
      <c r="K300" s="38" t="str">
        <f>IF(J300=1,"extremely dissatisfied",IF(J300=2,"dissatisfied",IF(J300=3,"neutral",IF(J300=4,"satisfied","extremely satisfied"))))</f>
        <v>satisfied</v>
      </c>
    </row>
    <row r="301" spans="1:11">
      <c r="A301" s="37">
        <v>300</v>
      </c>
      <c r="B301" s="36">
        <v>5</v>
      </c>
      <c r="C301" s="37">
        <v>2</v>
      </c>
      <c r="D301" s="37">
        <v>1</v>
      </c>
      <c r="E301" s="38">
        <v>75049</v>
      </c>
      <c r="F301" s="38">
        <v>55657</v>
      </c>
      <c r="G301" s="38">
        <v>1380</v>
      </c>
      <c r="H301" s="38">
        <v>272</v>
      </c>
      <c r="I301" s="38">
        <v>5384</v>
      </c>
      <c r="J301" s="39">
        <v>5</v>
      </c>
      <c r="K301" s="38" t="str">
        <f>IF(J301=1,"extremely dissatisfied",IF(J301=2,"dissatisfied",IF(J301=3,"neutral",IF(J301=4,"satisfied","extremely satisfied"))))</f>
        <v>extremely satisfied</v>
      </c>
    </row>
    <row r="302" spans="1:11">
      <c r="A302" s="37">
        <v>301</v>
      </c>
      <c r="B302" s="36">
        <v>1</v>
      </c>
      <c r="C302" s="37">
        <v>3</v>
      </c>
      <c r="D302" s="37">
        <v>1</v>
      </c>
      <c r="E302" s="38">
        <v>32316</v>
      </c>
      <c r="F302" s="38"/>
      <c r="G302" s="38">
        <v>790</v>
      </c>
      <c r="H302" s="38">
        <v>260</v>
      </c>
      <c r="I302" s="38">
        <v>3138</v>
      </c>
      <c r="J302" s="39">
        <v>4</v>
      </c>
      <c r="K302" s="38" t="str">
        <f>IF(J302=1,"extremely dissatisfied",IF(J302=2,"dissatisfied",IF(J302=3,"neutral",IF(J302=4,"satisfied","extremely satisfied"))))</f>
        <v>satisfied</v>
      </c>
    </row>
    <row r="303" spans="1:11">
      <c r="A303" s="37">
        <v>302</v>
      </c>
      <c r="B303" s="36">
        <v>3</v>
      </c>
      <c r="C303" s="37">
        <v>3</v>
      </c>
      <c r="D303" s="37">
        <v>0</v>
      </c>
      <c r="E303" s="38">
        <v>46289</v>
      </c>
      <c r="F303" s="38">
        <v>42421</v>
      </c>
      <c r="G303" s="38">
        <v>778</v>
      </c>
      <c r="H303" s="38">
        <v>208</v>
      </c>
      <c r="I303" s="38">
        <v>2395</v>
      </c>
      <c r="J303" s="40">
        <v>1</v>
      </c>
      <c r="K303" s="38" t="str">
        <f>IF(J303=1,"extremely dissatisfied",IF(J303=2,"dissatisfied",IF(J303=3,"neutral",IF(J303=4,"satisfied","extremely satisfied"))))</f>
        <v>extremely dissatisfied</v>
      </c>
    </row>
    <row r="304" spans="1:11">
      <c r="A304" s="37">
        <v>303</v>
      </c>
      <c r="B304" s="36">
        <v>2</v>
      </c>
      <c r="C304" s="37">
        <v>4</v>
      </c>
      <c r="D304" s="37">
        <v>0</v>
      </c>
      <c r="E304" s="38">
        <v>35883</v>
      </c>
      <c r="F304" s="38">
        <v>19692</v>
      </c>
      <c r="G304" s="38">
        <v>895</v>
      </c>
      <c r="H304" s="38">
        <v>203</v>
      </c>
      <c r="I304" s="38">
        <v>2350</v>
      </c>
      <c r="J304" s="40">
        <v>2</v>
      </c>
      <c r="K304" s="38" t="str">
        <f>IF(J304=1,"extremely dissatisfied",IF(J304=2,"dissatisfied",IF(J304=3,"neutral",IF(J304=4,"satisfied","extremely satisfied"))))</f>
        <v>dissatisfied</v>
      </c>
    </row>
    <row r="305" spans="1:11">
      <c r="A305" s="37">
        <v>304</v>
      </c>
      <c r="B305" s="36">
        <v>3</v>
      </c>
      <c r="C305" s="37">
        <v>3</v>
      </c>
      <c r="D305" s="37">
        <v>1</v>
      </c>
      <c r="E305" s="38">
        <v>37904</v>
      </c>
      <c r="F305" s="38">
        <v>23890</v>
      </c>
      <c r="G305" s="38">
        <v>1614</v>
      </c>
      <c r="H305" s="38">
        <v>267</v>
      </c>
      <c r="I305" s="38">
        <v>6846</v>
      </c>
      <c r="J305" s="39">
        <v>3</v>
      </c>
      <c r="K305" s="38" t="str">
        <f>IF(J305=1,"extremely dissatisfied",IF(J305=2,"dissatisfied",IF(J305=3,"neutral",IF(J305=4,"satisfied","extremely satisfied"))))</f>
        <v>neutral</v>
      </c>
    </row>
    <row r="306" spans="1:11">
      <c r="A306" s="37">
        <v>305</v>
      </c>
      <c r="B306" s="36">
        <v>3</v>
      </c>
      <c r="C306" s="37">
        <v>3</v>
      </c>
      <c r="D306" s="37">
        <v>1</v>
      </c>
      <c r="E306" s="38">
        <v>54901</v>
      </c>
      <c r="F306" s="38">
        <v>28768</v>
      </c>
      <c r="G306" s="38">
        <v>1306</v>
      </c>
      <c r="H306" s="38">
        <v>266</v>
      </c>
      <c r="I306" s="38">
        <v>5224</v>
      </c>
      <c r="J306" s="39">
        <v>2</v>
      </c>
      <c r="K306" s="38" t="str">
        <f>IF(J306=1,"extremely dissatisfied",IF(J306=2,"dissatisfied",IF(J306=3,"neutral",IF(J306=4,"satisfied","extremely satisfied"))))</f>
        <v>dissatisfied</v>
      </c>
    </row>
    <row r="307" spans="1:11">
      <c r="A307" s="37">
        <v>306</v>
      </c>
      <c r="B307" s="36">
        <v>4</v>
      </c>
      <c r="C307" s="37">
        <v>3</v>
      </c>
      <c r="D307" s="37">
        <v>0</v>
      </c>
      <c r="E307" s="38">
        <v>32649</v>
      </c>
      <c r="F307" s="38">
        <v>24742</v>
      </c>
      <c r="G307" s="38">
        <v>1103</v>
      </c>
      <c r="H307" s="38">
        <v>212</v>
      </c>
      <c r="I307" s="38">
        <v>4999</v>
      </c>
      <c r="J307" s="40">
        <v>1</v>
      </c>
      <c r="K307" s="38" t="str">
        <f>IF(J307=1,"extremely dissatisfied",IF(J307=2,"dissatisfied",IF(J307=3,"neutral",IF(J307=4,"satisfied","extremely satisfied"))))</f>
        <v>extremely dissatisfied</v>
      </c>
    </row>
    <row r="308" spans="1:11">
      <c r="A308" s="37">
        <v>307</v>
      </c>
      <c r="B308" s="36">
        <v>2</v>
      </c>
      <c r="C308" s="37">
        <v>4</v>
      </c>
      <c r="D308" s="37">
        <v>1</v>
      </c>
      <c r="E308" s="38">
        <v>16971</v>
      </c>
      <c r="F308" s="38"/>
      <c r="G308" s="38">
        <v>807</v>
      </c>
      <c r="H308" s="38">
        <v>241</v>
      </c>
      <c r="I308" s="38">
        <v>3459</v>
      </c>
      <c r="J308" s="39">
        <v>4</v>
      </c>
      <c r="K308" s="38" t="str">
        <f>IF(J308=1,"extremely dissatisfied",IF(J308=2,"dissatisfied",IF(J308=3,"neutral",IF(J308=4,"satisfied","extremely satisfied"))))</f>
        <v>satisfied</v>
      </c>
    </row>
    <row r="309" spans="1:11">
      <c r="A309" s="37">
        <v>308</v>
      </c>
      <c r="B309" s="36">
        <v>3</v>
      </c>
      <c r="C309" s="37">
        <v>4</v>
      </c>
      <c r="D309" s="37">
        <v>1</v>
      </c>
      <c r="E309" s="38">
        <v>34431</v>
      </c>
      <c r="F309" s="38"/>
      <c r="G309" s="38">
        <v>805</v>
      </c>
      <c r="H309" s="38">
        <v>258</v>
      </c>
      <c r="I309" s="38">
        <v>5426</v>
      </c>
      <c r="J309" s="39">
        <v>2</v>
      </c>
      <c r="K309" s="38" t="str">
        <f>IF(J309=1,"extremely dissatisfied",IF(J309=2,"dissatisfied",IF(J309=3,"neutral",IF(J309=4,"satisfied","extremely satisfied"))))</f>
        <v>dissatisfied</v>
      </c>
    </row>
    <row r="310" spans="1:11">
      <c r="A310" s="37">
        <v>309</v>
      </c>
      <c r="B310" s="36">
        <v>5</v>
      </c>
      <c r="C310" s="37">
        <v>4</v>
      </c>
      <c r="D310" s="37">
        <v>0</v>
      </c>
      <c r="E310" s="38">
        <v>30539</v>
      </c>
      <c r="F310" s="38">
        <v>22543</v>
      </c>
      <c r="G310" s="38">
        <v>334</v>
      </c>
      <c r="H310" s="38">
        <v>213</v>
      </c>
      <c r="I310" s="38">
        <v>2962</v>
      </c>
      <c r="J310" s="40">
        <v>2</v>
      </c>
      <c r="K310" s="38" t="str">
        <f>IF(J310=1,"extremely dissatisfied",IF(J310=2,"dissatisfied",IF(J310=3,"neutral",IF(J310=4,"satisfied","extremely satisfied"))))</f>
        <v>dissatisfied</v>
      </c>
    </row>
    <row r="311" spans="1:11">
      <c r="A311" s="37">
        <v>310</v>
      </c>
      <c r="B311" s="36">
        <v>1</v>
      </c>
      <c r="C311" s="37">
        <v>4</v>
      </c>
      <c r="D311" s="37">
        <v>0</v>
      </c>
      <c r="E311" s="38">
        <v>32697</v>
      </c>
      <c r="F311" s="38"/>
      <c r="G311" s="38">
        <v>623</v>
      </c>
      <c r="H311" s="38">
        <v>202</v>
      </c>
      <c r="I311" s="38">
        <v>1340</v>
      </c>
      <c r="J311" s="40">
        <v>1</v>
      </c>
      <c r="K311" s="38" t="str">
        <f>IF(J311=1,"extremely dissatisfied",IF(J311=2,"dissatisfied",IF(J311=3,"neutral",IF(J311=4,"satisfied","extremely satisfied"))))</f>
        <v>extremely dissatisfied</v>
      </c>
    </row>
    <row r="312" spans="1:11">
      <c r="A312" s="37">
        <v>311</v>
      </c>
      <c r="B312" s="36">
        <v>4</v>
      </c>
      <c r="C312" s="37">
        <v>2</v>
      </c>
      <c r="D312" s="37">
        <v>1</v>
      </c>
      <c r="E312" s="38">
        <v>84886</v>
      </c>
      <c r="F312" s="38"/>
      <c r="G312" s="38">
        <v>1141</v>
      </c>
      <c r="H312" s="38">
        <v>260</v>
      </c>
      <c r="I312" s="38">
        <v>6490</v>
      </c>
      <c r="J312" s="39">
        <v>4</v>
      </c>
      <c r="K312" s="38" t="str">
        <f>IF(J312=1,"extremely dissatisfied",IF(J312=2,"dissatisfied",IF(J312=3,"neutral",IF(J312=4,"satisfied","extremely satisfied"))))</f>
        <v>satisfied</v>
      </c>
    </row>
    <row r="313" spans="1:11">
      <c r="A313" s="37">
        <v>312</v>
      </c>
      <c r="B313" s="36">
        <v>3</v>
      </c>
      <c r="C313" s="37">
        <v>1</v>
      </c>
      <c r="D313" s="37">
        <v>0</v>
      </c>
      <c r="E313" s="38">
        <v>29386</v>
      </c>
      <c r="F313" s="38">
        <v>17430</v>
      </c>
      <c r="G313" s="38">
        <v>875</v>
      </c>
      <c r="H313" s="38">
        <v>205</v>
      </c>
      <c r="I313" s="38">
        <v>2334</v>
      </c>
      <c r="J313" s="40">
        <v>2</v>
      </c>
      <c r="K313" s="38" t="str">
        <f>IF(J313=1,"extremely dissatisfied",IF(J313=2,"dissatisfied",IF(J313=3,"neutral",IF(J313=4,"satisfied","extremely satisfied"))))</f>
        <v>dissatisfied</v>
      </c>
    </row>
    <row r="314" spans="1:11">
      <c r="A314" s="37">
        <v>313</v>
      </c>
      <c r="B314" s="36">
        <v>4</v>
      </c>
      <c r="C314" s="37">
        <v>4</v>
      </c>
      <c r="D314" s="37">
        <v>0</v>
      </c>
      <c r="E314" s="38">
        <v>24109</v>
      </c>
      <c r="F314" s="38">
        <v>20314</v>
      </c>
      <c r="G314" s="38">
        <v>389</v>
      </c>
      <c r="H314" s="38">
        <v>211</v>
      </c>
      <c r="I314" s="38">
        <v>2560</v>
      </c>
      <c r="J314" s="40">
        <v>3</v>
      </c>
      <c r="K314" s="38" t="str">
        <f>IF(J314=1,"extremely dissatisfied",IF(J314=2,"dissatisfied",IF(J314=3,"neutral",IF(J314=4,"satisfied","extremely satisfied"))))</f>
        <v>neutral</v>
      </c>
    </row>
    <row r="315" spans="1:11">
      <c r="A315" s="37">
        <v>314</v>
      </c>
      <c r="B315" s="36">
        <v>2</v>
      </c>
      <c r="C315" s="37">
        <v>1</v>
      </c>
      <c r="D315" s="37">
        <v>1</v>
      </c>
      <c r="E315" s="38">
        <v>36493</v>
      </c>
      <c r="F315" s="38">
        <v>32221</v>
      </c>
      <c r="G315" s="38">
        <v>1434</v>
      </c>
      <c r="H315" s="38">
        <v>248</v>
      </c>
      <c r="I315" s="38">
        <v>5504</v>
      </c>
      <c r="J315" s="39">
        <v>5</v>
      </c>
      <c r="K315" s="38" t="str">
        <f>IF(J315=1,"extremely dissatisfied",IF(J315=2,"dissatisfied",IF(J315=3,"neutral",IF(J315=4,"satisfied","extremely satisfied"))))</f>
        <v>extremely satisfied</v>
      </c>
    </row>
    <row r="316" spans="1:11">
      <c r="A316" s="37">
        <v>315</v>
      </c>
      <c r="B316" s="36">
        <v>4</v>
      </c>
      <c r="C316" s="37">
        <v>1</v>
      </c>
      <c r="D316" s="37">
        <v>1</v>
      </c>
      <c r="E316" s="38">
        <v>55506</v>
      </c>
      <c r="F316" s="38">
        <v>53412</v>
      </c>
      <c r="G316" s="38">
        <v>1112</v>
      </c>
      <c r="H316" s="38">
        <v>264</v>
      </c>
      <c r="I316" s="38">
        <v>5924</v>
      </c>
      <c r="J316" s="39">
        <v>4</v>
      </c>
      <c r="K316" s="38" t="str">
        <f>IF(J316=1,"extremely dissatisfied",IF(J316=2,"dissatisfied",IF(J316=3,"neutral",IF(J316=4,"satisfied","extremely satisfied"))))</f>
        <v>satisfied</v>
      </c>
    </row>
    <row r="317" spans="1:11">
      <c r="A317" s="37">
        <v>316</v>
      </c>
      <c r="B317" s="36">
        <v>3</v>
      </c>
      <c r="C317" s="37">
        <v>3</v>
      </c>
      <c r="D317" s="37">
        <v>1</v>
      </c>
      <c r="E317" s="38">
        <v>39627</v>
      </c>
      <c r="F317" s="38">
        <v>21831</v>
      </c>
      <c r="G317" s="38">
        <v>933</v>
      </c>
      <c r="H317" s="38">
        <v>264</v>
      </c>
      <c r="I317" s="38">
        <v>5137</v>
      </c>
      <c r="J317" s="39">
        <v>5</v>
      </c>
      <c r="K317" s="38" t="str">
        <f>IF(J317=1,"extremely dissatisfied",IF(J317=2,"dissatisfied",IF(J317=3,"neutral",IF(J317=4,"satisfied","extremely satisfied"))))</f>
        <v>extremely satisfied</v>
      </c>
    </row>
    <row r="318" spans="1:11">
      <c r="A318" s="37">
        <v>317</v>
      </c>
      <c r="B318" s="36">
        <v>2</v>
      </c>
      <c r="C318" s="37">
        <v>4</v>
      </c>
      <c r="D318" s="37">
        <v>0</v>
      </c>
      <c r="E318" s="38">
        <v>28910</v>
      </c>
      <c r="F318" s="38">
        <v>14855</v>
      </c>
      <c r="G318" s="38">
        <v>490</v>
      </c>
      <c r="H318" s="38">
        <v>203</v>
      </c>
      <c r="I318" s="38">
        <v>1129</v>
      </c>
      <c r="J318" s="40">
        <v>1</v>
      </c>
      <c r="K318" s="38" t="str">
        <f>IF(J318=1,"extremely dissatisfied",IF(J318=2,"dissatisfied",IF(J318=3,"neutral",IF(J318=4,"satisfied","extremely satisfied"))))</f>
        <v>extremely dissatisfied</v>
      </c>
    </row>
    <row r="319" spans="1:11">
      <c r="A319" s="37">
        <v>318</v>
      </c>
      <c r="B319" s="36">
        <v>4</v>
      </c>
      <c r="C319" s="37">
        <v>3</v>
      </c>
      <c r="D319" s="37">
        <v>1</v>
      </c>
      <c r="E319" s="38">
        <v>24493</v>
      </c>
      <c r="F319" s="38"/>
      <c r="G319" s="38">
        <v>1136</v>
      </c>
      <c r="H319" s="38">
        <v>268</v>
      </c>
      <c r="I319" s="38">
        <v>4678</v>
      </c>
      <c r="J319" s="39">
        <v>4</v>
      </c>
      <c r="K319" s="38" t="str">
        <f>IF(J319=1,"extremely dissatisfied",IF(J319=2,"dissatisfied",IF(J319=3,"neutral",IF(J319=4,"satisfied","extremely satisfied"))))</f>
        <v>satisfied</v>
      </c>
    </row>
    <row r="320" spans="1:11">
      <c r="A320" s="37">
        <v>319</v>
      </c>
      <c r="B320" s="36">
        <v>3</v>
      </c>
      <c r="C320" s="37">
        <v>1</v>
      </c>
      <c r="D320" s="37">
        <v>1</v>
      </c>
      <c r="E320" s="38">
        <v>41965</v>
      </c>
      <c r="F320" s="38">
        <v>36335</v>
      </c>
      <c r="G320" s="38">
        <v>1242</v>
      </c>
      <c r="H320" s="38">
        <v>256</v>
      </c>
      <c r="I320" s="38">
        <v>6195</v>
      </c>
      <c r="J320" s="39">
        <v>5</v>
      </c>
      <c r="K320" s="38" t="str">
        <f>IF(J320=1,"extremely dissatisfied",IF(J320=2,"dissatisfied",IF(J320=3,"neutral",IF(J320=4,"satisfied","extremely satisfied"))))</f>
        <v>extremely satisfied</v>
      </c>
    </row>
    <row r="321" spans="1:11">
      <c r="A321" s="37">
        <v>320</v>
      </c>
      <c r="B321" s="36">
        <v>2</v>
      </c>
      <c r="C321" s="37">
        <v>1</v>
      </c>
      <c r="D321" s="37">
        <v>0</v>
      </c>
      <c r="E321" s="38">
        <v>69615</v>
      </c>
      <c r="F321" s="38">
        <v>63710</v>
      </c>
      <c r="G321" s="38">
        <v>1038</v>
      </c>
      <c r="H321" s="38">
        <v>205</v>
      </c>
      <c r="I321" s="38">
        <v>4300</v>
      </c>
      <c r="J321" s="40">
        <v>1</v>
      </c>
      <c r="K321" s="38" t="str">
        <f>IF(J321=1,"extremely dissatisfied",IF(J321=2,"dissatisfied",IF(J321=3,"neutral",IF(J321=4,"satisfied","extremely satisfied"))))</f>
        <v>extremely dissatisfied</v>
      </c>
    </row>
    <row r="322" spans="1:11">
      <c r="A322" s="37">
        <v>321</v>
      </c>
      <c r="B322" s="36">
        <v>3</v>
      </c>
      <c r="C322" s="37">
        <v>2</v>
      </c>
      <c r="D322" s="37">
        <v>1</v>
      </c>
      <c r="E322" s="38">
        <v>41069</v>
      </c>
      <c r="F322" s="38"/>
      <c r="G322" s="38">
        <v>1493</v>
      </c>
      <c r="H322" s="38">
        <v>259</v>
      </c>
      <c r="I322" s="38">
        <v>3374</v>
      </c>
      <c r="J322" s="39">
        <v>5</v>
      </c>
      <c r="K322" s="38" t="str">
        <f>IF(J322=1,"extremely dissatisfied",IF(J322=2,"dissatisfied",IF(J322=3,"neutral",IF(J322=4,"satisfied","extremely satisfied"))))</f>
        <v>extremely satisfied</v>
      </c>
    </row>
    <row r="323" spans="1:11">
      <c r="A323" s="37">
        <v>322</v>
      </c>
      <c r="B323" s="36">
        <v>1</v>
      </c>
      <c r="C323" s="37">
        <v>4</v>
      </c>
      <c r="D323" s="37">
        <v>0</v>
      </c>
      <c r="E323" s="38">
        <v>22091</v>
      </c>
      <c r="F323" s="38"/>
      <c r="G323" s="38">
        <v>613</v>
      </c>
      <c r="H323" s="38">
        <v>208</v>
      </c>
      <c r="I323" s="38">
        <v>2562</v>
      </c>
      <c r="J323" s="40">
        <v>4</v>
      </c>
      <c r="K323" s="38" t="str">
        <f>IF(J323=1,"extremely dissatisfied",IF(J323=2,"dissatisfied",IF(J323=3,"neutral",IF(J323=4,"satisfied","extremely satisfied"))))</f>
        <v>satisfied</v>
      </c>
    </row>
    <row r="324" spans="1:11">
      <c r="A324" s="37">
        <v>323</v>
      </c>
      <c r="B324" s="36">
        <v>6</v>
      </c>
      <c r="C324" s="37">
        <v>1</v>
      </c>
      <c r="D324" s="37">
        <v>1</v>
      </c>
      <c r="E324" s="38">
        <v>40813</v>
      </c>
      <c r="F324" s="38">
        <v>21383</v>
      </c>
      <c r="G324" s="38">
        <v>1039</v>
      </c>
      <c r="H324" s="38">
        <v>266</v>
      </c>
      <c r="I324" s="38">
        <v>5677</v>
      </c>
      <c r="J324" s="39">
        <v>4</v>
      </c>
      <c r="K324" s="38" t="str">
        <f>IF(J324=1,"extremely dissatisfied",IF(J324=2,"dissatisfied",IF(J324=3,"neutral",IF(J324=4,"satisfied","extremely satisfied"))))</f>
        <v>satisfied</v>
      </c>
    </row>
    <row r="325" spans="1:11">
      <c r="A325" s="37">
        <v>324</v>
      </c>
      <c r="B325" s="36">
        <v>3</v>
      </c>
      <c r="C325" s="37">
        <v>3</v>
      </c>
      <c r="D325" s="37">
        <v>1</v>
      </c>
      <c r="E325" s="38">
        <v>40742</v>
      </c>
      <c r="F325" s="38"/>
      <c r="G325" s="38">
        <v>1403</v>
      </c>
      <c r="H325" s="38">
        <v>258</v>
      </c>
      <c r="I325" s="38">
        <v>4857</v>
      </c>
      <c r="J325" s="39">
        <v>2</v>
      </c>
      <c r="K325" s="38" t="str">
        <f>IF(J325=1,"extremely dissatisfied",IF(J325=2,"dissatisfied",IF(J325=3,"neutral",IF(J325=4,"satisfied","extremely satisfied"))))</f>
        <v>dissatisfied</v>
      </c>
    </row>
    <row r="326" spans="1:11">
      <c r="A326" s="37">
        <v>325</v>
      </c>
      <c r="B326" s="36">
        <v>3</v>
      </c>
      <c r="C326" s="37">
        <v>3</v>
      </c>
      <c r="D326" s="37">
        <v>0</v>
      </c>
      <c r="E326" s="38">
        <v>21699</v>
      </c>
      <c r="F326" s="38">
        <v>13704</v>
      </c>
      <c r="G326" s="38">
        <v>418</v>
      </c>
      <c r="H326" s="38">
        <v>212</v>
      </c>
      <c r="I326" s="38">
        <v>3074</v>
      </c>
      <c r="J326" s="40">
        <v>3</v>
      </c>
      <c r="K326" s="38" t="str">
        <f>IF(J326=1,"extremely dissatisfied",IF(J326=2,"dissatisfied",IF(J326=3,"neutral",IF(J326=4,"satisfied","extremely satisfied"))))</f>
        <v>neutral</v>
      </c>
    </row>
    <row r="327" spans="1:11">
      <c r="A327" s="37">
        <v>326</v>
      </c>
      <c r="B327" s="36">
        <v>3</v>
      </c>
      <c r="C327" s="37">
        <v>3</v>
      </c>
      <c r="D327" s="37">
        <v>0</v>
      </c>
      <c r="E327" s="38">
        <v>24430</v>
      </c>
      <c r="F327" s="38">
        <v>20987</v>
      </c>
      <c r="G327" s="38">
        <v>610</v>
      </c>
      <c r="H327" s="38">
        <v>214</v>
      </c>
      <c r="I327" s="38">
        <v>2269</v>
      </c>
      <c r="J327" s="40">
        <v>2</v>
      </c>
      <c r="K327" s="38" t="str">
        <f>IF(J327=1,"extremely dissatisfied",IF(J327=2,"dissatisfied",IF(J327=3,"neutral",IF(J327=4,"satisfied","extremely satisfied"))))</f>
        <v>dissatisfied</v>
      </c>
    </row>
    <row r="328" spans="1:11">
      <c r="A328" s="37">
        <v>327</v>
      </c>
      <c r="B328" s="36">
        <v>2</v>
      </c>
      <c r="C328" s="37">
        <v>3</v>
      </c>
      <c r="D328" s="37">
        <v>1</v>
      </c>
      <c r="E328" s="38">
        <v>49744</v>
      </c>
      <c r="F328" s="38"/>
      <c r="G328" s="38">
        <v>1734</v>
      </c>
      <c r="H328" s="38">
        <v>254</v>
      </c>
      <c r="I328" s="38">
        <v>5868</v>
      </c>
      <c r="J328" s="39">
        <v>4</v>
      </c>
      <c r="K328" s="38" t="str">
        <f>IF(J328=1,"extremely dissatisfied",IF(J328=2,"dissatisfied",IF(J328=3,"neutral",IF(J328=4,"satisfied","extremely satisfied"))))</f>
        <v>satisfied</v>
      </c>
    </row>
    <row r="329" spans="1:11">
      <c r="A329" s="37">
        <v>328</v>
      </c>
      <c r="B329" s="36">
        <v>4</v>
      </c>
      <c r="C329" s="37">
        <v>4</v>
      </c>
      <c r="D329" s="37">
        <v>0</v>
      </c>
      <c r="E329" s="38">
        <v>19316</v>
      </c>
      <c r="F329" s="38">
        <v>10680</v>
      </c>
      <c r="G329" s="38">
        <v>760</v>
      </c>
      <c r="H329" s="38">
        <v>212</v>
      </c>
      <c r="I329" s="38">
        <v>3452</v>
      </c>
      <c r="J329" s="40">
        <v>2</v>
      </c>
      <c r="K329" s="38" t="str">
        <f>IF(J329=1,"extremely dissatisfied",IF(J329=2,"dissatisfied",IF(J329=3,"neutral",IF(J329=4,"satisfied","extremely satisfied"))))</f>
        <v>dissatisfied</v>
      </c>
    </row>
    <row r="330" spans="1:11">
      <c r="A330" s="37">
        <v>329</v>
      </c>
      <c r="B330" s="36">
        <v>8</v>
      </c>
      <c r="C330" s="37">
        <v>1</v>
      </c>
      <c r="D330" s="37">
        <v>1</v>
      </c>
      <c r="E330" s="38">
        <v>52862</v>
      </c>
      <c r="F330" s="38">
        <v>42294</v>
      </c>
      <c r="G330" s="38">
        <v>1042</v>
      </c>
      <c r="H330" s="38">
        <v>279</v>
      </c>
      <c r="I330" s="38">
        <v>8323</v>
      </c>
      <c r="J330" s="39">
        <v>4</v>
      </c>
      <c r="K330" s="38" t="str">
        <f>IF(J330=1,"extremely dissatisfied",IF(J330=2,"dissatisfied",IF(J330=3,"neutral",IF(J330=4,"satisfied","extremely satisfied"))))</f>
        <v>satisfied</v>
      </c>
    </row>
    <row r="331" spans="1:11">
      <c r="A331" s="37">
        <v>330</v>
      </c>
      <c r="B331" s="36">
        <v>3</v>
      </c>
      <c r="C331" s="37">
        <v>2</v>
      </c>
      <c r="D331" s="37">
        <v>0</v>
      </c>
      <c r="E331" s="38">
        <v>83859</v>
      </c>
      <c r="F331" s="38">
        <v>65582</v>
      </c>
      <c r="G331" s="38">
        <v>1166</v>
      </c>
      <c r="H331" s="38">
        <v>209</v>
      </c>
      <c r="I331" s="38">
        <v>5906</v>
      </c>
      <c r="J331" s="40">
        <v>3</v>
      </c>
      <c r="K331" s="38" t="str">
        <f>IF(J331=1,"extremely dissatisfied",IF(J331=2,"dissatisfied",IF(J331=3,"neutral",IF(J331=4,"satisfied","extremely satisfied"))))</f>
        <v>neutral</v>
      </c>
    </row>
    <row r="332" spans="1:11">
      <c r="A332" s="37">
        <v>331</v>
      </c>
      <c r="B332" s="36">
        <v>2</v>
      </c>
      <c r="C332" s="37">
        <v>2</v>
      </c>
      <c r="D332" s="37">
        <v>1</v>
      </c>
      <c r="E332" s="38">
        <v>46023</v>
      </c>
      <c r="F332" s="38">
        <v>30393</v>
      </c>
      <c r="G332" s="38">
        <v>1589</v>
      </c>
      <c r="H332" s="38">
        <v>245</v>
      </c>
      <c r="I332" s="38">
        <v>5452</v>
      </c>
      <c r="J332" s="39">
        <v>5</v>
      </c>
      <c r="K332" s="38" t="str">
        <f>IF(J332=1,"extremely dissatisfied",IF(J332=2,"dissatisfied",IF(J332=3,"neutral",IF(J332=4,"satisfied","extremely satisfied"))))</f>
        <v>extremely satisfied</v>
      </c>
    </row>
    <row r="333" spans="1:11">
      <c r="A333" s="37">
        <v>332</v>
      </c>
      <c r="B333" s="36">
        <v>1</v>
      </c>
      <c r="C333" s="37">
        <v>4</v>
      </c>
      <c r="D333" s="37">
        <v>0</v>
      </c>
      <c r="E333" s="38">
        <v>26351</v>
      </c>
      <c r="F333" s="38"/>
      <c r="G333" s="38">
        <v>623</v>
      </c>
      <c r="H333" s="38">
        <v>201</v>
      </c>
      <c r="I333" s="38">
        <v>2097</v>
      </c>
      <c r="J333" s="40">
        <v>2</v>
      </c>
      <c r="K333" s="38" t="str">
        <f>IF(J333=1,"extremely dissatisfied",IF(J333=2,"dissatisfied",IF(J333=3,"neutral",IF(J333=4,"satisfied","extremely satisfied"))))</f>
        <v>dissatisfied</v>
      </c>
    </row>
    <row r="334" spans="1:11">
      <c r="A334" s="37">
        <v>333</v>
      </c>
      <c r="B334" s="36">
        <v>4</v>
      </c>
      <c r="C334" s="37">
        <v>1</v>
      </c>
      <c r="D334" s="37">
        <v>1</v>
      </c>
      <c r="E334" s="38">
        <v>50383</v>
      </c>
      <c r="F334" s="38">
        <v>35749</v>
      </c>
      <c r="G334" s="38">
        <v>614</v>
      </c>
      <c r="H334" s="38">
        <v>266</v>
      </c>
      <c r="I334" s="38">
        <v>6669</v>
      </c>
      <c r="J334" s="39">
        <v>3</v>
      </c>
      <c r="K334" s="38" t="str">
        <f>IF(J334=1,"extremely dissatisfied",IF(J334=2,"dissatisfied",IF(J334=3,"neutral",IF(J334=4,"satisfied","extremely satisfied"))))</f>
        <v>neutral</v>
      </c>
    </row>
    <row r="335" spans="1:11">
      <c r="A335" s="37">
        <v>334</v>
      </c>
      <c r="B335" s="36">
        <v>5</v>
      </c>
      <c r="C335" s="37">
        <v>1</v>
      </c>
      <c r="D335" s="37">
        <v>1</v>
      </c>
      <c r="E335" s="38">
        <v>36630</v>
      </c>
      <c r="F335" s="38">
        <v>22871</v>
      </c>
      <c r="G335" s="38">
        <v>1295</v>
      </c>
      <c r="H335" s="38">
        <v>268</v>
      </c>
      <c r="I335" s="38">
        <v>7437</v>
      </c>
      <c r="J335" s="39">
        <v>4</v>
      </c>
      <c r="K335" s="38" t="str">
        <f>IF(J335=1,"extremely dissatisfied",IF(J335=2,"dissatisfied",IF(J335=3,"neutral",IF(J335=4,"satisfied","extremely satisfied"))))</f>
        <v>satisfied</v>
      </c>
    </row>
    <row r="336" spans="1:11">
      <c r="A336" s="37">
        <v>335</v>
      </c>
      <c r="B336" s="36">
        <v>6</v>
      </c>
      <c r="C336" s="37">
        <v>1</v>
      </c>
      <c r="D336" s="37">
        <v>1</v>
      </c>
      <c r="E336" s="38">
        <v>39773</v>
      </c>
      <c r="F336" s="38"/>
      <c r="G336" s="38">
        <v>853</v>
      </c>
      <c r="H336" s="38">
        <v>272</v>
      </c>
      <c r="I336" s="38">
        <v>5070</v>
      </c>
      <c r="J336" s="39">
        <v>5</v>
      </c>
      <c r="K336" s="38" t="str">
        <f>IF(J336=1,"extremely dissatisfied",IF(J336=2,"dissatisfied",IF(J336=3,"neutral",IF(J336=4,"satisfied","extremely satisfied"))))</f>
        <v>extremely satisfied</v>
      </c>
    </row>
    <row r="337" spans="1:11">
      <c r="A337" s="37">
        <v>336</v>
      </c>
      <c r="B337" s="36">
        <v>2</v>
      </c>
      <c r="C337" s="37">
        <v>3</v>
      </c>
      <c r="D337" s="37">
        <v>0</v>
      </c>
      <c r="E337" s="38">
        <v>38891</v>
      </c>
      <c r="F337" s="38">
        <v>23808</v>
      </c>
      <c r="G337" s="38">
        <v>1060</v>
      </c>
      <c r="H337" s="38">
        <v>202</v>
      </c>
      <c r="I337" s="38">
        <v>1664</v>
      </c>
      <c r="J337" s="40">
        <v>2</v>
      </c>
      <c r="K337" s="38" t="str">
        <f>IF(J337=1,"extremely dissatisfied",IF(J337=2,"dissatisfied",IF(J337=3,"neutral",IF(J337=4,"satisfied","extremely satisfied"))))</f>
        <v>dissatisfied</v>
      </c>
    </row>
    <row r="338" spans="1:11">
      <c r="A338" s="37">
        <v>337</v>
      </c>
      <c r="B338" s="36">
        <v>5</v>
      </c>
      <c r="C338" s="37">
        <v>3</v>
      </c>
      <c r="D338" s="37">
        <v>1</v>
      </c>
      <c r="E338" s="38">
        <v>42323</v>
      </c>
      <c r="F338" s="38">
        <v>28427</v>
      </c>
      <c r="G338" s="38">
        <v>866</v>
      </c>
      <c r="H338" s="38">
        <v>279</v>
      </c>
      <c r="I338" s="38">
        <v>5509</v>
      </c>
      <c r="J338" s="39">
        <v>3</v>
      </c>
      <c r="K338" s="38" t="str">
        <f>IF(J338=1,"extremely dissatisfied",IF(J338=2,"dissatisfied",IF(J338=3,"neutral",IF(J338=4,"satisfied","extremely satisfied"))))</f>
        <v>neutral</v>
      </c>
    </row>
    <row r="339" spans="1:11">
      <c r="A339" s="37">
        <v>338</v>
      </c>
      <c r="B339" s="36">
        <v>3</v>
      </c>
      <c r="C339" s="37">
        <v>2</v>
      </c>
      <c r="D339" s="37">
        <v>1</v>
      </c>
      <c r="E339" s="38">
        <v>43891</v>
      </c>
      <c r="F339" s="38">
        <v>43745</v>
      </c>
      <c r="G339" s="38">
        <v>1707</v>
      </c>
      <c r="H339" s="38">
        <v>257</v>
      </c>
      <c r="I339" s="38">
        <v>6445</v>
      </c>
      <c r="J339" s="39">
        <v>5</v>
      </c>
      <c r="K339" s="38" t="str">
        <f>IF(J339=1,"extremely dissatisfied",IF(J339=2,"dissatisfied",IF(J339=3,"neutral",IF(J339=4,"satisfied","extremely satisfied"))))</f>
        <v>extremely satisfied</v>
      </c>
    </row>
    <row r="340" spans="1:11">
      <c r="A340" s="37">
        <v>339</v>
      </c>
      <c r="B340" s="36">
        <v>5</v>
      </c>
      <c r="C340" s="37">
        <v>2</v>
      </c>
      <c r="D340" s="37">
        <v>1</v>
      </c>
      <c r="E340" s="38">
        <v>71659</v>
      </c>
      <c r="F340" s="38">
        <v>70436</v>
      </c>
      <c r="G340" s="38">
        <v>1138</v>
      </c>
      <c r="H340" s="38">
        <v>267</v>
      </c>
      <c r="I340" s="38">
        <v>5896</v>
      </c>
      <c r="J340" s="39">
        <v>5</v>
      </c>
      <c r="K340" s="38" t="str">
        <f>IF(J340=1,"extremely dissatisfied",IF(J340=2,"dissatisfied",IF(J340=3,"neutral",IF(J340=4,"satisfied","extremely satisfied"))))</f>
        <v>extremely satisfied</v>
      </c>
    </row>
    <row r="341" spans="1:11">
      <c r="A341" s="37">
        <v>340</v>
      </c>
      <c r="B341" s="36">
        <v>5</v>
      </c>
      <c r="C341" s="37">
        <v>3</v>
      </c>
      <c r="D341" s="37">
        <v>0</v>
      </c>
      <c r="E341" s="38">
        <v>35241</v>
      </c>
      <c r="F341" s="38">
        <v>18677</v>
      </c>
      <c r="G341" s="38">
        <v>553</v>
      </c>
      <c r="H341" s="38">
        <v>221</v>
      </c>
      <c r="I341" s="38">
        <v>3903</v>
      </c>
      <c r="J341" s="40">
        <v>1</v>
      </c>
      <c r="K341" s="38" t="str">
        <f>IF(J341=1,"extremely dissatisfied",IF(J341=2,"dissatisfied",IF(J341=3,"neutral",IF(J341=4,"satisfied","extremely satisfied"))))</f>
        <v>extremely dissatisfied</v>
      </c>
    </row>
    <row r="342" spans="1:11">
      <c r="A342" s="37">
        <v>341</v>
      </c>
      <c r="B342" s="36">
        <v>5</v>
      </c>
      <c r="C342" s="37">
        <v>4</v>
      </c>
      <c r="D342" s="37">
        <v>0</v>
      </c>
      <c r="E342" s="38">
        <v>17881</v>
      </c>
      <c r="F342" s="38">
        <v>10509</v>
      </c>
      <c r="G342" s="38">
        <v>558</v>
      </c>
      <c r="H342" s="38">
        <v>217</v>
      </c>
      <c r="I342" s="38">
        <v>2818</v>
      </c>
      <c r="J342" s="40">
        <v>1</v>
      </c>
      <c r="K342" s="38" t="str">
        <f>IF(J342=1,"extremely dissatisfied",IF(J342=2,"dissatisfied",IF(J342=3,"neutral",IF(J342=4,"satisfied","extremely satisfied"))))</f>
        <v>extremely dissatisfied</v>
      </c>
    </row>
    <row r="343" spans="1:11">
      <c r="A343" s="37">
        <v>342</v>
      </c>
      <c r="B343" s="36">
        <v>3</v>
      </c>
      <c r="C343" s="37">
        <v>4</v>
      </c>
      <c r="D343" s="37">
        <v>0</v>
      </c>
      <c r="E343" s="38">
        <v>35310</v>
      </c>
      <c r="F343" s="38">
        <v>25405</v>
      </c>
      <c r="G343" s="38">
        <v>675</v>
      </c>
      <c r="H343" s="38">
        <v>203</v>
      </c>
      <c r="I343" s="38">
        <v>2738</v>
      </c>
      <c r="J343" s="40">
        <v>2</v>
      </c>
      <c r="K343" s="38" t="str">
        <f>IF(J343=1,"extremely dissatisfied",IF(J343=2,"dissatisfied",IF(J343=3,"neutral",IF(J343=4,"satisfied","extremely satisfied"))))</f>
        <v>dissatisfied</v>
      </c>
    </row>
    <row r="344" spans="1:11">
      <c r="A344" s="37">
        <v>343</v>
      </c>
      <c r="B344" s="36">
        <v>3</v>
      </c>
      <c r="C344" s="37">
        <v>4</v>
      </c>
      <c r="D344" s="37">
        <v>0</v>
      </c>
      <c r="E344" s="38">
        <v>25167</v>
      </c>
      <c r="F344" s="38">
        <v>19673</v>
      </c>
      <c r="G344" s="38">
        <v>519</v>
      </c>
      <c r="H344" s="38">
        <v>210</v>
      </c>
      <c r="I344" s="38">
        <v>2468</v>
      </c>
      <c r="J344" s="40">
        <v>1</v>
      </c>
      <c r="K344" s="38" t="str">
        <f>IF(J344=1,"extremely dissatisfied",IF(J344=2,"dissatisfied",IF(J344=3,"neutral",IF(J344=4,"satisfied","extremely satisfied"))))</f>
        <v>extremely dissatisfied</v>
      </c>
    </row>
    <row r="345" spans="1:11">
      <c r="A345" s="37">
        <v>344</v>
      </c>
      <c r="B345" s="36">
        <v>1</v>
      </c>
      <c r="C345" s="37">
        <v>4</v>
      </c>
      <c r="D345" s="37">
        <v>0</v>
      </c>
      <c r="E345" s="38">
        <v>24859</v>
      </c>
      <c r="F345" s="38"/>
      <c r="G345" s="38">
        <v>509</v>
      </c>
      <c r="H345" s="38">
        <v>201</v>
      </c>
      <c r="I345" s="38">
        <v>2119</v>
      </c>
      <c r="J345" s="40">
        <v>2</v>
      </c>
      <c r="K345" s="38" t="str">
        <f>IF(J345=1,"extremely dissatisfied",IF(J345=2,"dissatisfied",IF(J345=3,"neutral",IF(J345=4,"satisfied","extremely satisfied"))))</f>
        <v>dissatisfied</v>
      </c>
    </row>
    <row r="346" spans="1:11">
      <c r="A346" s="37">
        <v>345</v>
      </c>
      <c r="B346" s="36">
        <v>4</v>
      </c>
      <c r="C346" s="37">
        <v>1</v>
      </c>
      <c r="D346" s="37">
        <v>0</v>
      </c>
      <c r="E346" s="38">
        <v>38993</v>
      </c>
      <c r="F346" s="38">
        <v>26866</v>
      </c>
      <c r="G346" s="38">
        <v>921</v>
      </c>
      <c r="H346" s="38">
        <v>208</v>
      </c>
      <c r="I346" s="38">
        <v>3089</v>
      </c>
      <c r="J346" s="40">
        <v>3</v>
      </c>
      <c r="K346" s="38" t="str">
        <f>IF(J346=1,"extremely dissatisfied",IF(J346=2,"dissatisfied",IF(J346=3,"neutral",IF(J346=4,"satisfied","extremely satisfied"))))</f>
        <v>neutral</v>
      </c>
    </row>
    <row r="347" spans="1:11">
      <c r="A347" s="37">
        <v>346</v>
      </c>
      <c r="B347" s="36">
        <v>5</v>
      </c>
      <c r="C347" s="37">
        <v>3</v>
      </c>
      <c r="D347" s="37">
        <v>1</v>
      </c>
      <c r="E347" s="38">
        <v>30384</v>
      </c>
      <c r="F347" s="38">
        <v>24582</v>
      </c>
      <c r="G347" s="38">
        <v>1432</v>
      </c>
      <c r="H347" s="38">
        <v>264</v>
      </c>
      <c r="I347" s="38">
        <v>6805</v>
      </c>
      <c r="J347" s="39">
        <v>5</v>
      </c>
      <c r="K347" s="38" t="str">
        <f>IF(J347=1,"extremely dissatisfied",IF(J347=2,"dissatisfied",IF(J347=3,"neutral",IF(J347=4,"satisfied","extremely satisfied"))))</f>
        <v>extremely satisfied</v>
      </c>
    </row>
    <row r="348" spans="1:11">
      <c r="A348" s="37">
        <v>347</v>
      </c>
      <c r="B348" s="36">
        <v>3</v>
      </c>
      <c r="C348" s="37">
        <v>2</v>
      </c>
      <c r="D348" s="37">
        <v>1</v>
      </c>
      <c r="E348" s="38">
        <v>56967</v>
      </c>
      <c r="F348" s="38">
        <v>37901</v>
      </c>
      <c r="G348" s="38">
        <v>1050</v>
      </c>
      <c r="H348" s="38">
        <v>268</v>
      </c>
      <c r="I348" s="38">
        <v>7739</v>
      </c>
      <c r="J348" s="39">
        <v>5</v>
      </c>
      <c r="K348" s="38" t="str">
        <f>IF(J348=1,"extremely dissatisfied",IF(J348=2,"dissatisfied",IF(J348=3,"neutral",IF(J348=4,"satisfied","extremely satisfied"))))</f>
        <v>extremely satisfied</v>
      </c>
    </row>
    <row r="349" spans="1:11">
      <c r="A349" s="37">
        <v>348</v>
      </c>
      <c r="B349" s="36">
        <v>1</v>
      </c>
      <c r="C349" s="37">
        <v>4</v>
      </c>
      <c r="D349" s="37">
        <v>1</v>
      </c>
      <c r="E349" s="38">
        <v>53283</v>
      </c>
      <c r="F349" s="38"/>
      <c r="G349" s="38">
        <v>974</v>
      </c>
      <c r="H349" s="38">
        <v>248</v>
      </c>
      <c r="I349" s="38">
        <v>3745</v>
      </c>
      <c r="J349" s="39">
        <v>5</v>
      </c>
      <c r="K349" s="38" t="str">
        <f>IF(J349=1,"extremely dissatisfied",IF(J349=2,"dissatisfied",IF(J349=3,"neutral",IF(J349=4,"satisfied","extremely satisfied"))))</f>
        <v>extremely satisfied</v>
      </c>
    </row>
    <row r="350" spans="1:11">
      <c r="A350" s="37">
        <v>349</v>
      </c>
      <c r="B350" s="36">
        <v>4</v>
      </c>
      <c r="C350" s="37">
        <v>1</v>
      </c>
      <c r="D350" s="37">
        <v>1</v>
      </c>
      <c r="E350" s="38">
        <v>44436</v>
      </c>
      <c r="F350" s="38">
        <v>32162</v>
      </c>
      <c r="G350" s="38">
        <v>1217</v>
      </c>
      <c r="H350" s="38">
        <v>264</v>
      </c>
      <c r="I350" s="38">
        <v>6412</v>
      </c>
      <c r="J350" s="39">
        <v>5</v>
      </c>
      <c r="K350" s="38" t="str">
        <f>IF(J350=1,"extremely dissatisfied",IF(J350=2,"dissatisfied",IF(J350=3,"neutral",IF(J350=4,"satisfied","extremely satisfied"))))</f>
        <v>extremely satisfied</v>
      </c>
    </row>
    <row r="351" spans="1:11">
      <c r="A351" s="37">
        <v>350</v>
      </c>
      <c r="B351" s="36">
        <v>4</v>
      </c>
      <c r="C351" s="37">
        <v>4</v>
      </c>
      <c r="D351" s="37">
        <v>0</v>
      </c>
      <c r="E351" s="38">
        <v>30527</v>
      </c>
      <c r="F351" s="38">
        <v>27055</v>
      </c>
      <c r="G351" s="38">
        <v>765</v>
      </c>
      <c r="H351" s="38">
        <v>209</v>
      </c>
      <c r="I351" s="38">
        <v>2204</v>
      </c>
      <c r="J351" s="40">
        <v>2</v>
      </c>
      <c r="K351" s="38" t="str">
        <f>IF(J351=1,"extremely dissatisfied",IF(J351=2,"dissatisfied",IF(J351=3,"neutral",IF(J351=4,"satisfied","extremely satisfied"))))</f>
        <v>dissatisfied</v>
      </c>
    </row>
    <row r="352" spans="1:11">
      <c r="A352" s="37">
        <v>351</v>
      </c>
      <c r="B352" s="36">
        <v>5</v>
      </c>
      <c r="C352" s="37">
        <v>2</v>
      </c>
      <c r="D352" s="37">
        <v>1</v>
      </c>
      <c r="E352" s="38">
        <v>95583</v>
      </c>
      <c r="F352" s="38">
        <v>71599</v>
      </c>
      <c r="G352" s="38">
        <v>1253</v>
      </c>
      <c r="H352" s="38">
        <v>262</v>
      </c>
      <c r="I352" s="38">
        <v>9104</v>
      </c>
      <c r="J352" s="39">
        <v>5</v>
      </c>
      <c r="K352" s="38" t="str">
        <f>IF(J352=1,"extremely dissatisfied",IF(J352=2,"dissatisfied",IF(J352=3,"neutral",IF(J352=4,"satisfied","extremely satisfied"))))</f>
        <v>extremely satisfied</v>
      </c>
    </row>
    <row r="353" spans="1:11">
      <c r="A353" s="37">
        <v>352</v>
      </c>
      <c r="B353" s="36">
        <v>5</v>
      </c>
      <c r="C353" s="37">
        <v>3</v>
      </c>
      <c r="D353" s="37">
        <v>0</v>
      </c>
      <c r="E353" s="38">
        <v>24064</v>
      </c>
      <c r="F353" s="38">
        <v>18095</v>
      </c>
      <c r="G353" s="38">
        <v>755</v>
      </c>
      <c r="H353" s="38">
        <v>218</v>
      </c>
      <c r="I353" s="38">
        <v>3874</v>
      </c>
      <c r="J353" s="40">
        <v>3</v>
      </c>
      <c r="K353" s="38" t="str">
        <f>IF(J353=1,"extremely dissatisfied",IF(J353=2,"dissatisfied",IF(J353=3,"neutral",IF(J353=4,"satisfied","extremely satisfied"))))</f>
        <v>neutral</v>
      </c>
    </row>
    <row r="354" spans="1:11">
      <c r="A354" s="37">
        <v>353</v>
      </c>
      <c r="B354" s="36">
        <v>2</v>
      </c>
      <c r="C354" s="37">
        <v>4</v>
      </c>
      <c r="D354" s="37">
        <v>0</v>
      </c>
      <c r="E354" s="38">
        <v>28950</v>
      </c>
      <c r="F354" s="38">
        <v>18542</v>
      </c>
      <c r="G354" s="38">
        <v>427</v>
      </c>
      <c r="H354" s="38">
        <v>205</v>
      </c>
      <c r="I354" s="38">
        <v>2067</v>
      </c>
      <c r="J354" s="40">
        <v>3</v>
      </c>
      <c r="K354" s="38" t="str">
        <f>IF(J354=1,"extremely dissatisfied",IF(J354=2,"dissatisfied",IF(J354=3,"neutral",IF(J354=4,"satisfied","extremely satisfied"))))</f>
        <v>neutral</v>
      </c>
    </row>
    <row r="355" spans="1:11">
      <c r="A355" s="37">
        <v>354</v>
      </c>
      <c r="B355" s="36">
        <v>2</v>
      </c>
      <c r="C355" s="37">
        <v>3</v>
      </c>
      <c r="D355" s="37">
        <v>0</v>
      </c>
      <c r="E355" s="38">
        <v>33176</v>
      </c>
      <c r="F355" s="38">
        <v>23897</v>
      </c>
      <c r="G355" s="38">
        <v>711</v>
      </c>
      <c r="H355" s="38">
        <v>201</v>
      </c>
      <c r="I355" s="38">
        <v>3032</v>
      </c>
      <c r="J355" s="40">
        <v>1</v>
      </c>
      <c r="K355" s="38" t="str">
        <f>IF(J355=1,"extremely dissatisfied",IF(J355=2,"dissatisfied",IF(J355=3,"neutral",IF(J355=4,"satisfied","extremely satisfied"))))</f>
        <v>extremely dissatisfied</v>
      </c>
    </row>
    <row r="356" spans="1:11">
      <c r="A356" s="37">
        <v>355</v>
      </c>
      <c r="B356" s="36">
        <v>4</v>
      </c>
      <c r="C356" s="37">
        <v>2</v>
      </c>
      <c r="D356" s="37">
        <v>0</v>
      </c>
      <c r="E356" s="38">
        <v>37297</v>
      </c>
      <c r="F356" s="38">
        <v>28010</v>
      </c>
      <c r="G356" s="38">
        <v>1830</v>
      </c>
      <c r="H356" s="38">
        <v>212</v>
      </c>
      <c r="I356" s="38">
        <v>5425</v>
      </c>
      <c r="J356" s="40">
        <v>4</v>
      </c>
      <c r="K356" s="38" t="str">
        <f>IF(J356=1,"extremely dissatisfied",IF(J356=2,"dissatisfied",IF(J356=3,"neutral",IF(J356=4,"satisfied","extremely satisfied"))))</f>
        <v>satisfied</v>
      </c>
    </row>
    <row r="357" spans="1:11">
      <c r="A357" s="37">
        <v>356</v>
      </c>
      <c r="B357" s="36">
        <v>3</v>
      </c>
      <c r="C357" s="37">
        <v>1</v>
      </c>
      <c r="D357" s="37">
        <v>1</v>
      </c>
      <c r="E357" s="38">
        <v>33653</v>
      </c>
      <c r="F357" s="38">
        <v>26704</v>
      </c>
      <c r="G357" s="38">
        <v>1055</v>
      </c>
      <c r="H357" s="38">
        <v>266</v>
      </c>
      <c r="I357" s="38">
        <v>3773</v>
      </c>
      <c r="J357" s="39">
        <v>5</v>
      </c>
      <c r="K357" s="38" t="str">
        <f>IF(J357=1,"extremely dissatisfied",IF(J357=2,"dissatisfied",IF(J357=3,"neutral",IF(J357=4,"satisfied","extremely satisfied"))))</f>
        <v>extremely satisfied</v>
      </c>
    </row>
    <row r="358" spans="1:11">
      <c r="A358" s="37">
        <v>357</v>
      </c>
      <c r="B358" s="36">
        <v>2</v>
      </c>
      <c r="C358" s="37">
        <v>3</v>
      </c>
      <c r="D358" s="37">
        <v>0</v>
      </c>
      <c r="E358" s="38">
        <v>33723</v>
      </c>
      <c r="F358" s="38">
        <v>27480</v>
      </c>
      <c r="G358" s="38">
        <v>622</v>
      </c>
      <c r="H358" s="38">
        <v>192</v>
      </c>
      <c r="I358" s="38">
        <v>1588</v>
      </c>
      <c r="J358" s="40">
        <v>1</v>
      </c>
      <c r="K358" s="38" t="str">
        <f>IF(J358=1,"extremely dissatisfied",IF(J358=2,"dissatisfied",IF(J358=3,"neutral",IF(J358=4,"satisfied","extremely satisfied"))))</f>
        <v>extremely dissatisfied</v>
      </c>
    </row>
    <row r="359" spans="1:11">
      <c r="A359" s="37">
        <v>358</v>
      </c>
      <c r="B359" s="36">
        <v>2</v>
      </c>
      <c r="C359" s="37">
        <v>1</v>
      </c>
      <c r="D359" s="37">
        <v>0</v>
      </c>
      <c r="E359" s="38">
        <v>45572</v>
      </c>
      <c r="F359" s="38">
        <v>23213</v>
      </c>
      <c r="G359" s="38">
        <v>931</v>
      </c>
      <c r="H359" s="38">
        <v>202</v>
      </c>
      <c r="I359" s="38">
        <v>4325</v>
      </c>
      <c r="J359" s="40">
        <v>3</v>
      </c>
      <c r="K359" s="38" t="str">
        <f>IF(J359=1,"extremely dissatisfied",IF(J359=2,"dissatisfied",IF(J359=3,"neutral",IF(J359=4,"satisfied","extremely satisfied"))))</f>
        <v>neutral</v>
      </c>
    </row>
    <row r="360" spans="1:11">
      <c r="A360" s="37">
        <v>359</v>
      </c>
      <c r="B360" s="36">
        <v>3</v>
      </c>
      <c r="C360" s="37">
        <v>1</v>
      </c>
      <c r="D360" s="37">
        <v>0</v>
      </c>
      <c r="E360" s="38">
        <v>46672</v>
      </c>
      <c r="F360" s="38">
        <v>28877</v>
      </c>
      <c r="G360" s="38">
        <v>1054</v>
      </c>
      <c r="H360" s="38">
        <v>215</v>
      </c>
      <c r="I360" s="38">
        <v>2258</v>
      </c>
      <c r="J360" s="40">
        <v>2</v>
      </c>
      <c r="K360" s="38" t="str">
        <f>IF(J360=1,"extremely dissatisfied",IF(J360=2,"dissatisfied",IF(J360=3,"neutral",IF(J360=4,"satisfied","extremely satisfied"))))</f>
        <v>dissatisfied</v>
      </c>
    </row>
    <row r="361" spans="1:11">
      <c r="A361" s="37">
        <v>360</v>
      </c>
      <c r="B361" s="36">
        <v>2</v>
      </c>
      <c r="C361" s="37">
        <v>2</v>
      </c>
      <c r="D361" s="37">
        <v>1</v>
      </c>
      <c r="E361" s="38">
        <v>37093</v>
      </c>
      <c r="F361" s="38">
        <v>18561</v>
      </c>
      <c r="G361" s="38">
        <v>1287</v>
      </c>
      <c r="H361" s="38">
        <v>248</v>
      </c>
      <c r="I361" s="38">
        <v>3511</v>
      </c>
      <c r="J361" s="39">
        <v>5</v>
      </c>
      <c r="K361" s="38" t="str">
        <f>IF(J361=1,"extremely dissatisfied",IF(J361=2,"dissatisfied",IF(J361=3,"neutral",IF(J361=4,"satisfied","extremely satisfied"))))</f>
        <v>extremely satisfied</v>
      </c>
    </row>
    <row r="362" spans="1:11">
      <c r="A362" s="37">
        <v>361</v>
      </c>
      <c r="B362" s="36">
        <v>2</v>
      </c>
      <c r="C362" s="37">
        <v>3</v>
      </c>
      <c r="D362" s="37">
        <v>0</v>
      </c>
      <c r="E362" s="38">
        <v>36588</v>
      </c>
      <c r="F362" s="38">
        <v>32728</v>
      </c>
      <c r="G362" s="38">
        <v>729</v>
      </c>
      <c r="H362" s="38">
        <v>199</v>
      </c>
      <c r="I362" s="38">
        <v>3123</v>
      </c>
      <c r="J362" s="40">
        <v>2</v>
      </c>
      <c r="K362" s="38" t="str">
        <f>IF(J362=1,"extremely dissatisfied",IF(J362=2,"dissatisfied",IF(J362=3,"neutral",IF(J362=4,"satisfied","extremely satisfied"))))</f>
        <v>dissatisfied</v>
      </c>
    </row>
    <row r="363" spans="1:11">
      <c r="A363" s="37">
        <v>362</v>
      </c>
      <c r="B363" s="36">
        <v>2</v>
      </c>
      <c r="C363" s="37">
        <v>2</v>
      </c>
      <c r="D363" s="37">
        <v>1</v>
      </c>
      <c r="E363" s="38">
        <v>43934</v>
      </c>
      <c r="F363" s="38">
        <v>41731</v>
      </c>
      <c r="G363" s="38">
        <v>1802</v>
      </c>
      <c r="H363" s="38">
        <v>252</v>
      </c>
      <c r="I363" s="38">
        <v>5914</v>
      </c>
      <c r="J363" s="39">
        <v>4</v>
      </c>
      <c r="K363" s="38" t="str">
        <f>IF(J363=1,"extremely dissatisfied",IF(J363=2,"dissatisfied",IF(J363=3,"neutral",IF(J363=4,"satisfied","extremely satisfied"))))</f>
        <v>satisfied</v>
      </c>
    </row>
    <row r="364" spans="1:11">
      <c r="A364" s="37">
        <v>363</v>
      </c>
      <c r="B364" s="36">
        <v>3</v>
      </c>
      <c r="C364" s="37">
        <v>4</v>
      </c>
      <c r="D364" s="37">
        <v>0</v>
      </c>
      <c r="E364" s="38">
        <v>28068</v>
      </c>
      <c r="F364" s="38">
        <v>17927</v>
      </c>
      <c r="G364" s="38">
        <v>603</v>
      </c>
      <c r="H364" s="38">
        <v>206</v>
      </c>
      <c r="I364" s="38">
        <v>3203</v>
      </c>
      <c r="J364" s="40">
        <v>1</v>
      </c>
      <c r="K364" s="38" t="str">
        <f>IF(J364=1,"extremely dissatisfied",IF(J364=2,"dissatisfied",IF(J364=3,"neutral",IF(J364=4,"satisfied","extremely satisfied"))))</f>
        <v>extremely dissatisfied</v>
      </c>
    </row>
    <row r="365" spans="1:11">
      <c r="A365" s="37">
        <v>364</v>
      </c>
      <c r="B365" s="36">
        <v>1</v>
      </c>
      <c r="C365" s="37">
        <v>2</v>
      </c>
      <c r="D365" s="37">
        <v>1</v>
      </c>
      <c r="E365" s="38">
        <v>75737</v>
      </c>
      <c r="F365" s="38"/>
      <c r="G365" s="38">
        <v>1596</v>
      </c>
      <c r="H365" s="38">
        <v>249</v>
      </c>
      <c r="I365" s="38">
        <v>5542</v>
      </c>
      <c r="J365" s="39">
        <v>5</v>
      </c>
      <c r="K365" s="38" t="str">
        <f>IF(J365=1,"extremely dissatisfied",IF(J365=2,"dissatisfied",IF(J365=3,"neutral",IF(J365=4,"satisfied","extremely satisfied"))))</f>
        <v>extremely satisfied</v>
      </c>
    </row>
    <row r="366" spans="1:11">
      <c r="A366" s="37">
        <v>365</v>
      </c>
      <c r="B366" s="36">
        <v>6</v>
      </c>
      <c r="C366" s="37">
        <v>1</v>
      </c>
      <c r="D366" s="37">
        <v>1</v>
      </c>
      <c r="E366" s="38">
        <v>37107</v>
      </c>
      <c r="F366" s="38">
        <v>30047</v>
      </c>
      <c r="G366" s="38">
        <v>1331</v>
      </c>
      <c r="H366" s="38">
        <v>271</v>
      </c>
      <c r="I366" s="38">
        <v>7349</v>
      </c>
      <c r="J366" s="39">
        <v>4</v>
      </c>
      <c r="K366" s="38" t="str">
        <f>IF(J366=1,"extremely dissatisfied",IF(J366=2,"dissatisfied",IF(J366=3,"neutral",IF(J366=4,"satisfied","extremely satisfied"))))</f>
        <v>satisfied</v>
      </c>
    </row>
    <row r="367" spans="1:11">
      <c r="A367" s="37">
        <v>366</v>
      </c>
      <c r="B367" s="36">
        <v>4</v>
      </c>
      <c r="C367" s="37">
        <v>2</v>
      </c>
      <c r="D367" s="37">
        <v>1</v>
      </c>
      <c r="E367" s="38">
        <v>62634</v>
      </c>
      <c r="F367" s="38">
        <v>59352</v>
      </c>
      <c r="G367" s="38">
        <v>1355</v>
      </c>
      <c r="H367" s="38">
        <v>256</v>
      </c>
      <c r="I367" s="38">
        <v>4343</v>
      </c>
      <c r="J367" s="39">
        <v>5</v>
      </c>
      <c r="K367" s="38" t="str">
        <f>IF(J367=1,"extremely dissatisfied",IF(J367=2,"dissatisfied",IF(J367=3,"neutral",IF(J367=4,"satisfied","extremely satisfied"))))</f>
        <v>extremely satisfied</v>
      </c>
    </row>
    <row r="368" spans="1:11">
      <c r="A368" s="37">
        <v>367</v>
      </c>
      <c r="B368" s="36">
        <v>3</v>
      </c>
      <c r="C368" s="37">
        <v>2</v>
      </c>
      <c r="D368" s="37">
        <v>1</v>
      </c>
      <c r="E368" s="38">
        <v>63946</v>
      </c>
      <c r="F368" s="38">
        <v>62523</v>
      </c>
      <c r="G368" s="38">
        <v>1321</v>
      </c>
      <c r="H368" s="38">
        <v>251</v>
      </c>
      <c r="I368" s="38">
        <v>6548</v>
      </c>
      <c r="J368" s="39">
        <v>5</v>
      </c>
      <c r="K368" s="38" t="str">
        <f>IF(J368=1,"extremely dissatisfied",IF(J368=2,"dissatisfied",IF(J368=3,"neutral",IF(J368=4,"satisfied","extremely satisfied"))))</f>
        <v>extremely satisfied</v>
      </c>
    </row>
    <row r="369" spans="1:11">
      <c r="A369" s="37">
        <v>368</v>
      </c>
      <c r="B369" s="36">
        <v>3</v>
      </c>
      <c r="C369" s="37">
        <v>3</v>
      </c>
      <c r="D369" s="37">
        <v>0</v>
      </c>
      <c r="E369" s="38">
        <v>35943</v>
      </c>
      <c r="F369" s="38">
        <v>20494</v>
      </c>
      <c r="G369" s="38">
        <v>568</v>
      </c>
      <c r="H369" s="38">
        <v>214</v>
      </c>
      <c r="I369" s="38">
        <v>3001</v>
      </c>
      <c r="J369" s="40">
        <v>2</v>
      </c>
      <c r="K369" s="38" t="str">
        <f>IF(J369=1,"extremely dissatisfied",IF(J369=2,"dissatisfied",IF(J369=3,"neutral",IF(J369=4,"satisfied","extremely satisfied"))))</f>
        <v>dissatisfied</v>
      </c>
    </row>
    <row r="370" spans="1:11">
      <c r="A370" s="37">
        <v>369</v>
      </c>
      <c r="B370" s="36">
        <v>1</v>
      </c>
      <c r="C370" s="37">
        <v>4</v>
      </c>
      <c r="D370" s="37">
        <v>1</v>
      </c>
      <c r="E370" s="38">
        <v>24992</v>
      </c>
      <c r="F370" s="38"/>
      <c r="G370" s="38">
        <v>579</v>
      </c>
      <c r="H370" s="38">
        <v>242</v>
      </c>
      <c r="I370" s="38">
        <v>3225</v>
      </c>
      <c r="J370" s="39">
        <v>3</v>
      </c>
      <c r="K370" s="38" t="str">
        <f>IF(J370=1,"extremely dissatisfied",IF(J370=2,"dissatisfied",IF(J370=3,"neutral",IF(J370=4,"satisfied","extremely satisfied"))))</f>
        <v>neutral</v>
      </c>
    </row>
    <row r="371" spans="1:11">
      <c r="A371" s="37">
        <v>370</v>
      </c>
      <c r="B371" s="36">
        <v>5</v>
      </c>
      <c r="C371" s="37">
        <v>2</v>
      </c>
      <c r="D371" s="37">
        <v>1</v>
      </c>
      <c r="E371" s="38">
        <v>48643</v>
      </c>
      <c r="F371" s="38">
        <v>36651</v>
      </c>
      <c r="G371" s="38">
        <v>1439</v>
      </c>
      <c r="H371" s="38">
        <v>264</v>
      </c>
      <c r="I371" s="38">
        <v>6628</v>
      </c>
      <c r="J371" s="39">
        <v>2</v>
      </c>
      <c r="K371" s="38" t="str">
        <f>IF(J371=1,"extremely dissatisfied",IF(J371=2,"dissatisfied",IF(J371=3,"neutral",IF(J371=4,"satisfied","extremely satisfied"))))</f>
        <v>dissatisfied</v>
      </c>
    </row>
    <row r="372" spans="1:11">
      <c r="A372" s="37">
        <v>371</v>
      </c>
      <c r="B372" s="36">
        <v>2</v>
      </c>
      <c r="C372" s="37">
        <v>3</v>
      </c>
      <c r="D372" s="37">
        <v>0</v>
      </c>
      <c r="E372" s="38">
        <v>27160</v>
      </c>
      <c r="F372" s="38">
        <v>26619</v>
      </c>
      <c r="G372" s="38">
        <v>707</v>
      </c>
      <c r="H372" s="38">
        <v>201</v>
      </c>
      <c r="I372" s="38">
        <v>2765</v>
      </c>
      <c r="J372" s="40">
        <v>2</v>
      </c>
      <c r="K372" s="38" t="str">
        <f>IF(J372=1,"extremely dissatisfied",IF(J372=2,"dissatisfied",IF(J372=3,"neutral",IF(J372=4,"satisfied","extremely satisfied"))))</f>
        <v>dissatisfied</v>
      </c>
    </row>
    <row r="373" spans="1:11">
      <c r="A373" s="37">
        <v>372</v>
      </c>
      <c r="B373" s="36">
        <v>4</v>
      </c>
      <c r="C373" s="37">
        <v>2</v>
      </c>
      <c r="D373" s="37">
        <v>1</v>
      </c>
      <c r="E373" s="38">
        <v>49699</v>
      </c>
      <c r="F373" s="38"/>
      <c r="G373" s="38">
        <v>1516</v>
      </c>
      <c r="H373" s="38">
        <v>250</v>
      </c>
      <c r="I373" s="38">
        <v>5072</v>
      </c>
      <c r="J373" s="39">
        <v>3</v>
      </c>
      <c r="K373" s="38" t="str">
        <f>IF(J373=1,"extremely dissatisfied",IF(J373=2,"dissatisfied",IF(J373=3,"neutral",IF(J373=4,"satisfied","extremely satisfied"))))</f>
        <v>neutral</v>
      </c>
    </row>
    <row r="374" spans="1:11">
      <c r="A374" s="37">
        <v>373</v>
      </c>
      <c r="B374" s="36">
        <v>2</v>
      </c>
      <c r="C374" s="37">
        <v>2</v>
      </c>
      <c r="D374" s="37">
        <v>1</v>
      </c>
      <c r="E374" s="38">
        <v>47659</v>
      </c>
      <c r="F374" s="38">
        <v>26827</v>
      </c>
      <c r="G374" s="38">
        <v>1051</v>
      </c>
      <c r="H374" s="38">
        <v>257</v>
      </c>
      <c r="I374" s="38">
        <v>5891</v>
      </c>
      <c r="J374" s="39">
        <v>3</v>
      </c>
      <c r="K374" s="38" t="str">
        <f>IF(J374=1,"extremely dissatisfied",IF(J374=2,"dissatisfied",IF(J374=3,"neutral",IF(J374=4,"satisfied","extremely satisfied"))))</f>
        <v>neutral</v>
      </c>
    </row>
    <row r="375" spans="1:11">
      <c r="A375" s="37">
        <v>374</v>
      </c>
      <c r="B375" s="36">
        <v>3</v>
      </c>
      <c r="C375" s="37">
        <v>3</v>
      </c>
      <c r="D375" s="37">
        <v>0</v>
      </c>
      <c r="E375" s="38">
        <v>39778</v>
      </c>
      <c r="F375" s="38">
        <v>33336</v>
      </c>
      <c r="G375" s="38">
        <v>812</v>
      </c>
      <c r="H375" s="38">
        <v>212</v>
      </c>
      <c r="I375" s="38">
        <v>2326</v>
      </c>
      <c r="J375" s="40">
        <v>3</v>
      </c>
      <c r="K375" s="38" t="str">
        <f>IF(J375=1,"extremely dissatisfied",IF(J375=2,"dissatisfied",IF(J375=3,"neutral",IF(J375=4,"satisfied","extremely satisfied"))))</f>
        <v>neutral</v>
      </c>
    </row>
    <row r="376" spans="1:11">
      <c r="A376" s="37">
        <v>375</v>
      </c>
      <c r="B376" s="36">
        <v>7</v>
      </c>
      <c r="C376" s="37">
        <v>1</v>
      </c>
      <c r="D376" s="37">
        <v>0</v>
      </c>
      <c r="E376" s="38">
        <v>31090</v>
      </c>
      <c r="F376" s="38">
        <v>21586</v>
      </c>
      <c r="G376" s="38">
        <v>694</v>
      </c>
      <c r="H376" s="38">
        <v>231</v>
      </c>
      <c r="I376" s="38">
        <v>4468</v>
      </c>
      <c r="J376" s="40">
        <v>1</v>
      </c>
      <c r="K376" s="38" t="str">
        <f>IF(J376=1,"extremely dissatisfied",IF(J376=2,"dissatisfied",IF(J376=3,"neutral",IF(J376=4,"satisfied","extremely satisfied"))))</f>
        <v>extremely dissatisfied</v>
      </c>
    </row>
    <row r="377" spans="1:11">
      <c r="A377" s="37">
        <v>376</v>
      </c>
      <c r="B377" s="36">
        <v>2</v>
      </c>
      <c r="C377" s="37">
        <v>3</v>
      </c>
      <c r="D377" s="37">
        <v>1</v>
      </c>
      <c r="E377" s="38">
        <v>42708</v>
      </c>
      <c r="F377" s="38">
        <v>41601</v>
      </c>
      <c r="G377" s="38">
        <v>753</v>
      </c>
      <c r="H377" s="38">
        <v>253</v>
      </c>
      <c r="I377" s="38">
        <v>6474</v>
      </c>
      <c r="J377" s="39">
        <v>4</v>
      </c>
      <c r="K377" s="38" t="str">
        <f>IF(J377=1,"extremely dissatisfied",IF(J377=2,"dissatisfied",IF(J377=3,"neutral",IF(J377=4,"satisfied","extremely satisfied"))))</f>
        <v>satisfied</v>
      </c>
    </row>
    <row r="378" spans="1:11">
      <c r="A378" s="37">
        <v>377</v>
      </c>
      <c r="B378" s="36">
        <v>4</v>
      </c>
      <c r="C378" s="37">
        <v>3</v>
      </c>
      <c r="D378" s="37">
        <v>0</v>
      </c>
      <c r="E378" s="38">
        <v>31238</v>
      </c>
      <c r="F378" s="38">
        <v>29402</v>
      </c>
      <c r="G378" s="38">
        <v>827</v>
      </c>
      <c r="H378" s="38">
        <v>216</v>
      </c>
      <c r="I378" s="38">
        <v>3579</v>
      </c>
      <c r="J378" s="40">
        <v>2</v>
      </c>
      <c r="K378" s="38" t="str">
        <f>IF(J378=1,"extremely dissatisfied",IF(J378=2,"dissatisfied",IF(J378=3,"neutral",IF(J378=4,"satisfied","extremely satisfied"))))</f>
        <v>dissatisfied</v>
      </c>
    </row>
    <row r="379" spans="1:11">
      <c r="A379" s="37">
        <v>378</v>
      </c>
      <c r="B379" s="36">
        <v>1</v>
      </c>
      <c r="C379" s="37">
        <v>2</v>
      </c>
      <c r="D379" s="37">
        <v>1</v>
      </c>
      <c r="E379" s="38">
        <v>60240</v>
      </c>
      <c r="F379" s="38"/>
      <c r="G379" s="38">
        <v>989</v>
      </c>
      <c r="H379" s="38">
        <v>252</v>
      </c>
      <c r="I379" s="38">
        <v>4161</v>
      </c>
      <c r="J379" s="39">
        <v>5</v>
      </c>
      <c r="K379" s="38" t="str">
        <f>IF(J379=1,"extremely dissatisfied",IF(J379=2,"dissatisfied",IF(J379=3,"neutral",IF(J379=4,"satisfied","extremely satisfied"))))</f>
        <v>extremely satisfied</v>
      </c>
    </row>
    <row r="380" spans="1:11">
      <c r="A380" s="37">
        <v>379</v>
      </c>
      <c r="B380" s="36">
        <v>4</v>
      </c>
      <c r="C380" s="37">
        <v>1</v>
      </c>
      <c r="D380" s="37">
        <v>0</v>
      </c>
      <c r="E380" s="38">
        <v>37117</v>
      </c>
      <c r="F380" s="38">
        <v>34071</v>
      </c>
      <c r="G380" s="38">
        <v>523</v>
      </c>
      <c r="H380" s="38">
        <v>206</v>
      </c>
      <c r="I380" s="38">
        <v>4268</v>
      </c>
      <c r="J380" s="40">
        <v>5</v>
      </c>
      <c r="K380" s="38" t="str">
        <f>IF(J380=1,"extremely dissatisfied",IF(J380=2,"dissatisfied",IF(J380=3,"neutral",IF(J380=4,"satisfied","extremely satisfied"))))</f>
        <v>extremely satisfied</v>
      </c>
    </row>
    <row r="381" spans="1:11">
      <c r="A381" s="37">
        <v>380</v>
      </c>
      <c r="B381" s="36">
        <v>4</v>
      </c>
      <c r="C381" s="37">
        <v>2</v>
      </c>
      <c r="D381" s="37">
        <v>0</v>
      </c>
      <c r="E381" s="38">
        <v>43832</v>
      </c>
      <c r="F381" s="38">
        <v>32996</v>
      </c>
      <c r="G381" s="38">
        <v>760</v>
      </c>
      <c r="H381" s="38">
        <v>200</v>
      </c>
      <c r="I381" s="38">
        <v>3188</v>
      </c>
      <c r="J381" s="40">
        <v>1</v>
      </c>
      <c r="K381" s="38" t="str">
        <f>IF(J381=1,"extremely dissatisfied",IF(J381=2,"dissatisfied",IF(J381=3,"neutral",IF(J381=4,"satisfied","extremely satisfied"))))</f>
        <v>extremely dissatisfied</v>
      </c>
    </row>
    <row r="382" spans="1:11">
      <c r="A382" s="37">
        <v>381</v>
      </c>
      <c r="B382" s="36">
        <v>1</v>
      </c>
      <c r="C382" s="37">
        <v>3</v>
      </c>
      <c r="D382" s="37">
        <v>0</v>
      </c>
      <c r="E382" s="38">
        <v>35105</v>
      </c>
      <c r="F382" s="38"/>
      <c r="G382" s="38">
        <v>960</v>
      </c>
      <c r="H382" s="38">
        <v>201</v>
      </c>
      <c r="I382" s="38">
        <v>2372</v>
      </c>
      <c r="J382" s="40">
        <v>1</v>
      </c>
      <c r="K382" s="38" t="str">
        <f>IF(J382=1,"extremely dissatisfied",IF(J382=2,"dissatisfied",IF(J382=3,"neutral",IF(J382=4,"satisfied","extremely satisfied"))))</f>
        <v>extremely dissatisfied</v>
      </c>
    </row>
    <row r="383" spans="1:11">
      <c r="A383" s="37">
        <v>382</v>
      </c>
      <c r="B383" s="36">
        <v>3</v>
      </c>
      <c r="C383" s="37">
        <v>2</v>
      </c>
      <c r="D383" s="37">
        <v>0</v>
      </c>
      <c r="E383" s="38">
        <v>45609</v>
      </c>
      <c r="F383" s="38">
        <v>29602</v>
      </c>
      <c r="G383" s="38">
        <v>991</v>
      </c>
      <c r="H383" s="38">
        <v>209</v>
      </c>
      <c r="I383" s="38">
        <v>3848</v>
      </c>
      <c r="J383" s="40">
        <v>1</v>
      </c>
      <c r="K383" s="38" t="str">
        <f>IF(J383=1,"extremely dissatisfied",IF(J383=2,"dissatisfied",IF(J383=3,"neutral",IF(J383=4,"satisfied","extremely satisfied"))))</f>
        <v>extremely dissatisfied</v>
      </c>
    </row>
    <row r="384" spans="1:11">
      <c r="A384" s="37">
        <v>383</v>
      </c>
      <c r="B384" s="36">
        <v>4</v>
      </c>
      <c r="C384" s="37">
        <v>1</v>
      </c>
      <c r="D384" s="37">
        <v>1</v>
      </c>
      <c r="E384" s="38">
        <v>41914</v>
      </c>
      <c r="F384" s="38">
        <v>38478</v>
      </c>
      <c r="G384" s="38">
        <v>1223</v>
      </c>
      <c r="H384" s="38">
        <v>270</v>
      </c>
      <c r="I384" s="38">
        <v>5346</v>
      </c>
      <c r="J384" s="39">
        <v>5</v>
      </c>
      <c r="K384" s="38" t="str">
        <f>IF(J384=1,"extremely dissatisfied",IF(J384=2,"dissatisfied",IF(J384=3,"neutral",IF(J384=4,"satisfied","extremely satisfied"))))</f>
        <v>extremely satisfied</v>
      </c>
    </row>
    <row r="385" spans="1:11">
      <c r="A385" s="37">
        <v>384</v>
      </c>
      <c r="B385" s="36">
        <v>3</v>
      </c>
      <c r="C385" s="37">
        <v>1</v>
      </c>
      <c r="D385" s="37">
        <v>1</v>
      </c>
      <c r="E385" s="38">
        <v>51202</v>
      </c>
      <c r="F385" s="38">
        <v>29289</v>
      </c>
      <c r="G385" s="38">
        <v>1619</v>
      </c>
      <c r="H385" s="38">
        <v>267</v>
      </c>
      <c r="I385" s="38">
        <v>6031</v>
      </c>
      <c r="J385" s="39">
        <v>5</v>
      </c>
      <c r="K385" s="38" t="str">
        <f>IF(J385=1,"extremely dissatisfied",IF(J385=2,"dissatisfied",IF(J385=3,"neutral",IF(J385=4,"satisfied","extremely satisfied"))))</f>
        <v>extremely satisfied</v>
      </c>
    </row>
    <row r="386" spans="1:11">
      <c r="A386" s="37">
        <v>385</v>
      </c>
      <c r="B386" s="36">
        <v>3</v>
      </c>
      <c r="C386" s="37">
        <v>4</v>
      </c>
      <c r="D386" s="37">
        <v>0</v>
      </c>
      <c r="E386" s="38">
        <v>22393</v>
      </c>
      <c r="F386" s="38">
        <v>11802</v>
      </c>
      <c r="G386" s="38">
        <v>549</v>
      </c>
      <c r="H386" s="38">
        <v>213</v>
      </c>
      <c r="I386" s="38">
        <v>3051</v>
      </c>
      <c r="J386" s="40">
        <v>5</v>
      </c>
      <c r="K386" s="38" t="str">
        <f>IF(J386=1,"extremely dissatisfied",IF(J386=2,"dissatisfied",IF(J386=3,"neutral",IF(J386=4,"satisfied","extremely satisfied"))))</f>
        <v>extremely satisfied</v>
      </c>
    </row>
    <row r="387" spans="1:11">
      <c r="A387" s="37">
        <v>386</v>
      </c>
      <c r="B387" s="36">
        <v>3</v>
      </c>
      <c r="C387" s="37">
        <v>1</v>
      </c>
      <c r="D387" s="37">
        <v>0</v>
      </c>
      <c r="E387" s="38">
        <v>49447</v>
      </c>
      <c r="F387" s="38">
        <v>36562</v>
      </c>
      <c r="G387" s="38">
        <v>854</v>
      </c>
      <c r="H387" s="38">
        <v>208</v>
      </c>
      <c r="I387" s="38">
        <v>4042</v>
      </c>
      <c r="J387" s="40">
        <v>5</v>
      </c>
      <c r="K387" s="38" t="str">
        <f>IF(J387=1,"extremely dissatisfied",IF(J387=2,"dissatisfied",IF(J387=3,"neutral",IF(J387=4,"satisfied","extremely satisfied"))))</f>
        <v>extremely satisfied</v>
      </c>
    </row>
    <row r="388" spans="1:11">
      <c r="A388" s="37">
        <v>387</v>
      </c>
      <c r="B388" s="36">
        <v>5</v>
      </c>
      <c r="C388" s="37">
        <v>2</v>
      </c>
      <c r="D388" s="37">
        <v>1</v>
      </c>
      <c r="E388" s="38">
        <v>83363</v>
      </c>
      <c r="F388" s="38">
        <v>72930</v>
      </c>
      <c r="G388" s="38">
        <v>1799</v>
      </c>
      <c r="H388" s="38">
        <v>267</v>
      </c>
      <c r="I388" s="38">
        <v>6072</v>
      </c>
      <c r="J388" s="39">
        <v>2</v>
      </c>
      <c r="K388" s="38" t="str">
        <f>IF(J388=1,"extremely dissatisfied",IF(J388=2,"dissatisfied",IF(J388=3,"neutral",IF(J388=4,"satisfied","extremely satisfied"))))</f>
        <v>dissatisfied</v>
      </c>
    </row>
    <row r="389" spans="1:11">
      <c r="A389" s="37">
        <v>388</v>
      </c>
      <c r="B389" s="36">
        <v>2</v>
      </c>
      <c r="C389" s="37">
        <v>4</v>
      </c>
      <c r="D389" s="37">
        <v>0</v>
      </c>
      <c r="E389" s="38">
        <v>25997</v>
      </c>
      <c r="F389" s="38">
        <v>13295</v>
      </c>
      <c r="G389" s="38">
        <v>566</v>
      </c>
      <c r="H389" s="38">
        <v>209</v>
      </c>
      <c r="I389" s="38">
        <v>1817</v>
      </c>
      <c r="J389" s="40">
        <v>4</v>
      </c>
      <c r="K389" s="38" t="str">
        <f>IF(J389=1,"extremely dissatisfied",IF(J389=2,"dissatisfied",IF(J389=3,"neutral",IF(J389=4,"satisfied","extremely satisfied"))))</f>
        <v>satisfied</v>
      </c>
    </row>
    <row r="390" spans="1:11">
      <c r="A390" s="37">
        <v>389</v>
      </c>
      <c r="B390" s="36">
        <v>4</v>
      </c>
      <c r="C390" s="37">
        <v>4</v>
      </c>
      <c r="D390" s="37">
        <v>0</v>
      </c>
      <c r="E390" s="38">
        <v>46656</v>
      </c>
      <c r="F390" s="38">
        <v>31044</v>
      </c>
      <c r="G390" s="38">
        <v>671</v>
      </c>
      <c r="H390" s="38">
        <v>210</v>
      </c>
      <c r="I390" s="38">
        <v>2493</v>
      </c>
      <c r="J390" s="40">
        <v>4</v>
      </c>
      <c r="K390" s="38" t="str">
        <f>IF(J390=1,"extremely dissatisfied",IF(J390=2,"dissatisfied",IF(J390=3,"neutral",IF(J390=4,"satisfied","extremely satisfied"))))</f>
        <v>satisfied</v>
      </c>
    </row>
    <row r="391" spans="1:11">
      <c r="A391" s="37">
        <v>390</v>
      </c>
      <c r="B391" s="36">
        <v>3</v>
      </c>
      <c r="C391" s="37">
        <v>2</v>
      </c>
      <c r="D391" s="37">
        <v>1</v>
      </c>
      <c r="E391" s="38">
        <v>56857</v>
      </c>
      <c r="F391" s="38">
        <v>49696</v>
      </c>
      <c r="G391" s="38">
        <v>1533</v>
      </c>
      <c r="H391" s="38">
        <v>247</v>
      </c>
      <c r="I391" s="38">
        <v>7728</v>
      </c>
      <c r="J391" s="39">
        <v>4</v>
      </c>
      <c r="K391" s="38" t="str">
        <f>IF(J391=1,"extremely dissatisfied",IF(J391=2,"dissatisfied",IF(J391=3,"neutral",IF(J391=4,"satisfied","extremely satisfied"))))</f>
        <v>satisfied</v>
      </c>
    </row>
    <row r="392" spans="1:11">
      <c r="A392" s="37">
        <v>391</v>
      </c>
      <c r="B392" s="36">
        <v>5</v>
      </c>
      <c r="C392" s="37">
        <v>1</v>
      </c>
      <c r="D392" s="37">
        <v>1</v>
      </c>
      <c r="E392" s="38">
        <v>49943</v>
      </c>
      <c r="F392" s="38">
        <v>34731</v>
      </c>
      <c r="G392" s="38">
        <v>873</v>
      </c>
      <c r="H392" s="38">
        <v>267</v>
      </c>
      <c r="I392" s="38">
        <v>6309</v>
      </c>
      <c r="J392" s="39">
        <v>1</v>
      </c>
      <c r="K392" s="38" t="str">
        <f>IF(J392=1,"extremely dissatisfied",IF(J392=2,"dissatisfied",IF(J392=3,"neutral",IF(J392=4,"satisfied","extremely satisfied"))))</f>
        <v>extremely dissatisfied</v>
      </c>
    </row>
    <row r="393" spans="1:11">
      <c r="A393" s="37">
        <v>392</v>
      </c>
      <c r="B393" s="36">
        <v>1</v>
      </c>
      <c r="C393" s="37">
        <v>1</v>
      </c>
      <c r="D393" s="37">
        <v>1</v>
      </c>
      <c r="E393" s="38">
        <v>72515</v>
      </c>
      <c r="F393" s="38"/>
      <c r="G393" s="38">
        <v>1085</v>
      </c>
      <c r="H393" s="38">
        <v>250</v>
      </c>
      <c r="I393" s="38">
        <v>6349</v>
      </c>
      <c r="J393" s="39">
        <v>5</v>
      </c>
      <c r="K393" s="38" t="str">
        <f>IF(J393=1,"extremely dissatisfied",IF(J393=2,"dissatisfied",IF(J393=3,"neutral",IF(J393=4,"satisfied","extremely satisfied"))))</f>
        <v>extremely satisfied</v>
      </c>
    </row>
    <row r="394" spans="1:11">
      <c r="A394" s="37">
        <v>393</v>
      </c>
      <c r="B394" s="36">
        <v>2</v>
      </c>
      <c r="C394" s="37">
        <v>1</v>
      </c>
      <c r="D394" s="37">
        <v>0</v>
      </c>
      <c r="E394" s="38">
        <v>53248</v>
      </c>
      <c r="F394" s="38">
        <v>44398</v>
      </c>
      <c r="G394" s="38">
        <v>490</v>
      </c>
      <c r="H394" s="38">
        <v>192</v>
      </c>
      <c r="I394" s="38">
        <v>1827</v>
      </c>
      <c r="J394" s="40">
        <v>2</v>
      </c>
      <c r="K394" s="38" t="str">
        <f>IF(J394=1,"extremely dissatisfied",IF(J394=2,"dissatisfied",IF(J394=3,"neutral",IF(J394=4,"satisfied","extremely satisfied"))))</f>
        <v>dissatisfied</v>
      </c>
    </row>
    <row r="395" spans="1:11">
      <c r="A395" s="37">
        <v>394</v>
      </c>
      <c r="B395" s="36">
        <v>2</v>
      </c>
      <c r="C395" s="37">
        <v>2</v>
      </c>
      <c r="D395" s="37">
        <v>1</v>
      </c>
      <c r="E395" s="38">
        <v>35572</v>
      </c>
      <c r="F395" s="38">
        <v>31433</v>
      </c>
      <c r="G395" s="38">
        <v>914</v>
      </c>
      <c r="H395" s="38">
        <v>249</v>
      </c>
      <c r="I395" s="38">
        <v>3566</v>
      </c>
      <c r="J395" s="39">
        <v>5</v>
      </c>
      <c r="K395" s="38" t="str">
        <f>IF(J395=1,"extremely dissatisfied",IF(J395=2,"dissatisfied",IF(J395=3,"neutral",IF(J395=4,"satisfied","extremely satisfied"))))</f>
        <v>extremely satisfied</v>
      </c>
    </row>
    <row r="396" spans="1:11">
      <c r="A396" s="37">
        <v>395</v>
      </c>
      <c r="B396" s="36">
        <v>4</v>
      </c>
      <c r="C396" s="37">
        <v>3</v>
      </c>
      <c r="D396" s="37">
        <v>1</v>
      </c>
      <c r="E396" s="38">
        <v>32425</v>
      </c>
      <c r="F396" s="38">
        <v>31348</v>
      </c>
      <c r="G396" s="38">
        <v>1176</v>
      </c>
      <c r="H396" s="38">
        <v>253</v>
      </c>
      <c r="I396" s="38">
        <v>5659</v>
      </c>
      <c r="J396" s="39">
        <v>5</v>
      </c>
      <c r="K396" s="38" t="str">
        <f>IF(J396=1,"extremely dissatisfied",IF(J396=2,"dissatisfied",IF(J396=3,"neutral",IF(J396=4,"satisfied","extremely satisfied"))))</f>
        <v>extremely satisfied</v>
      </c>
    </row>
    <row r="397" spans="1:11">
      <c r="A397" s="37">
        <v>396</v>
      </c>
      <c r="B397" s="36">
        <v>2</v>
      </c>
      <c r="C397" s="37">
        <v>3</v>
      </c>
      <c r="D397" s="37">
        <v>0</v>
      </c>
      <c r="E397" s="38">
        <v>46271</v>
      </c>
      <c r="F397" s="38">
        <v>40282</v>
      </c>
      <c r="G397" s="38">
        <v>941</v>
      </c>
      <c r="H397" s="38">
        <v>208</v>
      </c>
      <c r="I397" s="38">
        <v>1490</v>
      </c>
      <c r="J397" s="40">
        <v>1</v>
      </c>
      <c r="K397" s="38" t="str">
        <f>IF(J397=1,"extremely dissatisfied",IF(J397=2,"dissatisfied",IF(J397=3,"neutral",IF(J397=4,"satisfied","extremely satisfied"))))</f>
        <v>extremely dissatisfied</v>
      </c>
    </row>
    <row r="398" spans="1:11">
      <c r="A398" s="37">
        <v>397</v>
      </c>
      <c r="B398" s="36">
        <v>3</v>
      </c>
      <c r="C398" s="37">
        <v>1</v>
      </c>
      <c r="D398" s="37">
        <v>1</v>
      </c>
      <c r="E398" s="38">
        <v>85621</v>
      </c>
      <c r="F398" s="38">
        <v>81979</v>
      </c>
      <c r="G398" s="38">
        <v>1827</v>
      </c>
      <c r="H398" s="38">
        <v>260</v>
      </c>
      <c r="I398" s="38">
        <v>6289</v>
      </c>
      <c r="J398" s="39">
        <v>5</v>
      </c>
      <c r="K398" s="38" t="str">
        <f>IF(J398=1,"extremely dissatisfied",IF(J398=2,"dissatisfied",IF(J398=3,"neutral",IF(J398=4,"satisfied","extremely satisfied"))))</f>
        <v>extremely satisfied</v>
      </c>
    </row>
    <row r="399" spans="1:11">
      <c r="A399" s="37">
        <v>398</v>
      </c>
      <c r="B399" s="36">
        <v>2</v>
      </c>
      <c r="C399" s="37">
        <v>1</v>
      </c>
      <c r="D399" s="37">
        <v>1</v>
      </c>
      <c r="E399" s="38">
        <v>25076</v>
      </c>
      <c r="F399" s="38">
        <v>21758</v>
      </c>
      <c r="G399" s="38">
        <v>1081</v>
      </c>
      <c r="H399" s="38">
        <v>252</v>
      </c>
      <c r="I399" s="38">
        <v>3388</v>
      </c>
      <c r="J399" s="39">
        <v>4</v>
      </c>
      <c r="K399" s="38" t="str">
        <f>IF(J399=1,"extremely dissatisfied",IF(J399=2,"dissatisfied",IF(J399=3,"neutral",IF(J399=4,"satisfied","extremely satisfied"))))</f>
        <v>satisfied</v>
      </c>
    </row>
    <row r="400" spans="1:11">
      <c r="A400" s="37">
        <v>399</v>
      </c>
      <c r="B400" s="36">
        <v>2</v>
      </c>
      <c r="C400" s="37">
        <v>4</v>
      </c>
      <c r="D400" s="37">
        <v>0</v>
      </c>
      <c r="E400" s="38">
        <v>38697</v>
      </c>
      <c r="F400" s="38">
        <v>24277</v>
      </c>
      <c r="G400" s="38">
        <v>765</v>
      </c>
      <c r="H400" s="38">
        <v>203</v>
      </c>
      <c r="I400" s="38">
        <v>4138</v>
      </c>
      <c r="J400" s="40">
        <v>1</v>
      </c>
      <c r="K400" s="38" t="str">
        <f>IF(J400=1,"extremely dissatisfied",IF(J400=2,"dissatisfied",IF(J400=3,"neutral",IF(J400=4,"satisfied","extremely satisfied"))))</f>
        <v>extremely dissatisfied</v>
      </c>
    </row>
    <row r="401" spans="1:11">
      <c r="A401" s="37">
        <v>400</v>
      </c>
      <c r="B401" s="36">
        <v>5</v>
      </c>
      <c r="C401" s="37">
        <v>4</v>
      </c>
      <c r="D401" s="37">
        <v>0</v>
      </c>
      <c r="E401" s="38">
        <v>32794</v>
      </c>
      <c r="F401" s="38">
        <v>32704</v>
      </c>
      <c r="G401" s="38">
        <v>405</v>
      </c>
      <c r="H401" s="38">
        <v>216</v>
      </c>
      <c r="I401" s="38">
        <v>3187</v>
      </c>
      <c r="J401" s="40">
        <v>3</v>
      </c>
      <c r="K401" s="38" t="str">
        <f>IF(J401=1,"extremely dissatisfied",IF(J401=2,"dissatisfied",IF(J401=3,"neutral",IF(J401=4,"satisfied","extremely satisfied"))))</f>
        <v>neutral</v>
      </c>
    </row>
    <row r="402" spans="1:11">
      <c r="A402" s="37">
        <v>401</v>
      </c>
      <c r="B402" s="36">
        <v>2</v>
      </c>
      <c r="C402" s="37">
        <v>4</v>
      </c>
      <c r="D402" s="37">
        <v>0</v>
      </c>
      <c r="E402" s="38">
        <v>26101</v>
      </c>
      <c r="F402" s="38">
        <v>13983</v>
      </c>
      <c r="G402" s="38">
        <v>538</v>
      </c>
      <c r="H402" s="38">
        <v>204</v>
      </c>
      <c r="I402" s="38">
        <v>2049</v>
      </c>
      <c r="J402" s="40">
        <v>2</v>
      </c>
      <c r="K402" s="38" t="str">
        <f>IF(J402=1,"extremely dissatisfied",IF(J402=2,"dissatisfied",IF(J402=3,"neutral",IF(J402=4,"satisfied","extremely satisfied"))))</f>
        <v>dissatisfied</v>
      </c>
    </row>
    <row r="403" spans="1:11">
      <c r="A403" s="37">
        <v>402</v>
      </c>
      <c r="B403" s="36">
        <v>8</v>
      </c>
      <c r="C403" s="37">
        <v>4</v>
      </c>
      <c r="D403" s="37">
        <v>0</v>
      </c>
      <c r="E403" s="38">
        <v>25655</v>
      </c>
      <c r="F403" s="38">
        <v>23464</v>
      </c>
      <c r="G403" s="38">
        <v>493</v>
      </c>
      <c r="H403" s="38">
        <v>234</v>
      </c>
      <c r="I403" s="38">
        <v>3826</v>
      </c>
      <c r="J403" s="40">
        <v>2</v>
      </c>
      <c r="K403" s="38" t="str">
        <f>IF(J403=1,"extremely dissatisfied",IF(J403=2,"dissatisfied",IF(J403=3,"neutral",IF(J403=4,"satisfied","extremely satisfied"))))</f>
        <v>dissatisfied</v>
      </c>
    </row>
    <row r="404" spans="1:11">
      <c r="A404" s="37">
        <v>403</v>
      </c>
      <c r="B404" s="36">
        <v>3</v>
      </c>
      <c r="C404" s="37">
        <v>3</v>
      </c>
      <c r="D404" s="37">
        <v>0</v>
      </c>
      <c r="E404" s="38">
        <v>44158</v>
      </c>
      <c r="F404" s="38">
        <v>32616</v>
      </c>
      <c r="G404" s="38">
        <v>719</v>
      </c>
      <c r="H404" s="38">
        <v>225</v>
      </c>
      <c r="I404" s="38">
        <v>2609</v>
      </c>
      <c r="J404" s="40">
        <v>5</v>
      </c>
      <c r="K404" s="38" t="str">
        <f>IF(J404=1,"extremely dissatisfied",IF(J404=2,"dissatisfied",IF(J404=3,"neutral",IF(J404=4,"satisfied","extremely satisfied"))))</f>
        <v>extremely satisfied</v>
      </c>
    </row>
    <row r="405" spans="1:11">
      <c r="A405" s="37">
        <v>404</v>
      </c>
      <c r="B405" s="36">
        <v>6</v>
      </c>
      <c r="C405" s="37">
        <v>3</v>
      </c>
      <c r="D405" s="37">
        <v>1</v>
      </c>
      <c r="E405" s="38">
        <v>24114</v>
      </c>
      <c r="F405" s="38">
        <v>13577</v>
      </c>
      <c r="G405" s="38">
        <v>925</v>
      </c>
      <c r="H405" s="38">
        <v>265</v>
      </c>
      <c r="I405" s="38">
        <v>4894</v>
      </c>
      <c r="J405" s="39">
        <v>3</v>
      </c>
      <c r="K405" s="38" t="str">
        <f>IF(J405=1,"extremely dissatisfied",IF(J405=2,"dissatisfied",IF(J405=3,"neutral",IF(J405=4,"satisfied","extremely satisfied"))))</f>
        <v>neutral</v>
      </c>
    </row>
    <row r="406" spans="1:11">
      <c r="A406" s="37">
        <v>405</v>
      </c>
      <c r="B406" s="36">
        <v>5</v>
      </c>
      <c r="C406" s="37">
        <v>4</v>
      </c>
      <c r="D406" s="37">
        <v>0</v>
      </c>
      <c r="E406" s="38">
        <v>24503</v>
      </c>
      <c r="F406" s="38">
        <v>16321</v>
      </c>
      <c r="G406" s="38">
        <v>453</v>
      </c>
      <c r="H406" s="38">
        <v>218</v>
      </c>
      <c r="I406" s="38">
        <v>1974</v>
      </c>
      <c r="J406" s="40">
        <v>1</v>
      </c>
      <c r="K406" s="38" t="str">
        <f>IF(J406=1,"extremely dissatisfied",IF(J406=2,"dissatisfied",IF(J406=3,"neutral",IF(J406=4,"satisfied","extremely satisfied"))))</f>
        <v>extremely dissatisfied</v>
      </c>
    </row>
    <row r="407" spans="1:11">
      <c r="A407" s="37">
        <v>406</v>
      </c>
      <c r="B407" s="36">
        <v>1</v>
      </c>
      <c r="C407" s="37">
        <v>2</v>
      </c>
      <c r="D407" s="37">
        <v>1</v>
      </c>
      <c r="E407" s="38">
        <v>48914</v>
      </c>
      <c r="F407" s="38"/>
      <c r="G407" s="38">
        <v>1153</v>
      </c>
      <c r="H407" s="38">
        <v>249</v>
      </c>
      <c r="I407" s="38">
        <v>5167</v>
      </c>
      <c r="J407" s="39">
        <v>5</v>
      </c>
      <c r="K407" s="38" t="str">
        <f>IF(J407=1,"extremely dissatisfied",IF(J407=2,"dissatisfied",IF(J407=3,"neutral",IF(J407=4,"satisfied","extremely satisfied"))))</f>
        <v>extremely satisfied</v>
      </c>
    </row>
    <row r="408" spans="1:11">
      <c r="A408" s="37">
        <v>407</v>
      </c>
      <c r="B408" s="36">
        <v>4</v>
      </c>
      <c r="C408" s="37">
        <v>4</v>
      </c>
      <c r="D408" s="37">
        <v>0</v>
      </c>
      <c r="E408" s="38">
        <v>23695</v>
      </c>
      <c r="F408" s="38">
        <v>16558</v>
      </c>
      <c r="G408" s="38">
        <v>510</v>
      </c>
      <c r="H408" s="38">
        <v>211</v>
      </c>
      <c r="I408" s="38">
        <v>2722</v>
      </c>
      <c r="J408" s="40">
        <v>1</v>
      </c>
      <c r="K408" s="38" t="str">
        <f>IF(J408=1,"extremely dissatisfied",IF(J408=2,"dissatisfied",IF(J408=3,"neutral",IF(J408=4,"satisfied","extremely satisfied"))))</f>
        <v>extremely dissatisfied</v>
      </c>
    </row>
    <row r="409" spans="1:11">
      <c r="A409" s="37">
        <v>408</v>
      </c>
      <c r="B409" s="36">
        <v>5</v>
      </c>
      <c r="C409" s="37">
        <v>4</v>
      </c>
      <c r="D409" s="37">
        <v>1</v>
      </c>
      <c r="E409" s="38">
        <v>30372</v>
      </c>
      <c r="F409" s="38"/>
      <c r="G409" s="38">
        <v>799</v>
      </c>
      <c r="H409" s="38">
        <v>279</v>
      </c>
      <c r="I409" s="38">
        <v>4205</v>
      </c>
      <c r="J409" s="39">
        <v>5</v>
      </c>
      <c r="K409" s="38" t="str">
        <f>IF(J409=1,"extremely dissatisfied",IF(J409=2,"dissatisfied",IF(J409=3,"neutral",IF(J409=4,"satisfied","extremely satisfied"))))</f>
        <v>extremely satisfied</v>
      </c>
    </row>
    <row r="410" spans="1:11">
      <c r="A410" s="37">
        <v>409</v>
      </c>
      <c r="B410" s="36">
        <v>2</v>
      </c>
      <c r="C410" s="37">
        <v>3</v>
      </c>
      <c r="D410" s="37">
        <v>0</v>
      </c>
      <c r="E410" s="38">
        <v>24306</v>
      </c>
      <c r="F410" s="38">
        <v>15467</v>
      </c>
      <c r="G410" s="38">
        <v>540</v>
      </c>
      <c r="H410" s="38">
        <v>199</v>
      </c>
      <c r="I410" s="38">
        <v>3300</v>
      </c>
      <c r="J410" s="40">
        <v>1</v>
      </c>
      <c r="K410" s="38" t="str">
        <f>IF(J410=1,"extremely dissatisfied",IF(J410=2,"dissatisfied",IF(J410=3,"neutral",IF(J410=4,"satisfied","extremely satisfied"))))</f>
        <v>extremely dissatisfied</v>
      </c>
    </row>
    <row r="411" spans="1:11">
      <c r="A411" s="37">
        <v>410</v>
      </c>
      <c r="B411" s="36">
        <v>2</v>
      </c>
      <c r="C411" s="37">
        <v>1</v>
      </c>
      <c r="D411" s="37">
        <v>1</v>
      </c>
      <c r="E411" s="38">
        <v>35079</v>
      </c>
      <c r="F411" s="38">
        <v>29542</v>
      </c>
      <c r="G411" s="38">
        <v>961</v>
      </c>
      <c r="H411" s="38">
        <v>257</v>
      </c>
      <c r="I411" s="38">
        <v>5067</v>
      </c>
      <c r="J411" s="39">
        <v>3</v>
      </c>
      <c r="K411" s="38" t="str">
        <f>IF(J411=1,"extremely dissatisfied",IF(J411=2,"dissatisfied",IF(J411=3,"neutral",IF(J411=4,"satisfied","extremely satisfied"))))</f>
        <v>neutral</v>
      </c>
    </row>
    <row r="412" spans="1:11">
      <c r="A412" s="37">
        <v>411</v>
      </c>
      <c r="B412" s="36">
        <v>1</v>
      </c>
      <c r="C412" s="37">
        <v>1</v>
      </c>
      <c r="D412" s="37">
        <v>0</v>
      </c>
      <c r="E412" s="38">
        <v>25886</v>
      </c>
      <c r="F412" s="38"/>
      <c r="G412" s="38">
        <v>820</v>
      </c>
      <c r="H412" s="38">
        <v>205</v>
      </c>
      <c r="I412" s="38">
        <v>1551</v>
      </c>
      <c r="J412" s="40">
        <v>3</v>
      </c>
      <c r="K412" s="38" t="str">
        <f>IF(J412=1,"extremely dissatisfied",IF(J412=2,"dissatisfied",IF(J412=3,"neutral",IF(J412=4,"satisfied","extremely satisfied"))))</f>
        <v>neutral</v>
      </c>
    </row>
    <row r="413" spans="1:11">
      <c r="A413" s="37">
        <v>412</v>
      </c>
      <c r="B413" s="36">
        <v>2</v>
      </c>
      <c r="C413" s="37">
        <v>1</v>
      </c>
      <c r="D413" s="37">
        <v>0</v>
      </c>
      <c r="E413" s="38">
        <v>45625</v>
      </c>
      <c r="F413" s="38">
        <v>40583</v>
      </c>
      <c r="G413" s="38">
        <v>887</v>
      </c>
      <c r="H413" s="38">
        <v>199</v>
      </c>
      <c r="I413" s="38">
        <v>3250</v>
      </c>
      <c r="J413" s="40">
        <v>5</v>
      </c>
      <c r="K413" s="38" t="str">
        <f>IF(J413=1,"extremely dissatisfied",IF(J413=2,"dissatisfied",IF(J413=3,"neutral",IF(J413=4,"satisfied","extremely satisfied"))))</f>
        <v>extremely satisfied</v>
      </c>
    </row>
    <row r="414" spans="1:11">
      <c r="A414" s="37">
        <v>413</v>
      </c>
      <c r="B414" s="36">
        <v>3</v>
      </c>
      <c r="C414" s="37">
        <v>3</v>
      </c>
      <c r="D414" s="37">
        <v>1</v>
      </c>
      <c r="E414" s="38">
        <v>39341</v>
      </c>
      <c r="F414" s="38">
        <v>34520</v>
      </c>
      <c r="G414" s="38">
        <v>773</v>
      </c>
      <c r="H414" s="38">
        <v>270</v>
      </c>
      <c r="I414" s="38">
        <v>6248</v>
      </c>
      <c r="J414" s="39">
        <v>5</v>
      </c>
      <c r="K414" s="38" t="str">
        <f>IF(J414=1,"extremely dissatisfied",IF(J414=2,"dissatisfied",IF(J414=3,"neutral",IF(J414=4,"satisfied","extremely satisfied"))))</f>
        <v>extremely satisfied</v>
      </c>
    </row>
    <row r="415" spans="1:11">
      <c r="A415" s="37">
        <v>414</v>
      </c>
      <c r="B415" s="36">
        <v>2</v>
      </c>
      <c r="C415" s="37">
        <v>4</v>
      </c>
      <c r="D415" s="37">
        <v>1</v>
      </c>
      <c r="E415" s="38">
        <v>32433</v>
      </c>
      <c r="F415" s="38">
        <v>22666</v>
      </c>
      <c r="G415" s="38">
        <v>780</v>
      </c>
      <c r="H415" s="38">
        <v>248</v>
      </c>
      <c r="I415" s="38">
        <v>3482</v>
      </c>
      <c r="J415" s="39">
        <v>3</v>
      </c>
      <c r="K415" s="38" t="str">
        <f>IF(J415=1,"extremely dissatisfied",IF(J415=2,"dissatisfied",IF(J415=3,"neutral",IF(J415=4,"satisfied","extremely satisfied"))))</f>
        <v>neutral</v>
      </c>
    </row>
    <row r="416" spans="1:11">
      <c r="A416" s="37">
        <v>415</v>
      </c>
      <c r="B416" s="36">
        <v>2</v>
      </c>
      <c r="C416" s="37">
        <v>1</v>
      </c>
      <c r="D416" s="37">
        <v>0</v>
      </c>
      <c r="E416" s="38">
        <v>64570</v>
      </c>
      <c r="F416" s="38">
        <v>62590</v>
      </c>
      <c r="G416" s="38">
        <v>931</v>
      </c>
      <c r="H416" s="38">
        <v>202</v>
      </c>
      <c r="I416" s="38">
        <v>3311</v>
      </c>
      <c r="J416" s="40">
        <v>1</v>
      </c>
      <c r="K416" s="38" t="str">
        <f>IF(J416=1,"extremely dissatisfied",IF(J416=2,"dissatisfied",IF(J416=3,"neutral",IF(J416=4,"satisfied","extremely satisfied"))))</f>
        <v>extremely dissatisfied</v>
      </c>
    </row>
    <row r="417" spans="1:11">
      <c r="A417" s="37">
        <v>416</v>
      </c>
      <c r="B417" s="36">
        <v>2</v>
      </c>
      <c r="C417" s="37">
        <v>2</v>
      </c>
      <c r="D417" s="37">
        <v>1</v>
      </c>
      <c r="E417" s="38">
        <v>55665</v>
      </c>
      <c r="F417" s="38"/>
      <c r="G417" s="38">
        <v>1048</v>
      </c>
      <c r="H417" s="38">
        <v>252</v>
      </c>
      <c r="I417" s="38">
        <v>6545</v>
      </c>
      <c r="J417" s="39">
        <v>5</v>
      </c>
      <c r="K417" s="38" t="str">
        <f>IF(J417=1,"extremely dissatisfied",IF(J417=2,"dissatisfied",IF(J417=3,"neutral",IF(J417=4,"satisfied","extremely satisfied"))))</f>
        <v>extremely satisfied</v>
      </c>
    </row>
    <row r="418" spans="1:11">
      <c r="A418" s="37">
        <v>417</v>
      </c>
      <c r="B418" s="36">
        <v>5</v>
      </c>
      <c r="C418" s="37">
        <v>4</v>
      </c>
      <c r="D418" s="37">
        <v>0</v>
      </c>
      <c r="E418" s="38">
        <v>31657</v>
      </c>
      <c r="F418" s="38">
        <v>31596</v>
      </c>
      <c r="G418" s="38">
        <v>530</v>
      </c>
      <c r="H418" s="38">
        <v>213</v>
      </c>
      <c r="I418" s="38">
        <v>2780</v>
      </c>
      <c r="J418" s="40">
        <v>3</v>
      </c>
      <c r="K418" s="38" t="str">
        <f>IF(J418=1,"extremely dissatisfied",IF(J418=2,"dissatisfied",IF(J418=3,"neutral",IF(J418=4,"satisfied","extremely satisfied"))))</f>
        <v>neutral</v>
      </c>
    </row>
    <row r="419" spans="1:11">
      <c r="A419" s="37">
        <v>418</v>
      </c>
      <c r="B419" s="36">
        <v>4</v>
      </c>
      <c r="C419" s="37">
        <v>2</v>
      </c>
      <c r="D419" s="37">
        <v>1</v>
      </c>
      <c r="E419" s="38">
        <v>85374</v>
      </c>
      <c r="F419" s="38">
        <v>53417</v>
      </c>
      <c r="G419" s="38">
        <v>1103</v>
      </c>
      <c r="H419" s="38">
        <v>255</v>
      </c>
      <c r="I419" s="38">
        <v>6845</v>
      </c>
      <c r="J419" s="39">
        <v>3</v>
      </c>
      <c r="K419" s="38" t="str">
        <f>IF(J419=1,"extremely dissatisfied",IF(J419=2,"dissatisfied",IF(J419=3,"neutral",IF(J419=4,"satisfied","extremely satisfied"))))</f>
        <v>neutral</v>
      </c>
    </row>
    <row r="420" spans="1:11">
      <c r="A420" s="37">
        <v>419</v>
      </c>
      <c r="B420" s="36">
        <v>1</v>
      </c>
      <c r="C420" s="37">
        <v>2</v>
      </c>
      <c r="D420" s="37">
        <v>1</v>
      </c>
      <c r="E420" s="38">
        <v>76800</v>
      </c>
      <c r="F420" s="38"/>
      <c r="G420" s="38">
        <v>1237</v>
      </c>
      <c r="H420" s="38">
        <v>258</v>
      </c>
      <c r="I420" s="38">
        <v>4260</v>
      </c>
      <c r="J420" s="39">
        <v>4</v>
      </c>
      <c r="K420" s="38" t="str">
        <f>IF(J420=1,"extremely dissatisfied",IF(J420=2,"dissatisfied",IF(J420=3,"neutral",IF(J420=4,"satisfied","extremely satisfied"))))</f>
        <v>satisfied</v>
      </c>
    </row>
    <row r="421" spans="1:11">
      <c r="A421" s="37">
        <v>420</v>
      </c>
      <c r="B421" s="36">
        <v>2</v>
      </c>
      <c r="C421" s="37">
        <v>3</v>
      </c>
      <c r="D421" s="37">
        <v>1</v>
      </c>
      <c r="E421" s="38">
        <v>38681</v>
      </c>
      <c r="F421" s="38">
        <v>33853</v>
      </c>
      <c r="G421" s="38">
        <v>956</v>
      </c>
      <c r="H421" s="38">
        <v>251</v>
      </c>
      <c r="I421" s="38">
        <v>5524</v>
      </c>
      <c r="J421" s="39">
        <v>5</v>
      </c>
      <c r="K421" s="38" t="str">
        <f>IF(J421=1,"extremely dissatisfied",IF(J421=2,"dissatisfied",IF(J421=3,"neutral",IF(J421=4,"satisfied","extremely satisfied"))))</f>
        <v>extremely satisfied</v>
      </c>
    </row>
    <row r="422" spans="1:11">
      <c r="A422" s="37">
        <v>421</v>
      </c>
      <c r="B422" s="36">
        <v>9</v>
      </c>
      <c r="C422" s="37">
        <v>4</v>
      </c>
      <c r="D422" s="37">
        <v>0</v>
      </c>
      <c r="E422" s="38">
        <v>26380</v>
      </c>
      <c r="F422" s="38">
        <v>22382</v>
      </c>
      <c r="G422" s="38">
        <v>648</v>
      </c>
      <c r="H422" s="38">
        <v>232</v>
      </c>
      <c r="I422" s="38">
        <v>4229</v>
      </c>
      <c r="J422" s="40">
        <v>2</v>
      </c>
      <c r="K422" s="38" t="str">
        <f>IF(J422=1,"extremely dissatisfied",IF(J422=2,"dissatisfied",IF(J422=3,"neutral",IF(J422=4,"satisfied","extremely satisfied"))))</f>
        <v>dissatisfied</v>
      </c>
    </row>
    <row r="423" spans="1:11">
      <c r="A423" s="37">
        <v>422</v>
      </c>
      <c r="B423" s="36">
        <v>6</v>
      </c>
      <c r="C423" s="37">
        <v>1</v>
      </c>
      <c r="D423" s="37">
        <v>1</v>
      </c>
      <c r="E423" s="38">
        <v>71206</v>
      </c>
      <c r="F423" s="38">
        <v>56268</v>
      </c>
      <c r="G423" s="38">
        <v>1009</v>
      </c>
      <c r="H423" s="38">
        <v>276</v>
      </c>
      <c r="I423" s="38">
        <v>6647</v>
      </c>
      <c r="J423" s="39">
        <v>4</v>
      </c>
      <c r="K423" s="38" t="str">
        <f>IF(J423=1,"extremely dissatisfied",IF(J423=2,"dissatisfied",IF(J423=3,"neutral",IF(J423=4,"satisfied","extremely satisfied"))))</f>
        <v>satisfied</v>
      </c>
    </row>
    <row r="424" spans="1:11">
      <c r="A424" s="37">
        <v>423</v>
      </c>
      <c r="B424" s="36">
        <v>2</v>
      </c>
      <c r="C424" s="37">
        <v>2</v>
      </c>
      <c r="D424" s="37">
        <v>1</v>
      </c>
      <c r="E424" s="38">
        <v>69863</v>
      </c>
      <c r="F424" s="38">
        <v>57019</v>
      </c>
      <c r="G424" s="38">
        <v>1705</v>
      </c>
      <c r="H424" s="38">
        <v>245</v>
      </c>
      <c r="I424" s="38">
        <v>5764</v>
      </c>
      <c r="J424" s="39">
        <v>5</v>
      </c>
      <c r="K424" s="38" t="str">
        <f>IF(J424=1,"extremely dissatisfied",IF(J424=2,"dissatisfied",IF(J424=3,"neutral",IF(J424=4,"satisfied","extremely satisfied"))))</f>
        <v>extremely satisfied</v>
      </c>
    </row>
    <row r="425" spans="1:11">
      <c r="A425" s="37">
        <v>424</v>
      </c>
      <c r="B425" s="36">
        <v>2</v>
      </c>
      <c r="C425" s="37">
        <v>3</v>
      </c>
      <c r="D425" s="37">
        <v>0</v>
      </c>
      <c r="E425" s="38">
        <v>37435</v>
      </c>
      <c r="F425" s="38">
        <v>21724</v>
      </c>
      <c r="G425" s="38">
        <v>996</v>
      </c>
      <c r="H425" s="38">
        <v>201</v>
      </c>
      <c r="I425" s="38">
        <v>4289</v>
      </c>
      <c r="J425" s="40">
        <v>2</v>
      </c>
      <c r="K425" s="38" t="str">
        <f>IF(J425=1,"extremely dissatisfied",IF(J425=2,"dissatisfied",IF(J425=3,"neutral",IF(J425=4,"satisfied","extremely satisfied"))))</f>
        <v>dissatisfied</v>
      </c>
    </row>
    <row r="426" spans="1:11">
      <c r="A426" s="37">
        <v>425</v>
      </c>
      <c r="B426" s="36">
        <v>3</v>
      </c>
      <c r="C426" s="37">
        <v>2</v>
      </c>
      <c r="D426" s="37">
        <v>0</v>
      </c>
      <c r="E426" s="38">
        <v>42419</v>
      </c>
      <c r="F426" s="38">
        <v>40654</v>
      </c>
      <c r="G426" s="38">
        <v>1187</v>
      </c>
      <c r="H426" s="38">
        <v>206</v>
      </c>
      <c r="I426" s="38">
        <v>2911</v>
      </c>
      <c r="J426" s="40">
        <v>2</v>
      </c>
      <c r="K426" s="38" t="str">
        <f>IF(J426=1,"extremely dissatisfied",IF(J426=2,"dissatisfied",IF(J426=3,"neutral",IF(J426=4,"satisfied","extremely satisfied"))))</f>
        <v>dissatisfied</v>
      </c>
    </row>
    <row r="427" spans="1:11">
      <c r="A427" s="37">
        <v>426</v>
      </c>
      <c r="B427" s="36">
        <v>1</v>
      </c>
      <c r="C427" s="37">
        <v>3</v>
      </c>
      <c r="D427" s="37">
        <v>0</v>
      </c>
      <c r="E427" s="38">
        <v>43482</v>
      </c>
      <c r="F427" s="38"/>
      <c r="G427" s="38">
        <v>735</v>
      </c>
      <c r="H427" s="38">
        <v>200</v>
      </c>
      <c r="I427" s="38">
        <v>1783</v>
      </c>
      <c r="J427" s="40">
        <v>2</v>
      </c>
      <c r="K427" s="38" t="str">
        <f>IF(J427=1,"extremely dissatisfied",IF(J427=2,"dissatisfied",IF(J427=3,"neutral",IF(J427=4,"satisfied","extremely satisfied"))))</f>
        <v>dissatisfied</v>
      </c>
    </row>
    <row r="428" spans="1:11">
      <c r="A428" s="37">
        <v>427</v>
      </c>
      <c r="B428" s="36">
        <v>5</v>
      </c>
      <c r="C428" s="37">
        <v>1</v>
      </c>
      <c r="D428" s="37">
        <v>1</v>
      </c>
      <c r="E428" s="38">
        <v>48439</v>
      </c>
      <c r="F428" s="38">
        <v>44434</v>
      </c>
      <c r="G428" s="38">
        <v>1147</v>
      </c>
      <c r="H428" s="38">
        <v>262</v>
      </c>
      <c r="I428" s="38">
        <v>5940</v>
      </c>
      <c r="J428" s="39">
        <v>2</v>
      </c>
      <c r="K428" s="38" t="str">
        <f>IF(J428=1,"extremely dissatisfied",IF(J428=2,"dissatisfied",IF(J428=3,"neutral",IF(J428=4,"satisfied","extremely satisfied"))))</f>
        <v>dissatisfied</v>
      </c>
    </row>
    <row r="429" spans="1:11">
      <c r="A429" s="37">
        <v>428</v>
      </c>
      <c r="B429" s="36">
        <v>1</v>
      </c>
      <c r="C429" s="37">
        <v>2</v>
      </c>
      <c r="D429" s="37">
        <v>0</v>
      </c>
      <c r="E429" s="38">
        <v>45038</v>
      </c>
      <c r="F429" s="38"/>
      <c r="G429" s="38">
        <v>984</v>
      </c>
      <c r="H429" s="38">
        <v>201</v>
      </c>
      <c r="I429" s="38">
        <v>2030</v>
      </c>
      <c r="J429" s="40">
        <v>3</v>
      </c>
      <c r="K429" s="38" t="str">
        <f>IF(J429=1,"extremely dissatisfied",IF(J429=2,"dissatisfied",IF(J429=3,"neutral",IF(J429=4,"satisfied","extremely satisfied"))))</f>
        <v>neutral</v>
      </c>
    </row>
    <row r="430" spans="1:11">
      <c r="A430" s="37">
        <v>429</v>
      </c>
      <c r="B430" s="36">
        <v>1</v>
      </c>
      <c r="C430" s="37">
        <v>4</v>
      </c>
      <c r="D430" s="37">
        <v>0</v>
      </c>
      <c r="E430" s="38">
        <v>33087</v>
      </c>
      <c r="F430" s="38"/>
      <c r="G430" s="38">
        <v>633</v>
      </c>
      <c r="H430" s="38">
        <v>211</v>
      </c>
      <c r="I430" s="38">
        <v>818</v>
      </c>
      <c r="J430" s="40">
        <v>2</v>
      </c>
      <c r="K430" s="38" t="str">
        <f>IF(J430=1,"extremely dissatisfied",IF(J430=2,"dissatisfied",IF(J430=3,"neutral",IF(J430=4,"satisfied","extremely satisfied"))))</f>
        <v>dissatisfied</v>
      </c>
    </row>
    <row r="431" spans="1:11">
      <c r="A431" s="37">
        <v>430</v>
      </c>
      <c r="B431" s="36">
        <v>1</v>
      </c>
      <c r="C431" s="37">
        <v>2</v>
      </c>
      <c r="D431" s="37">
        <v>1</v>
      </c>
      <c r="E431" s="38">
        <v>45993</v>
      </c>
      <c r="F431" s="38"/>
      <c r="G431" s="38">
        <v>1689</v>
      </c>
      <c r="H431" s="38">
        <v>248</v>
      </c>
      <c r="I431" s="38">
        <v>4652</v>
      </c>
      <c r="J431" s="39">
        <v>3</v>
      </c>
      <c r="K431" s="38" t="str">
        <f>IF(J431=1,"extremely dissatisfied",IF(J431=2,"dissatisfied",IF(J431=3,"neutral",IF(J431=4,"satisfied","extremely satisfied"))))</f>
        <v>neutral</v>
      </c>
    </row>
    <row r="432" spans="1:11">
      <c r="A432" s="37">
        <v>431</v>
      </c>
      <c r="B432" s="36">
        <v>3</v>
      </c>
      <c r="C432" s="37">
        <v>3</v>
      </c>
      <c r="D432" s="37">
        <v>1</v>
      </c>
      <c r="E432" s="38">
        <v>45220</v>
      </c>
      <c r="F432" s="38">
        <v>25914</v>
      </c>
      <c r="G432" s="38">
        <v>994</v>
      </c>
      <c r="H432" s="38">
        <v>257</v>
      </c>
      <c r="I432" s="38">
        <v>5226</v>
      </c>
      <c r="J432" s="39">
        <v>5</v>
      </c>
      <c r="K432" s="38" t="str">
        <f>IF(J432=1,"extremely dissatisfied",IF(J432=2,"dissatisfied",IF(J432=3,"neutral",IF(J432=4,"satisfied","extremely satisfied"))))</f>
        <v>extremely satisfied</v>
      </c>
    </row>
    <row r="433" spans="1:11">
      <c r="A433" s="37">
        <v>432</v>
      </c>
      <c r="B433" s="36">
        <v>1</v>
      </c>
      <c r="C433" s="37">
        <v>3</v>
      </c>
      <c r="D433" s="37">
        <v>0</v>
      </c>
      <c r="E433" s="38">
        <v>29407</v>
      </c>
      <c r="F433" s="38"/>
      <c r="G433" s="38">
        <v>857</v>
      </c>
      <c r="H433" s="38">
        <v>203</v>
      </c>
      <c r="I433" s="38">
        <v>2685</v>
      </c>
      <c r="J433" s="40">
        <v>2</v>
      </c>
      <c r="K433" s="38" t="str">
        <f>IF(J433=1,"extremely dissatisfied",IF(J433=2,"dissatisfied",IF(J433=3,"neutral",IF(J433=4,"satisfied","extremely satisfied"))))</f>
        <v>dissatisfied</v>
      </c>
    </row>
    <row r="434" spans="1:11">
      <c r="A434" s="37">
        <v>433</v>
      </c>
      <c r="B434" s="36">
        <v>3</v>
      </c>
      <c r="C434" s="37">
        <v>3</v>
      </c>
      <c r="D434" s="37">
        <v>1</v>
      </c>
      <c r="E434" s="38">
        <v>34933</v>
      </c>
      <c r="F434" s="38">
        <v>21844</v>
      </c>
      <c r="G434" s="38">
        <v>1705</v>
      </c>
      <c r="H434" s="38">
        <v>256</v>
      </c>
      <c r="I434" s="38">
        <v>6158</v>
      </c>
      <c r="J434" s="39">
        <v>5</v>
      </c>
      <c r="K434" s="38" t="str">
        <f>IF(J434=1,"extremely dissatisfied",IF(J434=2,"dissatisfied",IF(J434=3,"neutral",IF(J434=4,"satisfied","extremely satisfied"))))</f>
        <v>extremely satisfied</v>
      </c>
    </row>
    <row r="435" spans="1:11">
      <c r="A435" s="37">
        <v>434</v>
      </c>
      <c r="B435" s="36">
        <v>4</v>
      </c>
      <c r="C435" s="37">
        <v>2</v>
      </c>
      <c r="D435" s="37">
        <v>1</v>
      </c>
      <c r="E435" s="38">
        <v>49206</v>
      </c>
      <c r="F435" s="38">
        <v>37614</v>
      </c>
      <c r="G435" s="38">
        <v>980</v>
      </c>
      <c r="H435" s="38">
        <v>259</v>
      </c>
      <c r="I435" s="38">
        <v>5567</v>
      </c>
      <c r="J435" s="39">
        <v>5</v>
      </c>
      <c r="K435" s="38" t="str">
        <f>IF(J435=1,"extremely dissatisfied",IF(J435=2,"dissatisfied",IF(J435=3,"neutral",IF(J435=4,"satisfied","extremely satisfied"))))</f>
        <v>extremely satisfied</v>
      </c>
    </row>
    <row r="436" spans="1:11">
      <c r="A436" s="37">
        <v>435</v>
      </c>
      <c r="B436" s="36">
        <v>4</v>
      </c>
      <c r="C436" s="37">
        <v>3</v>
      </c>
      <c r="D436" s="37">
        <v>1</v>
      </c>
      <c r="E436" s="38">
        <v>61764</v>
      </c>
      <c r="F436" s="38"/>
      <c r="G436" s="38">
        <v>1066</v>
      </c>
      <c r="H436" s="38">
        <v>250</v>
      </c>
      <c r="I436" s="38">
        <v>6303</v>
      </c>
      <c r="J436" s="39">
        <v>5</v>
      </c>
      <c r="K436" s="38" t="str">
        <f>IF(J436=1,"extremely dissatisfied",IF(J436=2,"dissatisfied",IF(J436=3,"neutral",IF(J436=4,"satisfied","extremely satisfied"))))</f>
        <v>extremely satisfied</v>
      </c>
    </row>
    <row r="437" spans="1:11">
      <c r="A437" s="37">
        <v>436</v>
      </c>
      <c r="B437" s="36">
        <v>2</v>
      </c>
      <c r="C437" s="37">
        <v>2</v>
      </c>
      <c r="D437" s="37">
        <v>1</v>
      </c>
      <c r="E437" s="38">
        <v>64982</v>
      </c>
      <c r="F437" s="38">
        <v>34370</v>
      </c>
      <c r="G437" s="38">
        <v>1700</v>
      </c>
      <c r="H437" s="38">
        <v>261</v>
      </c>
      <c r="I437" s="38">
        <v>5562</v>
      </c>
      <c r="J437" s="39">
        <v>5</v>
      </c>
      <c r="K437" s="38" t="str">
        <f>IF(J437=1,"extremely dissatisfied",IF(J437=2,"dissatisfied",IF(J437=3,"neutral",IF(J437=4,"satisfied","extremely satisfied"))))</f>
        <v>extremely satisfied</v>
      </c>
    </row>
    <row r="438" spans="1:11">
      <c r="A438" s="37">
        <v>437</v>
      </c>
      <c r="B438" s="36">
        <v>3</v>
      </c>
      <c r="C438" s="37">
        <v>3</v>
      </c>
      <c r="D438" s="37">
        <v>0</v>
      </c>
      <c r="E438" s="38">
        <v>20844</v>
      </c>
      <c r="F438" s="38">
        <v>11948</v>
      </c>
      <c r="G438" s="38">
        <v>861</v>
      </c>
      <c r="H438" s="38">
        <v>216</v>
      </c>
      <c r="I438" s="38">
        <v>1656</v>
      </c>
      <c r="J438" s="40">
        <v>1</v>
      </c>
      <c r="K438" s="38" t="str">
        <f>IF(J438=1,"extremely dissatisfied",IF(J438=2,"dissatisfied",IF(J438=3,"neutral",IF(J438=4,"satisfied","extremely satisfied"))))</f>
        <v>extremely dissatisfied</v>
      </c>
    </row>
    <row r="439" spans="1:11">
      <c r="A439" s="37">
        <v>438</v>
      </c>
      <c r="B439" s="36">
        <v>2</v>
      </c>
      <c r="C439" s="37">
        <v>1</v>
      </c>
      <c r="D439" s="37">
        <v>0</v>
      </c>
      <c r="E439" s="38">
        <v>53607</v>
      </c>
      <c r="F439" s="38">
        <v>33620</v>
      </c>
      <c r="G439" s="38">
        <v>831</v>
      </c>
      <c r="H439" s="38">
        <v>194</v>
      </c>
      <c r="I439" s="38">
        <v>2489</v>
      </c>
      <c r="J439" s="40">
        <v>2</v>
      </c>
      <c r="K439" s="38" t="str">
        <f>IF(J439=1,"extremely dissatisfied",IF(J439=2,"dissatisfied",IF(J439=3,"neutral",IF(J439=4,"satisfied","extremely satisfied"))))</f>
        <v>dissatisfied</v>
      </c>
    </row>
    <row r="440" spans="1:11">
      <c r="A440" s="37">
        <v>439</v>
      </c>
      <c r="B440" s="36">
        <v>4</v>
      </c>
      <c r="C440" s="37">
        <v>3</v>
      </c>
      <c r="D440" s="37">
        <v>0</v>
      </c>
      <c r="E440" s="38">
        <v>38481</v>
      </c>
      <c r="F440" s="38">
        <v>31892</v>
      </c>
      <c r="G440" s="38">
        <v>475</v>
      </c>
      <c r="H440" s="38">
        <v>210</v>
      </c>
      <c r="I440" s="38">
        <v>2301</v>
      </c>
      <c r="J440" s="40">
        <v>2</v>
      </c>
      <c r="K440" s="38" t="str">
        <f>IF(J440=1,"extremely dissatisfied",IF(J440=2,"dissatisfied",IF(J440=3,"neutral",IF(J440=4,"satisfied","extremely satisfied"))))</f>
        <v>dissatisfied</v>
      </c>
    </row>
    <row r="441" spans="1:11">
      <c r="A441" s="37">
        <v>440</v>
      </c>
      <c r="B441" s="36">
        <v>1</v>
      </c>
      <c r="C441" s="37">
        <v>2</v>
      </c>
      <c r="D441" s="37">
        <v>1</v>
      </c>
      <c r="E441" s="38">
        <v>56151</v>
      </c>
      <c r="F441" s="38"/>
      <c r="G441" s="38">
        <v>1128</v>
      </c>
      <c r="H441" s="38">
        <v>252</v>
      </c>
      <c r="I441" s="38">
        <v>3816</v>
      </c>
      <c r="J441" s="39">
        <v>5</v>
      </c>
      <c r="K441" s="38" t="str">
        <f>IF(J441=1,"extremely dissatisfied",IF(J441=2,"dissatisfied",IF(J441=3,"neutral",IF(J441=4,"satisfied","extremely satisfied"))))</f>
        <v>extremely satisfied</v>
      </c>
    </row>
    <row r="442" spans="1:11">
      <c r="A442" s="37">
        <v>441</v>
      </c>
      <c r="B442" s="36">
        <v>2</v>
      </c>
      <c r="C442" s="37">
        <v>4</v>
      </c>
      <c r="D442" s="37">
        <v>0</v>
      </c>
      <c r="E442" s="38">
        <v>31118</v>
      </c>
      <c r="F442" s="38">
        <v>30705</v>
      </c>
      <c r="G442" s="38">
        <v>595</v>
      </c>
      <c r="H442" s="38">
        <v>204</v>
      </c>
      <c r="I442" s="38">
        <v>3482</v>
      </c>
      <c r="J442" s="40">
        <v>2</v>
      </c>
      <c r="K442" s="38" t="str">
        <f>IF(J442=1,"extremely dissatisfied",IF(J442=2,"dissatisfied",IF(J442=3,"neutral",IF(J442=4,"satisfied","extremely satisfied"))))</f>
        <v>dissatisfied</v>
      </c>
    </row>
    <row r="443" spans="1:11">
      <c r="A443" s="37">
        <v>442</v>
      </c>
      <c r="B443" s="36">
        <v>5</v>
      </c>
      <c r="C443" s="37">
        <v>2</v>
      </c>
      <c r="D443" s="37">
        <v>1</v>
      </c>
      <c r="E443" s="38">
        <v>53338</v>
      </c>
      <c r="F443" s="38"/>
      <c r="G443" s="38">
        <v>793</v>
      </c>
      <c r="H443" s="38">
        <v>274</v>
      </c>
      <c r="I443" s="38">
        <v>5444</v>
      </c>
      <c r="J443" s="39">
        <v>5</v>
      </c>
      <c r="K443" s="38" t="str">
        <f>IF(J443=1,"extremely dissatisfied",IF(J443=2,"dissatisfied",IF(J443=3,"neutral",IF(J443=4,"satisfied","extremely satisfied"))))</f>
        <v>extremely satisfied</v>
      </c>
    </row>
    <row r="444" spans="1:11">
      <c r="A444" s="37">
        <v>443</v>
      </c>
      <c r="B444" s="36">
        <v>6</v>
      </c>
      <c r="C444" s="37">
        <v>3</v>
      </c>
      <c r="D444" s="37">
        <v>0</v>
      </c>
      <c r="E444" s="38">
        <v>25246</v>
      </c>
      <c r="F444" s="38">
        <v>15707</v>
      </c>
      <c r="G444" s="38">
        <v>954</v>
      </c>
      <c r="H444" s="38">
        <v>222</v>
      </c>
      <c r="I444" s="38">
        <v>4001</v>
      </c>
      <c r="J444" s="40">
        <v>1</v>
      </c>
      <c r="K444" s="38" t="str">
        <f>IF(J444=1,"extremely dissatisfied",IF(J444=2,"dissatisfied",IF(J444=3,"neutral",IF(J444=4,"satisfied","extremely satisfied"))))</f>
        <v>extremely dissatisfied</v>
      </c>
    </row>
    <row r="445" spans="1:11">
      <c r="A445" s="37">
        <v>444</v>
      </c>
      <c r="B445" s="36">
        <v>4</v>
      </c>
      <c r="C445" s="37">
        <v>2</v>
      </c>
      <c r="D445" s="37">
        <v>1</v>
      </c>
      <c r="E445" s="38">
        <v>32705</v>
      </c>
      <c r="F445" s="38">
        <v>25029</v>
      </c>
      <c r="G445" s="38">
        <v>1142</v>
      </c>
      <c r="H445" s="38">
        <v>252</v>
      </c>
      <c r="I445" s="38">
        <v>4802</v>
      </c>
      <c r="J445" s="39">
        <v>5</v>
      </c>
      <c r="K445" s="38" t="str">
        <f>IF(J445=1,"extremely dissatisfied",IF(J445=2,"dissatisfied",IF(J445=3,"neutral",IF(J445=4,"satisfied","extremely satisfied"))))</f>
        <v>extremely satisfied</v>
      </c>
    </row>
    <row r="446" spans="1:11">
      <c r="A446" s="37">
        <v>445</v>
      </c>
      <c r="B446" s="36">
        <v>5</v>
      </c>
      <c r="C446" s="37">
        <v>2</v>
      </c>
      <c r="D446" s="37">
        <v>1</v>
      </c>
      <c r="E446" s="38">
        <v>79696</v>
      </c>
      <c r="F446" s="38">
        <v>42497</v>
      </c>
      <c r="G446" s="38">
        <v>814</v>
      </c>
      <c r="H446" s="38">
        <v>273</v>
      </c>
      <c r="I446" s="38">
        <v>7041</v>
      </c>
      <c r="J446" s="39">
        <v>4</v>
      </c>
      <c r="K446" s="38" t="str">
        <f>IF(J446=1,"extremely dissatisfied",IF(J446=2,"dissatisfied",IF(J446=3,"neutral",IF(J446=4,"satisfied","extremely satisfied"))))</f>
        <v>satisfied</v>
      </c>
    </row>
    <row r="447" spans="1:11">
      <c r="A447" s="37">
        <v>446</v>
      </c>
      <c r="B447" s="36">
        <v>2</v>
      </c>
      <c r="C447" s="37">
        <v>4</v>
      </c>
      <c r="D447" s="37">
        <v>0</v>
      </c>
      <c r="E447" s="38">
        <v>24327</v>
      </c>
      <c r="F447" s="38">
        <v>24250</v>
      </c>
      <c r="G447" s="38">
        <v>628</v>
      </c>
      <c r="H447" s="38">
        <v>194</v>
      </c>
      <c r="I447" s="38">
        <v>1675</v>
      </c>
      <c r="J447" s="40">
        <v>3</v>
      </c>
      <c r="K447" s="38" t="str">
        <f>IF(J447=1,"extremely dissatisfied",IF(J447=2,"dissatisfied",IF(J447=3,"neutral",IF(J447=4,"satisfied","extremely satisfied"))))</f>
        <v>neutral</v>
      </c>
    </row>
    <row r="448" spans="1:11">
      <c r="A448" s="37">
        <v>447</v>
      </c>
      <c r="B448" s="36">
        <v>5</v>
      </c>
      <c r="C448" s="37">
        <v>1</v>
      </c>
      <c r="D448" s="37">
        <v>1</v>
      </c>
      <c r="E448" s="38">
        <v>84098</v>
      </c>
      <c r="F448" s="38">
        <v>60049</v>
      </c>
      <c r="G448" s="38">
        <v>1213</v>
      </c>
      <c r="H448" s="38">
        <v>267</v>
      </c>
      <c r="I448" s="38">
        <v>5861</v>
      </c>
      <c r="J448" s="39">
        <v>5</v>
      </c>
      <c r="K448" s="38" t="str">
        <f>IF(J448=1,"extremely dissatisfied",IF(J448=2,"dissatisfied",IF(J448=3,"neutral",IF(J448=4,"satisfied","extremely satisfied"))))</f>
        <v>extremely satisfied</v>
      </c>
    </row>
    <row r="449" spans="1:11">
      <c r="A449" s="37">
        <v>448</v>
      </c>
      <c r="B449" s="36">
        <v>3</v>
      </c>
      <c r="C449" s="37">
        <v>4</v>
      </c>
      <c r="D449" s="37">
        <v>0</v>
      </c>
      <c r="E449" s="38">
        <v>23653</v>
      </c>
      <c r="F449" s="38">
        <v>15052</v>
      </c>
      <c r="G449" s="38">
        <v>474</v>
      </c>
      <c r="H449" s="38">
        <v>216</v>
      </c>
      <c r="I449" s="38">
        <v>1623</v>
      </c>
      <c r="J449" s="40">
        <v>1</v>
      </c>
      <c r="K449" s="38" t="str">
        <f>IF(J449=1,"extremely dissatisfied",IF(J449=2,"dissatisfied",IF(J449=3,"neutral",IF(J449=4,"satisfied","extremely satisfied"))))</f>
        <v>extremely dissatisfied</v>
      </c>
    </row>
    <row r="450" spans="1:11">
      <c r="A450" s="37">
        <v>449</v>
      </c>
      <c r="B450" s="36">
        <v>2</v>
      </c>
      <c r="C450" s="37">
        <v>2</v>
      </c>
      <c r="D450" s="37">
        <v>1</v>
      </c>
      <c r="E450" s="38">
        <v>58305</v>
      </c>
      <c r="F450" s="38"/>
      <c r="G450" s="38">
        <v>1171</v>
      </c>
      <c r="H450" s="38">
        <v>247</v>
      </c>
      <c r="I450" s="38">
        <v>5803</v>
      </c>
      <c r="J450" s="39">
        <v>5</v>
      </c>
      <c r="K450" s="38" t="str">
        <f>IF(J450=1,"extremely dissatisfied",IF(J450=2,"dissatisfied",IF(J450=3,"neutral",IF(J450=4,"satisfied","extremely satisfied"))))</f>
        <v>extremely satisfied</v>
      </c>
    </row>
    <row r="451" spans="1:11">
      <c r="A451" s="37">
        <v>450</v>
      </c>
      <c r="B451" s="36">
        <v>1</v>
      </c>
      <c r="C451" s="37">
        <v>1</v>
      </c>
      <c r="D451" s="37">
        <v>0</v>
      </c>
      <c r="E451" s="38">
        <v>47570</v>
      </c>
      <c r="F451" s="38"/>
      <c r="G451" s="38">
        <v>918</v>
      </c>
      <c r="H451" s="38">
        <v>200</v>
      </c>
      <c r="I451" s="38">
        <v>2689</v>
      </c>
      <c r="J451" s="40">
        <v>2</v>
      </c>
      <c r="K451" s="38" t="str">
        <f>IF(J451=1,"extremely dissatisfied",IF(J451=2,"dissatisfied",IF(J451=3,"neutral",IF(J451=4,"satisfied","extremely satisfied"))))</f>
        <v>dissatisfied</v>
      </c>
    </row>
    <row r="452" spans="1:11">
      <c r="A452" s="37">
        <v>451</v>
      </c>
      <c r="B452" s="36">
        <v>3</v>
      </c>
      <c r="C452" s="37">
        <v>4</v>
      </c>
      <c r="D452" s="37">
        <v>0</v>
      </c>
      <c r="E452" s="38">
        <v>20435</v>
      </c>
      <c r="F452" s="38">
        <v>18013</v>
      </c>
      <c r="G452" s="38">
        <v>547</v>
      </c>
      <c r="H452" s="38">
        <v>215</v>
      </c>
      <c r="I452" s="38">
        <v>2538</v>
      </c>
      <c r="J452" s="40">
        <v>3</v>
      </c>
      <c r="K452" s="38" t="str">
        <f>IF(J452=1,"extremely dissatisfied",IF(J452=2,"dissatisfied",IF(J452=3,"neutral",IF(J452=4,"satisfied","extremely satisfied"))))</f>
        <v>neutral</v>
      </c>
    </row>
    <row r="453" spans="1:11">
      <c r="A453" s="37">
        <v>452</v>
      </c>
      <c r="B453" s="36">
        <v>2</v>
      </c>
      <c r="C453" s="37">
        <v>2</v>
      </c>
      <c r="D453" s="37">
        <v>1</v>
      </c>
      <c r="E453" s="38">
        <v>84675</v>
      </c>
      <c r="F453" s="38"/>
      <c r="G453" s="38">
        <v>1068</v>
      </c>
      <c r="H453" s="38">
        <v>249</v>
      </c>
      <c r="I453" s="38">
        <v>4130</v>
      </c>
      <c r="J453" s="39">
        <v>5</v>
      </c>
      <c r="K453" s="38" t="str">
        <f>IF(J453=1,"extremely dissatisfied",IF(J453=2,"dissatisfied",IF(J453=3,"neutral",IF(J453=4,"satisfied","extremely satisfied"))))</f>
        <v>extremely satisfied</v>
      </c>
    </row>
    <row r="454" spans="1:11">
      <c r="A454" s="37">
        <v>453</v>
      </c>
      <c r="B454" s="36">
        <v>5</v>
      </c>
      <c r="C454" s="37">
        <v>1</v>
      </c>
      <c r="D454" s="37">
        <v>0</v>
      </c>
      <c r="E454" s="38">
        <v>42603</v>
      </c>
      <c r="F454" s="38">
        <v>30072</v>
      </c>
      <c r="G454" s="38">
        <v>931</v>
      </c>
      <c r="H454" s="38">
        <v>220</v>
      </c>
      <c r="I454" s="38">
        <v>2958</v>
      </c>
      <c r="J454" s="40">
        <v>2</v>
      </c>
      <c r="K454" s="38" t="str">
        <f>IF(J454=1,"extremely dissatisfied",IF(J454=2,"dissatisfied",IF(J454=3,"neutral",IF(J454=4,"satisfied","extremely satisfied"))))</f>
        <v>dissatisfied</v>
      </c>
    </row>
    <row r="455" spans="1:11">
      <c r="A455" s="37">
        <v>454</v>
      </c>
      <c r="B455" s="36">
        <v>3</v>
      </c>
      <c r="C455" s="37">
        <v>1</v>
      </c>
      <c r="D455" s="37">
        <v>0</v>
      </c>
      <c r="E455" s="38">
        <v>35043</v>
      </c>
      <c r="F455" s="38">
        <v>18189</v>
      </c>
      <c r="G455" s="38">
        <v>930</v>
      </c>
      <c r="H455" s="38">
        <v>207</v>
      </c>
      <c r="I455" s="38">
        <v>2340</v>
      </c>
      <c r="J455" s="40">
        <v>4</v>
      </c>
      <c r="K455" s="38" t="str">
        <f>IF(J455=1,"extremely dissatisfied",IF(J455=2,"dissatisfied",IF(J455=3,"neutral",IF(J455=4,"satisfied","extremely satisfied"))))</f>
        <v>satisfied</v>
      </c>
    </row>
    <row r="456" spans="1:11">
      <c r="A456" s="37">
        <v>455</v>
      </c>
      <c r="B456" s="36">
        <v>4</v>
      </c>
      <c r="C456" s="37">
        <v>3</v>
      </c>
      <c r="D456" s="37">
        <v>0</v>
      </c>
      <c r="E456" s="38">
        <v>18782</v>
      </c>
      <c r="F456" s="38">
        <v>13096</v>
      </c>
      <c r="G456" s="38">
        <v>719</v>
      </c>
      <c r="H456" s="38">
        <v>206</v>
      </c>
      <c r="I456" s="38">
        <v>3330</v>
      </c>
      <c r="J456" s="40">
        <v>2</v>
      </c>
      <c r="K456" s="38" t="str">
        <f>IF(J456=1,"extremely dissatisfied",IF(J456=2,"dissatisfied",IF(J456=3,"neutral",IF(J456=4,"satisfied","extremely satisfied"))))</f>
        <v>dissatisfied</v>
      </c>
    </row>
    <row r="457" spans="1:11">
      <c r="A457" s="37">
        <v>456</v>
      </c>
      <c r="B457" s="36">
        <v>1</v>
      </c>
      <c r="C457" s="37">
        <v>1</v>
      </c>
      <c r="D457" s="37">
        <v>0</v>
      </c>
      <c r="E457" s="38">
        <v>32125</v>
      </c>
      <c r="F457" s="38"/>
      <c r="G457" s="38">
        <v>597</v>
      </c>
      <c r="H457" s="38">
        <v>196</v>
      </c>
      <c r="I457" s="38">
        <v>1597</v>
      </c>
      <c r="J457" s="40">
        <v>1</v>
      </c>
      <c r="K457" s="38" t="str">
        <f>IF(J457=1,"extremely dissatisfied",IF(J457=2,"dissatisfied",IF(J457=3,"neutral",IF(J457=4,"satisfied","extremely satisfied"))))</f>
        <v>extremely dissatisfied</v>
      </c>
    </row>
    <row r="458" spans="1:11">
      <c r="A458" s="37">
        <v>457</v>
      </c>
      <c r="B458" s="36">
        <v>3</v>
      </c>
      <c r="C458" s="37">
        <v>2</v>
      </c>
      <c r="D458" s="37">
        <v>1</v>
      </c>
      <c r="E458" s="38">
        <v>38157</v>
      </c>
      <c r="F458" s="38">
        <v>27643</v>
      </c>
      <c r="G458" s="38">
        <v>727</v>
      </c>
      <c r="H458" s="38">
        <v>264</v>
      </c>
      <c r="I458" s="38">
        <v>5260</v>
      </c>
      <c r="J458" s="39">
        <v>4</v>
      </c>
      <c r="K458" s="38" t="str">
        <f>IF(J458=1,"extremely dissatisfied",IF(J458=2,"dissatisfied",IF(J458=3,"neutral",IF(J458=4,"satisfied","extremely satisfied"))))</f>
        <v>satisfied</v>
      </c>
    </row>
    <row r="459" spans="1:11">
      <c r="A459" s="37">
        <v>458</v>
      </c>
      <c r="B459" s="36">
        <v>3</v>
      </c>
      <c r="C459" s="37">
        <v>3</v>
      </c>
      <c r="D459" s="37">
        <v>0</v>
      </c>
      <c r="E459" s="38">
        <v>29101</v>
      </c>
      <c r="F459" s="38">
        <v>15967</v>
      </c>
      <c r="G459" s="38">
        <v>500</v>
      </c>
      <c r="H459" s="38">
        <v>206</v>
      </c>
      <c r="I459" s="38">
        <v>3447</v>
      </c>
      <c r="J459" s="40">
        <v>2</v>
      </c>
      <c r="K459" s="38" t="str">
        <f>IF(J459=1,"extremely dissatisfied",IF(J459=2,"dissatisfied",IF(J459=3,"neutral",IF(J459=4,"satisfied","extremely satisfied"))))</f>
        <v>dissatisfied</v>
      </c>
    </row>
    <row r="460" spans="1:11">
      <c r="A460" s="37">
        <v>459</v>
      </c>
      <c r="B460" s="36">
        <v>3</v>
      </c>
      <c r="C460" s="37">
        <v>1</v>
      </c>
      <c r="D460" s="37">
        <v>1</v>
      </c>
      <c r="E460" s="38">
        <v>37869</v>
      </c>
      <c r="F460" s="38">
        <v>30059</v>
      </c>
      <c r="G460" s="38">
        <v>941</v>
      </c>
      <c r="H460" s="38">
        <v>262</v>
      </c>
      <c r="I460" s="38">
        <v>5642</v>
      </c>
      <c r="J460" s="39">
        <v>5</v>
      </c>
      <c r="K460" s="38" t="str">
        <f>IF(J460=1,"extremely dissatisfied",IF(J460=2,"dissatisfied",IF(J460=3,"neutral",IF(J460=4,"satisfied","extremely satisfied"))))</f>
        <v>extremely satisfied</v>
      </c>
    </row>
    <row r="461" spans="1:11">
      <c r="A461" s="37">
        <v>460</v>
      </c>
      <c r="B461" s="36">
        <v>4</v>
      </c>
      <c r="C461" s="37">
        <v>3</v>
      </c>
      <c r="D461" s="37">
        <v>0</v>
      </c>
      <c r="E461" s="38">
        <v>26103</v>
      </c>
      <c r="F461" s="38">
        <v>17435</v>
      </c>
      <c r="G461" s="38">
        <v>934</v>
      </c>
      <c r="H461" s="38">
        <v>215</v>
      </c>
      <c r="I461" s="38">
        <v>2932</v>
      </c>
      <c r="J461" s="40">
        <v>3</v>
      </c>
      <c r="K461" s="38" t="str">
        <f>IF(J461=1,"extremely dissatisfied",IF(J461=2,"dissatisfied",IF(J461=3,"neutral",IF(J461=4,"satisfied","extremely satisfied"))))</f>
        <v>neutral</v>
      </c>
    </row>
    <row r="462" spans="1:11">
      <c r="A462" s="37">
        <v>461</v>
      </c>
      <c r="B462" s="36">
        <v>4</v>
      </c>
      <c r="C462" s="37">
        <v>1</v>
      </c>
      <c r="D462" s="37">
        <v>1</v>
      </c>
      <c r="E462" s="38">
        <v>55264</v>
      </c>
      <c r="F462" s="38">
        <v>46778</v>
      </c>
      <c r="G462" s="38">
        <v>1420</v>
      </c>
      <c r="H462" s="38">
        <v>265</v>
      </c>
      <c r="I462" s="38">
        <v>6729</v>
      </c>
      <c r="J462" s="39">
        <v>5</v>
      </c>
      <c r="K462" s="38" t="str">
        <f>IF(J462=1,"extremely dissatisfied",IF(J462=2,"dissatisfied",IF(J462=3,"neutral",IF(J462=4,"satisfied","extremely satisfied"))))</f>
        <v>extremely satisfied</v>
      </c>
    </row>
    <row r="463" spans="1:11">
      <c r="A463" s="37">
        <v>462</v>
      </c>
      <c r="B463" s="36">
        <v>2</v>
      </c>
      <c r="C463" s="37">
        <v>3</v>
      </c>
      <c r="D463" s="37">
        <v>0</v>
      </c>
      <c r="E463" s="38">
        <v>29718</v>
      </c>
      <c r="F463" s="38">
        <v>17955</v>
      </c>
      <c r="G463" s="38">
        <v>1240</v>
      </c>
      <c r="H463" s="38">
        <v>206</v>
      </c>
      <c r="I463" s="38">
        <v>2851</v>
      </c>
      <c r="J463" s="40">
        <v>2</v>
      </c>
      <c r="K463" s="38" t="str">
        <f>IF(J463=1,"extremely dissatisfied",IF(J463=2,"dissatisfied",IF(J463=3,"neutral",IF(J463=4,"satisfied","extremely satisfied"))))</f>
        <v>dissatisfied</v>
      </c>
    </row>
    <row r="464" spans="1:11">
      <c r="A464" s="37">
        <v>463</v>
      </c>
      <c r="B464" s="36">
        <v>4</v>
      </c>
      <c r="C464" s="37">
        <v>3</v>
      </c>
      <c r="D464" s="37">
        <v>1</v>
      </c>
      <c r="E464" s="38">
        <v>34884</v>
      </c>
      <c r="F464" s="38"/>
      <c r="G464" s="38">
        <v>783</v>
      </c>
      <c r="H464" s="38">
        <v>251</v>
      </c>
      <c r="I464" s="38">
        <v>3871</v>
      </c>
      <c r="J464" s="39">
        <v>4</v>
      </c>
      <c r="K464" s="38" t="str">
        <f>IF(J464=1,"extremely dissatisfied",IF(J464=2,"dissatisfied",IF(J464=3,"neutral",IF(J464=4,"satisfied","extremely satisfied"))))</f>
        <v>satisfied</v>
      </c>
    </row>
    <row r="465" spans="1:11">
      <c r="A465" s="37">
        <v>464</v>
      </c>
      <c r="B465" s="36">
        <v>3</v>
      </c>
      <c r="C465" s="37">
        <v>3</v>
      </c>
      <c r="D465" s="37">
        <v>0</v>
      </c>
      <c r="E465" s="38">
        <v>33467</v>
      </c>
      <c r="F465" s="38">
        <v>30032</v>
      </c>
      <c r="G465" s="38">
        <v>1286</v>
      </c>
      <c r="H465" s="38">
        <v>214</v>
      </c>
      <c r="I465" s="38">
        <v>3210</v>
      </c>
      <c r="J465" s="40">
        <v>2</v>
      </c>
      <c r="K465" s="38" t="str">
        <f>IF(J465=1,"extremely dissatisfied",IF(J465=2,"dissatisfied",IF(J465=3,"neutral",IF(J465=4,"satisfied","extremely satisfied"))))</f>
        <v>dissatisfied</v>
      </c>
    </row>
    <row r="466" spans="1:11">
      <c r="A466" s="37">
        <v>465</v>
      </c>
      <c r="B466" s="36">
        <v>1</v>
      </c>
      <c r="C466" s="37">
        <v>3</v>
      </c>
      <c r="D466" s="37">
        <v>0</v>
      </c>
      <c r="E466" s="38">
        <v>18119</v>
      </c>
      <c r="F466" s="38"/>
      <c r="G466" s="38">
        <v>1452</v>
      </c>
      <c r="H466" s="38">
        <v>211</v>
      </c>
      <c r="I466" s="38">
        <v>3523</v>
      </c>
      <c r="J466" s="40">
        <v>2</v>
      </c>
      <c r="K466" s="38" t="str">
        <f>IF(J466=1,"extremely dissatisfied",IF(J466=2,"dissatisfied",IF(J466=3,"neutral",IF(J466=4,"satisfied","extremely satisfied"))))</f>
        <v>dissatisfied</v>
      </c>
    </row>
    <row r="467" spans="1:11">
      <c r="A467" s="37">
        <v>466</v>
      </c>
      <c r="B467" s="36">
        <v>8</v>
      </c>
      <c r="C467" s="37">
        <v>2</v>
      </c>
      <c r="D467" s="37">
        <v>1</v>
      </c>
      <c r="E467" s="38">
        <v>46100</v>
      </c>
      <c r="F467" s="38">
        <v>44847</v>
      </c>
      <c r="G467" s="38">
        <v>820</v>
      </c>
      <c r="H467" s="38">
        <v>286</v>
      </c>
      <c r="I467" s="38">
        <v>6840</v>
      </c>
      <c r="J467" s="39">
        <v>5</v>
      </c>
      <c r="K467" s="38" t="str">
        <f>IF(J467=1,"extremely dissatisfied",IF(J467=2,"dissatisfied",IF(J467=3,"neutral",IF(J467=4,"satisfied","extremely satisfied"))))</f>
        <v>extremely satisfied</v>
      </c>
    </row>
    <row r="468" spans="1:11">
      <c r="A468" s="37">
        <v>467</v>
      </c>
      <c r="B468" s="36">
        <v>3</v>
      </c>
      <c r="C468" s="37">
        <v>1</v>
      </c>
      <c r="D468" s="37">
        <v>1</v>
      </c>
      <c r="E468" s="38">
        <v>48369</v>
      </c>
      <c r="F468" s="38"/>
      <c r="G468" s="38">
        <v>1222</v>
      </c>
      <c r="H468" s="38">
        <v>259</v>
      </c>
      <c r="I468" s="38">
        <v>5107</v>
      </c>
      <c r="J468" s="39">
        <v>4</v>
      </c>
      <c r="K468" s="38" t="str">
        <f>IF(J468=1,"extremely dissatisfied",IF(J468=2,"dissatisfied",IF(J468=3,"neutral",IF(J468=4,"satisfied","extremely satisfied"))))</f>
        <v>satisfied</v>
      </c>
    </row>
    <row r="469" spans="1:11">
      <c r="A469" s="37">
        <v>468</v>
      </c>
      <c r="B469" s="36">
        <v>2</v>
      </c>
      <c r="C469" s="37">
        <v>2</v>
      </c>
      <c r="D469" s="37">
        <v>0</v>
      </c>
      <c r="E469" s="38">
        <v>45275</v>
      </c>
      <c r="F469" s="38">
        <v>29055</v>
      </c>
      <c r="G469" s="38">
        <v>1076</v>
      </c>
      <c r="H469" s="38">
        <v>197</v>
      </c>
      <c r="I469" s="38">
        <v>1686</v>
      </c>
      <c r="J469" s="40">
        <v>2</v>
      </c>
      <c r="K469" s="38" t="str">
        <f>IF(J469=1,"extremely dissatisfied",IF(J469=2,"dissatisfied",IF(J469=3,"neutral",IF(J469=4,"satisfied","extremely satisfied"))))</f>
        <v>dissatisfied</v>
      </c>
    </row>
    <row r="470" spans="1:11">
      <c r="A470" s="37">
        <v>469</v>
      </c>
      <c r="B470" s="36">
        <v>1</v>
      </c>
      <c r="C470" s="37">
        <v>3</v>
      </c>
      <c r="D470" s="37">
        <v>1</v>
      </c>
      <c r="E470" s="38">
        <v>35430</v>
      </c>
      <c r="F470" s="38"/>
      <c r="G470" s="38">
        <v>1029</v>
      </c>
      <c r="H470" s="38">
        <v>259</v>
      </c>
      <c r="I470" s="38">
        <v>3978</v>
      </c>
      <c r="J470" s="39">
        <v>5</v>
      </c>
      <c r="K470" s="38" t="str">
        <f>IF(J470=1,"extremely dissatisfied",IF(J470=2,"dissatisfied",IF(J470=3,"neutral",IF(J470=4,"satisfied","extremely satisfied"))))</f>
        <v>extremely satisfied</v>
      </c>
    </row>
    <row r="471" spans="1:11">
      <c r="A471" s="37">
        <v>470</v>
      </c>
      <c r="B471" s="36">
        <v>3</v>
      </c>
      <c r="C471" s="37">
        <v>4</v>
      </c>
      <c r="D471" s="37">
        <v>0</v>
      </c>
      <c r="E471" s="38">
        <v>42249</v>
      </c>
      <c r="F471" s="38">
        <v>32387</v>
      </c>
      <c r="G471" s="38">
        <v>615</v>
      </c>
      <c r="H471" s="38">
        <v>208</v>
      </c>
      <c r="I471" s="38">
        <v>2658</v>
      </c>
      <c r="J471" s="40">
        <v>1</v>
      </c>
      <c r="K471" s="38" t="str">
        <f>IF(J471=1,"extremely dissatisfied",IF(J471=2,"dissatisfied",IF(J471=3,"neutral",IF(J471=4,"satisfied","extremely satisfied"))))</f>
        <v>extremely dissatisfied</v>
      </c>
    </row>
    <row r="472" spans="1:11">
      <c r="A472" s="37">
        <v>471</v>
      </c>
      <c r="B472" s="36">
        <v>3</v>
      </c>
      <c r="C472" s="37">
        <v>1</v>
      </c>
      <c r="D472" s="37">
        <v>1</v>
      </c>
      <c r="E472" s="38">
        <v>84823</v>
      </c>
      <c r="F472" s="38">
        <v>44388</v>
      </c>
      <c r="G472" s="38">
        <v>1136</v>
      </c>
      <c r="H472" s="38">
        <v>254</v>
      </c>
      <c r="I472" s="38">
        <v>5801</v>
      </c>
      <c r="J472" s="39">
        <v>5</v>
      </c>
      <c r="K472" s="38" t="str">
        <f>IF(J472=1,"extremely dissatisfied",IF(J472=2,"dissatisfied",IF(J472=3,"neutral",IF(J472=4,"satisfied","extremely satisfied"))))</f>
        <v>extremely satisfied</v>
      </c>
    </row>
    <row r="473" spans="1:11">
      <c r="A473" s="37">
        <v>472</v>
      </c>
      <c r="B473" s="36">
        <v>1</v>
      </c>
      <c r="C473" s="37">
        <v>2</v>
      </c>
      <c r="D473" s="37">
        <v>1</v>
      </c>
      <c r="E473" s="38">
        <v>60069</v>
      </c>
      <c r="F473" s="38"/>
      <c r="G473" s="38">
        <v>1434</v>
      </c>
      <c r="H473" s="38">
        <v>249</v>
      </c>
      <c r="I473" s="38">
        <v>3578</v>
      </c>
      <c r="J473" s="39">
        <v>2</v>
      </c>
      <c r="K473" s="38" t="str">
        <f>IF(J473=1,"extremely dissatisfied",IF(J473=2,"dissatisfied",IF(J473=3,"neutral",IF(J473=4,"satisfied","extremely satisfied"))))</f>
        <v>dissatisfied</v>
      </c>
    </row>
    <row r="474" spans="1:11">
      <c r="A474" s="37">
        <v>473</v>
      </c>
      <c r="B474" s="36">
        <v>2</v>
      </c>
      <c r="C474" s="37">
        <v>4</v>
      </c>
      <c r="D474" s="37">
        <v>1</v>
      </c>
      <c r="E474" s="38">
        <v>28534</v>
      </c>
      <c r="F474" s="38"/>
      <c r="G474" s="38">
        <v>760</v>
      </c>
      <c r="H474" s="38">
        <v>255</v>
      </c>
      <c r="I474" s="38">
        <v>3281</v>
      </c>
      <c r="J474" s="39">
        <v>5</v>
      </c>
      <c r="K474" s="38" t="str">
        <f>IF(J474=1,"extremely dissatisfied",IF(J474=2,"dissatisfied",IF(J474=3,"neutral",IF(J474=4,"satisfied","extremely satisfied"))))</f>
        <v>extremely satisfied</v>
      </c>
    </row>
    <row r="475" spans="1:11">
      <c r="A475" s="37">
        <v>474</v>
      </c>
      <c r="B475" s="36">
        <v>4</v>
      </c>
      <c r="C475" s="37">
        <v>4</v>
      </c>
      <c r="D475" s="37">
        <v>1</v>
      </c>
      <c r="E475" s="38">
        <v>30433</v>
      </c>
      <c r="F475" s="38">
        <v>28204</v>
      </c>
      <c r="G475" s="38">
        <v>584</v>
      </c>
      <c r="H475" s="38">
        <v>260</v>
      </c>
      <c r="I475" s="38">
        <v>4823</v>
      </c>
      <c r="J475" s="39">
        <v>4</v>
      </c>
      <c r="K475" s="38" t="str">
        <f>IF(J475=1,"extremely dissatisfied",IF(J475=2,"dissatisfied",IF(J475=3,"neutral",IF(J475=4,"satisfied","extremely satisfied"))))</f>
        <v>satisfied</v>
      </c>
    </row>
    <row r="476" spans="1:11">
      <c r="A476" s="37">
        <v>475</v>
      </c>
      <c r="B476" s="36">
        <v>3</v>
      </c>
      <c r="C476" s="37">
        <v>1</v>
      </c>
      <c r="D476" s="37">
        <v>1</v>
      </c>
      <c r="E476" s="38">
        <v>53184</v>
      </c>
      <c r="F476" s="38">
        <v>41624</v>
      </c>
      <c r="G476" s="38">
        <v>1033</v>
      </c>
      <c r="H476" s="38">
        <v>254</v>
      </c>
      <c r="I476" s="38">
        <v>5889</v>
      </c>
      <c r="J476" s="39">
        <v>3</v>
      </c>
      <c r="K476" s="38" t="str">
        <f>IF(J476=1,"extremely dissatisfied",IF(J476=2,"dissatisfied",IF(J476=3,"neutral",IF(J476=4,"satisfied","extremely satisfied"))))</f>
        <v>neutral</v>
      </c>
    </row>
    <row r="477" spans="1:11">
      <c r="A477" s="37">
        <v>476</v>
      </c>
      <c r="B477" s="36">
        <v>1</v>
      </c>
      <c r="C477" s="37">
        <v>3</v>
      </c>
      <c r="D477" s="37">
        <v>0</v>
      </c>
      <c r="E477" s="38">
        <v>49358</v>
      </c>
      <c r="F477" s="38"/>
      <c r="G477" s="38">
        <v>562</v>
      </c>
      <c r="H477" s="38">
        <v>205</v>
      </c>
      <c r="I477" s="38">
        <v>2962</v>
      </c>
      <c r="J477" s="40">
        <v>2</v>
      </c>
      <c r="K477" s="38" t="str">
        <f>IF(J477=1,"extremely dissatisfied",IF(J477=2,"dissatisfied",IF(J477=3,"neutral",IF(J477=4,"satisfied","extremely satisfied"))))</f>
        <v>dissatisfied</v>
      </c>
    </row>
    <row r="478" spans="1:11">
      <c r="A478" s="37">
        <v>477</v>
      </c>
      <c r="B478" s="36">
        <v>1</v>
      </c>
      <c r="C478" s="37">
        <v>3</v>
      </c>
      <c r="D478" s="37">
        <v>1</v>
      </c>
      <c r="E478" s="38">
        <v>41628</v>
      </c>
      <c r="F478" s="38"/>
      <c r="G478" s="38">
        <v>1732</v>
      </c>
      <c r="H478" s="38">
        <v>253</v>
      </c>
      <c r="I478" s="38">
        <v>5370</v>
      </c>
      <c r="J478" s="39">
        <v>5</v>
      </c>
      <c r="K478" s="38" t="str">
        <f>IF(J478=1,"extremely dissatisfied",IF(J478=2,"dissatisfied",IF(J478=3,"neutral",IF(J478=4,"satisfied","extremely satisfied"))))</f>
        <v>extremely satisfied</v>
      </c>
    </row>
    <row r="479" spans="1:11">
      <c r="A479" s="37">
        <v>478</v>
      </c>
      <c r="B479" s="36">
        <v>3</v>
      </c>
      <c r="C479" s="37">
        <v>3</v>
      </c>
      <c r="D479" s="37">
        <v>1</v>
      </c>
      <c r="E479" s="38">
        <v>46389</v>
      </c>
      <c r="F479" s="38"/>
      <c r="G479" s="38">
        <v>1780</v>
      </c>
      <c r="H479" s="38">
        <v>258</v>
      </c>
      <c r="I479" s="38">
        <v>6341</v>
      </c>
      <c r="J479" s="39">
        <v>4</v>
      </c>
      <c r="K479" s="38" t="str">
        <f>IF(J479=1,"extremely dissatisfied",IF(J479=2,"dissatisfied",IF(J479=3,"neutral",IF(J479=4,"satisfied","extremely satisfied"))))</f>
        <v>satisfied</v>
      </c>
    </row>
    <row r="480" spans="1:11">
      <c r="A480" s="37">
        <v>479</v>
      </c>
      <c r="B480" s="36">
        <v>2</v>
      </c>
      <c r="C480" s="37">
        <v>1</v>
      </c>
      <c r="D480" s="37">
        <v>1</v>
      </c>
      <c r="E480" s="38">
        <v>85051</v>
      </c>
      <c r="F480" s="38"/>
      <c r="G480" s="38">
        <v>1307</v>
      </c>
      <c r="H480" s="38">
        <v>246</v>
      </c>
      <c r="I480" s="38">
        <v>5460</v>
      </c>
      <c r="J480" s="39">
        <v>3</v>
      </c>
      <c r="K480" s="38" t="str">
        <f>IF(J480=1,"extremely dissatisfied",IF(J480=2,"dissatisfied",IF(J480=3,"neutral",IF(J480=4,"satisfied","extremely satisfied"))))</f>
        <v>neutral</v>
      </c>
    </row>
    <row r="481" spans="1:11">
      <c r="A481" s="37">
        <v>480</v>
      </c>
      <c r="B481" s="36">
        <v>3</v>
      </c>
      <c r="C481" s="37">
        <v>3</v>
      </c>
      <c r="D481" s="37">
        <v>0</v>
      </c>
      <c r="E481" s="38">
        <v>46703</v>
      </c>
      <c r="F481" s="38">
        <v>40502</v>
      </c>
      <c r="G481" s="38">
        <v>1078</v>
      </c>
      <c r="H481" s="38">
        <v>205</v>
      </c>
      <c r="I481" s="38">
        <v>3606</v>
      </c>
      <c r="J481" s="40">
        <v>2</v>
      </c>
      <c r="K481" s="38" t="str">
        <f>IF(J481=1,"extremely dissatisfied",IF(J481=2,"dissatisfied",IF(J481=3,"neutral",IF(J481=4,"satisfied","extremely satisfied"))))</f>
        <v>dissatisfied</v>
      </c>
    </row>
    <row r="482" spans="1:11">
      <c r="A482" s="37">
        <v>481</v>
      </c>
      <c r="B482" s="36">
        <v>3</v>
      </c>
      <c r="C482" s="37">
        <v>4</v>
      </c>
      <c r="D482" s="37">
        <v>0</v>
      </c>
      <c r="E482" s="38">
        <v>33268</v>
      </c>
      <c r="F482" s="38">
        <v>17587</v>
      </c>
      <c r="G482" s="38">
        <v>680</v>
      </c>
      <c r="H482" s="38">
        <v>208</v>
      </c>
      <c r="I482" s="38">
        <v>1909</v>
      </c>
      <c r="J482" s="40">
        <v>3</v>
      </c>
      <c r="K482" s="38" t="str">
        <f>IF(J482=1,"extremely dissatisfied",IF(J482=2,"dissatisfied",IF(J482=3,"neutral",IF(J482=4,"satisfied","extremely satisfied"))))</f>
        <v>neutral</v>
      </c>
    </row>
    <row r="483" spans="1:11">
      <c r="A483" s="37">
        <v>482</v>
      </c>
      <c r="B483" s="36">
        <v>3</v>
      </c>
      <c r="C483" s="37">
        <v>2</v>
      </c>
      <c r="D483" s="37">
        <v>1</v>
      </c>
      <c r="E483" s="38">
        <v>76435</v>
      </c>
      <c r="F483" s="38">
        <v>40136</v>
      </c>
      <c r="G483" s="38">
        <v>1009</v>
      </c>
      <c r="H483" s="38">
        <v>259</v>
      </c>
      <c r="I483" s="38">
        <v>6806</v>
      </c>
      <c r="J483" s="39">
        <v>5</v>
      </c>
      <c r="K483" s="38" t="str">
        <f>IF(J483=1,"extremely dissatisfied",IF(J483=2,"dissatisfied",IF(J483=3,"neutral",IF(J483=4,"satisfied","extremely satisfied"))))</f>
        <v>extremely satisfied</v>
      </c>
    </row>
    <row r="484" spans="1:11">
      <c r="A484" s="37">
        <v>483</v>
      </c>
      <c r="B484" s="36">
        <v>2</v>
      </c>
      <c r="C484" s="37">
        <v>4</v>
      </c>
      <c r="D484" s="37">
        <v>1</v>
      </c>
      <c r="E484" s="38">
        <v>37450</v>
      </c>
      <c r="F484" s="38">
        <v>21464</v>
      </c>
      <c r="G484" s="38">
        <v>618</v>
      </c>
      <c r="H484" s="38">
        <v>248</v>
      </c>
      <c r="I484" s="38">
        <v>3098</v>
      </c>
      <c r="J484" s="39">
        <v>5</v>
      </c>
      <c r="K484" s="38" t="str">
        <f>IF(J484=1,"extremely dissatisfied",IF(J484=2,"dissatisfied",IF(J484=3,"neutral",IF(J484=4,"satisfied","extremely satisfied"))))</f>
        <v>extremely satisfied</v>
      </c>
    </row>
    <row r="485" spans="1:11">
      <c r="A485" s="37">
        <v>484</v>
      </c>
      <c r="B485" s="36">
        <v>1</v>
      </c>
      <c r="C485" s="37">
        <v>3</v>
      </c>
      <c r="D485" s="37">
        <v>0</v>
      </c>
      <c r="E485" s="38">
        <v>47244</v>
      </c>
      <c r="F485" s="38"/>
      <c r="G485" s="38">
        <v>638</v>
      </c>
      <c r="H485" s="38">
        <v>196</v>
      </c>
      <c r="I485" s="38">
        <v>2896</v>
      </c>
      <c r="J485" s="40">
        <v>2</v>
      </c>
      <c r="K485" s="38" t="str">
        <f>IF(J485=1,"extremely dissatisfied",IF(J485=2,"dissatisfied",IF(J485=3,"neutral",IF(J485=4,"satisfied","extremely satisfied"))))</f>
        <v>dissatisfied</v>
      </c>
    </row>
    <row r="486" spans="1:11">
      <c r="A486" s="37">
        <v>485</v>
      </c>
      <c r="B486" s="36">
        <v>3</v>
      </c>
      <c r="C486" s="37">
        <v>3</v>
      </c>
      <c r="D486" s="37">
        <v>0</v>
      </c>
      <c r="E486" s="38">
        <v>57525</v>
      </c>
      <c r="F486" s="38">
        <v>29514</v>
      </c>
      <c r="G486" s="38">
        <v>1001</v>
      </c>
      <c r="H486" s="38">
        <v>213</v>
      </c>
      <c r="I486" s="38">
        <v>3436</v>
      </c>
      <c r="J486" s="40">
        <v>2</v>
      </c>
      <c r="K486" s="38" t="str">
        <f>IF(J486=1,"extremely dissatisfied",IF(J486=2,"dissatisfied",IF(J486=3,"neutral",IF(J486=4,"satisfied","extremely satisfied"))))</f>
        <v>dissatisfied</v>
      </c>
    </row>
    <row r="487" spans="1:11">
      <c r="A487" s="37">
        <v>486</v>
      </c>
      <c r="B487" s="36">
        <v>3</v>
      </c>
      <c r="C487" s="37">
        <v>4</v>
      </c>
      <c r="D487" s="37">
        <v>1</v>
      </c>
      <c r="E487" s="38">
        <v>33919</v>
      </c>
      <c r="F487" s="38">
        <v>31371</v>
      </c>
      <c r="G487" s="38">
        <v>713</v>
      </c>
      <c r="H487" s="38">
        <v>259</v>
      </c>
      <c r="I487" s="38">
        <v>4619</v>
      </c>
      <c r="J487" s="39">
        <v>5</v>
      </c>
      <c r="K487" s="38" t="str">
        <f>IF(J487=1,"extremely dissatisfied",IF(J487=2,"dissatisfied",IF(J487=3,"neutral",IF(J487=4,"satisfied","extremely satisfied"))))</f>
        <v>extremely satisfied</v>
      </c>
    </row>
    <row r="488" spans="1:11">
      <c r="A488" s="37">
        <v>487</v>
      </c>
      <c r="B488" s="36">
        <v>3</v>
      </c>
      <c r="C488" s="37">
        <v>1</v>
      </c>
      <c r="D488" s="37">
        <v>1</v>
      </c>
      <c r="E488" s="38">
        <v>50643</v>
      </c>
      <c r="F488" s="38">
        <v>37465</v>
      </c>
      <c r="G488" s="38">
        <v>1436</v>
      </c>
      <c r="H488" s="38">
        <v>261</v>
      </c>
      <c r="I488" s="38">
        <v>5744</v>
      </c>
      <c r="J488" s="39">
        <v>5</v>
      </c>
      <c r="K488" s="38" t="str">
        <f>IF(J488=1,"extremely dissatisfied",IF(J488=2,"dissatisfied",IF(J488=3,"neutral",IF(J488=4,"satisfied","extremely satisfied"))))</f>
        <v>extremely satisfied</v>
      </c>
    </row>
    <row r="489" spans="1:11">
      <c r="A489" s="37">
        <v>488</v>
      </c>
      <c r="B489" s="36">
        <v>1</v>
      </c>
      <c r="C489" s="37">
        <v>3</v>
      </c>
      <c r="D489" s="37">
        <v>0</v>
      </c>
      <c r="E489" s="38">
        <v>26610</v>
      </c>
      <c r="F489" s="38"/>
      <c r="G489" s="38">
        <v>999</v>
      </c>
      <c r="H489" s="38">
        <v>197</v>
      </c>
      <c r="I489" s="38">
        <v>1629</v>
      </c>
      <c r="J489" s="40">
        <v>3</v>
      </c>
      <c r="K489" s="38" t="str">
        <f>IF(J489=1,"extremely dissatisfied",IF(J489=2,"dissatisfied",IF(J489=3,"neutral",IF(J489=4,"satisfied","extremely satisfied"))))</f>
        <v>neutral</v>
      </c>
    </row>
    <row r="490" spans="1:11">
      <c r="A490" s="37">
        <v>489</v>
      </c>
      <c r="B490" s="36">
        <v>5</v>
      </c>
      <c r="C490" s="37">
        <v>2</v>
      </c>
      <c r="D490" s="37">
        <v>1</v>
      </c>
      <c r="E490" s="38">
        <v>52656</v>
      </c>
      <c r="F490" s="38">
        <v>30422</v>
      </c>
      <c r="G490" s="38">
        <v>747</v>
      </c>
      <c r="H490" s="38">
        <v>266</v>
      </c>
      <c r="I490" s="38">
        <v>6447</v>
      </c>
      <c r="J490" s="39">
        <v>5</v>
      </c>
      <c r="K490" s="38" t="str">
        <f>IF(J490=1,"extremely dissatisfied",IF(J490=2,"dissatisfied",IF(J490=3,"neutral",IF(J490=4,"satisfied","extremely satisfied"))))</f>
        <v>extremely satisfied</v>
      </c>
    </row>
    <row r="491" spans="1:11">
      <c r="A491" s="37">
        <v>490</v>
      </c>
      <c r="B491" s="36">
        <v>2</v>
      </c>
      <c r="C491" s="37">
        <v>3</v>
      </c>
      <c r="D491" s="37">
        <v>1</v>
      </c>
      <c r="E491" s="38">
        <v>49255</v>
      </c>
      <c r="F491" s="38">
        <v>35491</v>
      </c>
      <c r="G491" s="38">
        <v>1280</v>
      </c>
      <c r="H491" s="38">
        <v>253</v>
      </c>
      <c r="I491" s="38">
        <v>4684</v>
      </c>
      <c r="J491" s="39">
        <v>5</v>
      </c>
      <c r="K491" s="38" t="str">
        <f>IF(J491=1,"extremely dissatisfied",IF(J491=2,"dissatisfied",IF(J491=3,"neutral",IF(J491=4,"satisfied","extremely satisfied"))))</f>
        <v>extremely satisfied</v>
      </c>
    </row>
    <row r="492" spans="1:11">
      <c r="A492" s="37">
        <v>491</v>
      </c>
      <c r="B492" s="36">
        <v>3</v>
      </c>
      <c r="C492" s="37">
        <v>4</v>
      </c>
      <c r="D492" s="37">
        <v>0</v>
      </c>
      <c r="E492" s="38">
        <v>31142</v>
      </c>
      <c r="F492" s="38">
        <v>18969</v>
      </c>
      <c r="G492" s="38">
        <v>400</v>
      </c>
      <c r="H492" s="38">
        <v>218</v>
      </c>
      <c r="I492" s="38">
        <v>3409</v>
      </c>
      <c r="J492" s="40">
        <v>2</v>
      </c>
      <c r="K492" s="38" t="str">
        <f>IF(J492=1,"extremely dissatisfied",IF(J492=2,"dissatisfied",IF(J492=3,"neutral",IF(J492=4,"satisfied","extremely satisfied"))))</f>
        <v>dissatisfied</v>
      </c>
    </row>
    <row r="493" spans="1:11">
      <c r="A493" s="37">
        <v>492</v>
      </c>
      <c r="B493" s="36">
        <v>5</v>
      </c>
      <c r="C493" s="37">
        <v>1</v>
      </c>
      <c r="D493" s="37">
        <v>1</v>
      </c>
      <c r="E493" s="38">
        <v>39189</v>
      </c>
      <c r="F493" s="38">
        <v>24834</v>
      </c>
      <c r="G493" s="38">
        <v>1067</v>
      </c>
      <c r="H493" s="38">
        <v>275</v>
      </c>
      <c r="I493" s="38">
        <v>6570</v>
      </c>
      <c r="J493" s="39">
        <v>1</v>
      </c>
      <c r="K493" s="38" t="str">
        <f>IF(J493=1,"extremely dissatisfied",IF(J493=2,"dissatisfied",IF(J493=3,"neutral",IF(J493=4,"satisfied","extremely satisfied"))))</f>
        <v>extremely dissatisfied</v>
      </c>
    </row>
    <row r="494" spans="1:11">
      <c r="A494" s="37">
        <v>493</v>
      </c>
      <c r="B494" s="36">
        <v>3</v>
      </c>
      <c r="C494" s="37">
        <v>4</v>
      </c>
      <c r="D494" s="37">
        <v>0</v>
      </c>
      <c r="E494" s="38">
        <v>46379</v>
      </c>
      <c r="F494" s="38">
        <v>26253</v>
      </c>
      <c r="G494" s="38">
        <v>484</v>
      </c>
      <c r="H494" s="38">
        <v>215</v>
      </c>
      <c r="I494" s="38">
        <v>1458</v>
      </c>
      <c r="J494" s="40">
        <v>5</v>
      </c>
      <c r="K494" s="38" t="str">
        <f>IF(J494=1,"extremely dissatisfied",IF(J494=2,"dissatisfied",IF(J494=3,"neutral",IF(J494=4,"satisfied","extremely satisfied"))))</f>
        <v>extremely satisfied</v>
      </c>
    </row>
    <row r="495" spans="1:11">
      <c r="A495" s="37">
        <v>494</v>
      </c>
      <c r="B495" s="36">
        <v>1</v>
      </c>
      <c r="C495" s="37">
        <v>3</v>
      </c>
      <c r="D495" s="37">
        <v>1</v>
      </c>
      <c r="E495" s="38">
        <v>42313</v>
      </c>
      <c r="F495" s="38"/>
      <c r="G495" s="38">
        <v>883</v>
      </c>
      <c r="H495" s="38">
        <v>248</v>
      </c>
      <c r="I495" s="38">
        <v>3132</v>
      </c>
      <c r="J495" s="39">
        <v>1</v>
      </c>
      <c r="K495" s="38" t="str">
        <f>IF(J495=1,"extremely dissatisfied",IF(J495=2,"dissatisfied",IF(J495=3,"neutral",IF(J495=4,"satisfied","extremely satisfied"))))</f>
        <v>extremely dissatisfied</v>
      </c>
    </row>
    <row r="496" spans="1:11">
      <c r="A496" s="37">
        <v>495</v>
      </c>
      <c r="B496" s="36">
        <v>2</v>
      </c>
      <c r="C496" s="37">
        <v>1</v>
      </c>
      <c r="D496" s="37">
        <v>1</v>
      </c>
      <c r="E496" s="38">
        <v>46828</v>
      </c>
      <c r="F496" s="38">
        <v>39596</v>
      </c>
      <c r="G496" s="38">
        <v>1032</v>
      </c>
      <c r="H496" s="38">
        <v>246</v>
      </c>
      <c r="I496" s="38">
        <v>6001</v>
      </c>
      <c r="J496" s="39">
        <v>3</v>
      </c>
      <c r="K496" s="38" t="str">
        <f>IF(J496=1,"extremely dissatisfied",IF(J496=2,"dissatisfied",IF(J496=3,"neutral",IF(J496=4,"satisfied","extremely satisfied"))))</f>
        <v>neutral</v>
      </c>
    </row>
    <row r="497" spans="1:11">
      <c r="A497" s="37">
        <v>496</v>
      </c>
      <c r="B497" s="36">
        <v>3</v>
      </c>
      <c r="C497" s="37">
        <v>1</v>
      </c>
      <c r="D497" s="37">
        <v>0</v>
      </c>
      <c r="E497" s="38">
        <v>42758</v>
      </c>
      <c r="F497" s="38">
        <v>34067</v>
      </c>
      <c r="G497" s="38">
        <v>1184</v>
      </c>
      <c r="H497" s="38">
        <v>197</v>
      </c>
      <c r="I497" s="38">
        <v>3194</v>
      </c>
      <c r="J497" s="40">
        <v>2</v>
      </c>
      <c r="K497" s="38" t="str">
        <f>IF(J497=1,"extremely dissatisfied",IF(J497=2,"dissatisfied",IF(J497=3,"neutral",IF(J497=4,"satisfied","extremely satisfied"))))</f>
        <v>dissatisfied</v>
      </c>
    </row>
    <row r="498" spans="1:11">
      <c r="A498" s="37">
        <v>497</v>
      </c>
      <c r="B498" s="36">
        <v>5</v>
      </c>
      <c r="C498" s="37">
        <v>2</v>
      </c>
      <c r="D498" s="37">
        <v>1</v>
      </c>
      <c r="E498" s="38">
        <v>66397</v>
      </c>
      <c r="F498" s="38">
        <v>54716</v>
      </c>
      <c r="G498" s="38">
        <v>990</v>
      </c>
      <c r="H498" s="38">
        <v>274</v>
      </c>
      <c r="I498" s="38">
        <v>8400</v>
      </c>
      <c r="J498" s="39">
        <v>5</v>
      </c>
      <c r="K498" s="38" t="str">
        <f>IF(J498=1,"extremely dissatisfied",IF(J498=2,"dissatisfied",IF(J498=3,"neutral",IF(J498=4,"satisfied","extremely satisfied"))))</f>
        <v>extremely satisfied</v>
      </c>
    </row>
    <row r="499" spans="1:11">
      <c r="A499" s="37">
        <v>498</v>
      </c>
      <c r="B499" s="36">
        <v>2</v>
      </c>
      <c r="C499" s="37">
        <v>2</v>
      </c>
      <c r="D499" s="37">
        <v>1</v>
      </c>
      <c r="E499" s="38">
        <v>43599</v>
      </c>
      <c r="F499" s="38">
        <v>33364</v>
      </c>
      <c r="G499" s="38">
        <v>1603</v>
      </c>
      <c r="H499" s="38">
        <v>253</v>
      </c>
      <c r="I499" s="38">
        <v>5675</v>
      </c>
      <c r="J499" s="39">
        <v>3</v>
      </c>
      <c r="K499" s="38" t="str">
        <f>IF(J499=1,"extremely dissatisfied",IF(J499=2,"dissatisfied",IF(J499=3,"neutral",IF(J499=4,"satisfied","extremely satisfied"))))</f>
        <v>neutral</v>
      </c>
    </row>
    <row r="500" spans="1:11">
      <c r="A500" s="37">
        <v>499</v>
      </c>
      <c r="B500" s="36">
        <v>4</v>
      </c>
      <c r="C500" s="37">
        <v>4</v>
      </c>
      <c r="D500" s="37">
        <v>1</v>
      </c>
      <c r="E500" s="38">
        <v>25713</v>
      </c>
      <c r="F500" s="38"/>
      <c r="G500" s="38">
        <v>831</v>
      </c>
      <c r="H500" s="38">
        <v>266</v>
      </c>
      <c r="I500" s="38">
        <v>4879</v>
      </c>
      <c r="J500" s="39">
        <v>5</v>
      </c>
      <c r="K500" s="38" t="str">
        <f>IF(J500=1,"extremely dissatisfied",IF(J500=2,"dissatisfied",IF(J500=3,"neutral",IF(J500=4,"satisfied","extremely satisfied"))))</f>
        <v>extremely satisfied</v>
      </c>
    </row>
    <row r="501" spans="1:11">
      <c r="A501" s="37">
        <v>500</v>
      </c>
      <c r="B501" s="36">
        <v>1</v>
      </c>
      <c r="C501" s="37">
        <v>4</v>
      </c>
      <c r="D501" s="37">
        <v>1</v>
      </c>
      <c r="E501" s="38">
        <v>39187</v>
      </c>
      <c r="F501" s="38"/>
      <c r="G501" s="38">
        <v>948</v>
      </c>
      <c r="H501" s="38">
        <v>251</v>
      </c>
      <c r="I501" s="38">
        <v>3278</v>
      </c>
      <c r="J501" s="39">
        <v>5</v>
      </c>
      <c r="K501" s="38" t="str">
        <f>IF(J501=1,"extremely dissatisfied",IF(J501=2,"dissatisfied",IF(J501=3,"neutral",IF(J501=4,"satisfied","extremely satisfied"))))</f>
        <v>extremely satisfied</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1AF7-DAD1-7E45-8C55-990267D8F66E}">
  <dimension ref="A1:AG501"/>
  <sheetViews>
    <sheetView topLeftCell="M1" workbookViewId="0">
      <selection activeCell="L24" sqref="L24"/>
    </sheetView>
  </sheetViews>
  <sheetFormatPr baseColWidth="10" defaultRowHeight="16"/>
  <cols>
    <col min="3" max="3" width="21.5" bestFit="1" customWidth="1"/>
    <col min="4" max="4" width="15" bestFit="1" customWidth="1"/>
    <col min="9" max="9" width="15" bestFit="1" customWidth="1"/>
    <col min="13" max="13" width="9.6640625" style="36" bestFit="1" customWidth="1"/>
    <col min="18" max="18" width="12.1640625" bestFit="1" customWidth="1"/>
    <col min="23" max="23" width="10.6640625" style="36" bestFit="1" customWidth="1"/>
    <col min="24" max="24" width="13" style="36" bestFit="1" customWidth="1"/>
    <col min="29" max="29" width="37.6640625" customWidth="1"/>
    <col min="32" max="32" width="21.5" customWidth="1"/>
  </cols>
  <sheetData>
    <row r="1" spans="1:33">
      <c r="A1" t="s">
        <v>284</v>
      </c>
      <c r="C1" s="5" t="s">
        <v>325</v>
      </c>
      <c r="M1" s="43" t="s">
        <v>287</v>
      </c>
      <c r="O1" s="22" t="s">
        <v>324</v>
      </c>
      <c r="W1" s="43" t="s">
        <v>284</v>
      </c>
      <c r="X1" s="43" t="s">
        <v>283</v>
      </c>
      <c r="Y1" t="s">
        <v>323</v>
      </c>
      <c r="AE1" s="5" t="s">
        <v>322</v>
      </c>
    </row>
    <row r="2" spans="1:33" ht="17" thickBot="1">
      <c r="A2">
        <v>58206</v>
      </c>
      <c r="C2" s="5" t="s">
        <v>319</v>
      </c>
      <c r="H2" s="5" t="s">
        <v>321</v>
      </c>
      <c r="M2" s="36">
        <v>2</v>
      </c>
      <c r="W2" s="38">
        <v>58206</v>
      </c>
      <c r="X2" s="38">
        <v>38503</v>
      </c>
      <c r="Y2">
        <f>IF( ISBLANK(X3),0,1)</f>
        <v>1</v>
      </c>
      <c r="AE2" s="5" t="s">
        <v>320</v>
      </c>
    </row>
    <row r="3" spans="1:33">
      <c r="A3">
        <v>48273</v>
      </c>
      <c r="C3" s="52" t="s">
        <v>284</v>
      </c>
      <c r="D3" s="52"/>
      <c r="H3" s="5" t="s">
        <v>319</v>
      </c>
      <c r="M3" s="36">
        <v>6</v>
      </c>
      <c r="W3" s="38">
        <v>48273</v>
      </c>
      <c r="X3" s="38">
        <v>29197</v>
      </c>
      <c r="Y3">
        <f>IF( ISBLANK(X4),0,1)</f>
        <v>1</v>
      </c>
      <c r="AB3" t="s">
        <v>318</v>
      </c>
      <c r="AD3">
        <f>COUNT(W:W)</f>
        <v>500</v>
      </c>
    </row>
    <row r="4" spans="1:33">
      <c r="A4">
        <v>37582</v>
      </c>
      <c r="M4" s="36">
        <v>3</v>
      </c>
      <c r="O4" t="s">
        <v>317</v>
      </c>
      <c r="W4" s="38">
        <v>37582</v>
      </c>
      <c r="X4" s="38">
        <v>28164</v>
      </c>
      <c r="Y4">
        <f>IF( ISBLANK(X5),0,1)</f>
        <v>0</v>
      </c>
      <c r="AB4" t="s">
        <v>316</v>
      </c>
      <c r="AD4" s="35">
        <v>0.57999999999999996</v>
      </c>
    </row>
    <row r="5" spans="1:33">
      <c r="A5">
        <v>56610</v>
      </c>
      <c r="C5" t="s">
        <v>315</v>
      </c>
      <c r="D5" s="47">
        <v>43750.084000000003</v>
      </c>
      <c r="H5" t="s">
        <v>314</v>
      </c>
      <c r="I5" s="9">
        <f>_xlfn.VAR.S(A2:A501)</f>
        <v>251143642.42579567</v>
      </c>
      <c r="M5" s="36">
        <v>1</v>
      </c>
      <c r="O5" t="s">
        <v>313</v>
      </c>
      <c r="W5" s="38">
        <v>56610</v>
      </c>
      <c r="X5" s="38"/>
      <c r="Y5">
        <f>IF( ISBLANK(X6),0,1)</f>
        <v>1</v>
      </c>
      <c r="AB5" t="s">
        <v>312</v>
      </c>
      <c r="AD5" s="51">
        <v>0.57999999999999996</v>
      </c>
    </row>
    <row r="6" spans="1:33">
      <c r="A6">
        <v>37731</v>
      </c>
      <c r="C6" t="s">
        <v>311</v>
      </c>
      <c r="D6" s="47">
        <v>708.7222903589186</v>
      </c>
      <c r="E6" s="10"/>
      <c r="H6" t="s">
        <v>310</v>
      </c>
      <c r="I6">
        <f>COUNT(A2:A501)-1</f>
        <v>499</v>
      </c>
      <c r="M6" s="36">
        <v>3</v>
      </c>
      <c r="O6" t="s">
        <v>309</v>
      </c>
      <c r="R6">
        <f>AVERAGE(M:M)</f>
        <v>2.996</v>
      </c>
      <c r="W6" s="38">
        <v>37731</v>
      </c>
      <c r="X6" s="38">
        <v>21454</v>
      </c>
      <c r="Y6">
        <f>IF( ISBLANK(X7),0,1)</f>
        <v>1</v>
      </c>
      <c r="AB6" t="s">
        <v>308</v>
      </c>
      <c r="AD6">
        <f>COUNTIF(Y:Y,1)</f>
        <v>343</v>
      </c>
    </row>
    <row r="7" spans="1:33">
      <c r="A7">
        <v>30434</v>
      </c>
      <c r="C7" t="s">
        <v>307</v>
      </c>
      <c r="D7" s="47">
        <v>40390</v>
      </c>
      <c r="H7" t="s">
        <v>306</v>
      </c>
      <c r="I7">
        <f>_xlfn.CHISQ.INV(0.975,499)</f>
        <v>562.78949599359817</v>
      </c>
      <c r="M7" s="36">
        <v>4</v>
      </c>
      <c r="O7" t="s">
        <v>300</v>
      </c>
      <c r="R7">
        <f>STDEV(M:M)</f>
        <v>1.5636092054906143</v>
      </c>
      <c r="W7" s="38">
        <v>30434</v>
      </c>
      <c r="X7" s="38">
        <v>26007</v>
      </c>
      <c r="Y7">
        <f>IF( ISBLANK(X8),0,1)</f>
        <v>0</v>
      </c>
      <c r="AB7" t="s">
        <v>305</v>
      </c>
      <c r="AD7" s="50">
        <f>AVERAGE(Y:Y)</f>
        <v>0.68737474949899802</v>
      </c>
      <c r="AF7" t="s">
        <v>304</v>
      </c>
      <c r="AG7">
        <v>0.68600000000000005</v>
      </c>
    </row>
    <row r="8" spans="1:33">
      <c r="A8">
        <v>47969</v>
      </c>
      <c r="C8" t="s">
        <v>303</v>
      </c>
      <c r="D8" s="47">
        <v>30433</v>
      </c>
      <c r="H8" t="s">
        <v>302</v>
      </c>
      <c r="I8">
        <f>_xlfn.CHISQ.INV(0.025,499)</f>
        <v>438.99802242274018</v>
      </c>
      <c r="M8" s="36">
        <v>1</v>
      </c>
      <c r="O8" t="s">
        <v>22</v>
      </c>
      <c r="R8">
        <f>COUNT(M:M)</f>
        <v>500</v>
      </c>
      <c r="W8" s="38">
        <v>47969</v>
      </c>
      <c r="X8" s="38"/>
      <c r="Y8">
        <f>IF( ISBLANK(X9),0,1)</f>
        <v>0</v>
      </c>
      <c r="AF8" t="s">
        <v>301</v>
      </c>
      <c r="AG8">
        <f>SQRT(AD4*(1-AD4)/AD3)</f>
        <v>2.2072607458114232E-2</v>
      </c>
    </row>
    <row r="9" spans="1:33">
      <c r="A9">
        <v>55487</v>
      </c>
      <c r="C9" t="s">
        <v>300</v>
      </c>
      <c r="D9" s="47">
        <v>15847.512184118859</v>
      </c>
      <c r="M9" s="36">
        <v>1</v>
      </c>
      <c r="O9" t="s">
        <v>299</v>
      </c>
      <c r="R9">
        <f>R7/SQRT(R8)</f>
        <v>6.9926729474429017E-2</v>
      </c>
      <c r="W9" s="38">
        <v>55487</v>
      </c>
      <c r="X9" s="38"/>
      <c r="Y9">
        <f>IF( ISBLANK(X10),0,1)</f>
        <v>0</v>
      </c>
    </row>
    <row r="10" spans="1:33">
      <c r="A10">
        <v>59947</v>
      </c>
      <c r="C10" t="s">
        <v>298</v>
      </c>
      <c r="D10" s="47">
        <v>0.95</v>
      </c>
      <c r="F10" t="s">
        <v>297</v>
      </c>
      <c r="I10" s="10">
        <f>I5*I6/I7</f>
        <v>222677712.47084114</v>
      </c>
      <c r="M10" s="36">
        <v>3</v>
      </c>
      <c r="O10" t="s">
        <v>23</v>
      </c>
      <c r="R10">
        <v>4</v>
      </c>
      <c r="W10" s="38">
        <v>59947</v>
      </c>
      <c r="X10" s="38"/>
      <c r="Y10">
        <f>IF( ISBLANK(X11),0,1)</f>
        <v>1</v>
      </c>
      <c r="AB10" t="s">
        <v>221</v>
      </c>
      <c r="AC10" s="28">
        <f>(AD7-AD4)/AG8</f>
        <v>4.8646155513233413</v>
      </c>
    </row>
    <row r="11" spans="1:33">
      <c r="A11">
        <v>36970</v>
      </c>
      <c r="C11" t="s">
        <v>82</v>
      </c>
      <c r="D11" s="47">
        <f>_xlfn.NORM.S.INV(0.975)</f>
        <v>1.9599639845400536</v>
      </c>
      <c r="F11" t="s">
        <v>296</v>
      </c>
      <c r="I11" s="10">
        <f>I5*I6/I8</f>
        <v>285469799.79283935</v>
      </c>
      <c r="M11" s="36">
        <v>6</v>
      </c>
      <c r="W11" s="38">
        <v>36970</v>
      </c>
      <c r="X11" s="38">
        <v>31838</v>
      </c>
      <c r="Y11">
        <f>IF( ISBLANK(X12),0,1)</f>
        <v>0</v>
      </c>
      <c r="AB11" t="s">
        <v>109</v>
      </c>
      <c r="AC11" s="49">
        <f>1-_xlfn.NORM.S.DIST(AC10,TRUE)</f>
        <v>5.733974716148893E-7</v>
      </c>
    </row>
    <row r="12" spans="1:33">
      <c r="A12">
        <v>53113</v>
      </c>
      <c r="C12" t="s">
        <v>295</v>
      </c>
      <c r="D12" s="47">
        <f>D5-(D11*D6)</f>
        <v>42361.013835855782</v>
      </c>
      <c r="H12" s="48" t="s">
        <v>294</v>
      </c>
      <c r="I12" s="9">
        <f>SQRT(I10)</f>
        <v>14922.38963674522</v>
      </c>
      <c r="M12" s="36">
        <v>1</v>
      </c>
      <c r="O12" t="s">
        <v>221</v>
      </c>
      <c r="R12">
        <f>(R6-R10)/R9</f>
        <v>-14.357885854895377</v>
      </c>
      <c r="W12" s="38">
        <v>53113</v>
      </c>
      <c r="X12" s="38"/>
      <c r="Y12">
        <f>IF( ISBLANK(X13),0,1)</f>
        <v>1</v>
      </c>
      <c r="AC12" t="s">
        <v>293</v>
      </c>
    </row>
    <row r="13" spans="1:33">
      <c r="A13">
        <v>27350</v>
      </c>
      <c r="C13" t="s">
        <v>292</v>
      </c>
      <c r="D13" s="47">
        <f>D5+(D6*D11)</f>
        <v>45139.154164144224</v>
      </c>
      <c r="H13" s="48" t="s">
        <v>291</v>
      </c>
      <c r="I13" s="9">
        <f>SQRT(I11)</f>
        <v>16895.851555717436</v>
      </c>
      <c r="M13" s="36">
        <v>3</v>
      </c>
      <c r="W13" s="38">
        <v>27350</v>
      </c>
      <c r="X13" s="38">
        <v>20969</v>
      </c>
      <c r="Y13">
        <f>IF( ISBLANK(X14),0,1)</f>
        <v>0</v>
      </c>
    </row>
    <row r="14" spans="1:33">
      <c r="A14">
        <v>48064</v>
      </c>
      <c r="D14" s="47"/>
      <c r="M14" s="36">
        <v>1</v>
      </c>
      <c r="O14" t="s">
        <v>290</v>
      </c>
      <c r="R14">
        <f>_xlfn.NORM.S.DIST(R12,TRUE)</f>
        <v>4.7541836623606503E-47</v>
      </c>
      <c r="W14" s="38">
        <v>48064</v>
      </c>
      <c r="X14" s="38"/>
      <c r="Y14">
        <f>IF( ISBLANK(X15),0,1)</f>
        <v>1</v>
      </c>
    </row>
    <row r="15" spans="1:33">
      <c r="A15">
        <v>29692</v>
      </c>
      <c r="D15" s="47"/>
      <c r="M15" s="36">
        <v>2</v>
      </c>
      <c r="R15" s="48" t="s">
        <v>289</v>
      </c>
      <c r="W15" s="38">
        <v>29692</v>
      </c>
      <c r="X15" s="38">
        <v>20617</v>
      </c>
      <c r="Y15">
        <f>IF( ISBLANK(X16),0,1)</f>
        <v>0</v>
      </c>
    </row>
    <row r="16" spans="1:33">
      <c r="A16">
        <v>25853</v>
      </c>
      <c r="D16" s="47"/>
      <c r="M16" s="36">
        <v>4</v>
      </c>
      <c r="W16" s="38">
        <v>25853</v>
      </c>
      <c r="X16" s="38"/>
      <c r="Y16">
        <f>IF( ISBLANK(X17),0,1)</f>
        <v>0</v>
      </c>
    </row>
    <row r="17" spans="1:25">
      <c r="A17">
        <v>49728</v>
      </c>
      <c r="D17" s="47"/>
      <c r="M17" s="36">
        <v>3</v>
      </c>
      <c r="W17" s="38">
        <v>49728</v>
      </c>
      <c r="X17" s="38"/>
      <c r="Y17">
        <f>IF( ISBLANK(X18),0,1)</f>
        <v>1</v>
      </c>
    </row>
    <row r="18" spans="1:25" ht="17" thickBot="1">
      <c r="A18">
        <v>49883</v>
      </c>
      <c r="C18" s="46"/>
      <c r="D18" s="45"/>
      <c r="M18" s="36">
        <v>2</v>
      </c>
      <c r="W18" s="38">
        <v>49883</v>
      </c>
      <c r="X18" s="38">
        <v>29240</v>
      </c>
      <c r="Y18">
        <f>IF( ISBLANK(X19),0,1)</f>
        <v>0</v>
      </c>
    </row>
    <row r="19" spans="1:25">
      <c r="A19">
        <v>46265</v>
      </c>
      <c r="M19" s="36">
        <v>4</v>
      </c>
      <c r="W19" s="38">
        <v>46265</v>
      </c>
      <c r="X19" s="38"/>
      <c r="Y19">
        <f>IF( ISBLANK(X20),0,1)</f>
        <v>0</v>
      </c>
    </row>
    <row r="20" spans="1:25">
      <c r="A20">
        <v>49809</v>
      </c>
      <c r="D20" s="10"/>
      <c r="M20" s="36">
        <v>2</v>
      </c>
      <c r="W20" s="38">
        <v>49809</v>
      </c>
      <c r="X20" s="38"/>
      <c r="Y20">
        <f>IF( ISBLANK(X21),0,1)</f>
        <v>0</v>
      </c>
    </row>
    <row r="21" spans="1:25">
      <c r="A21">
        <v>43640</v>
      </c>
      <c r="M21" s="36">
        <v>4</v>
      </c>
      <c r="W21" s="38">
        <v>43640</v>
      </c>
      <c r="X21" s="38"/>
      <c r="Y21">
        <f>IF( ISBLANK(X22),0,1)</f>
        <v>0</v>
      </c>
    </row>
    <row r="22" spans="1:25">
      <c r="A22">
        <v>57395</v>
      </c>
      <c r="M22" s="36">
        <v>1</v>
      </c>
      <c r="W22" s="38">
        <v>57395</v>
      </c>
      <c r="X22" s="38"/>
      <c r="Y22">
        <f>IF( ISBLANK(X23),0,1)</f>
        <v>0</v>
      </c>
    </row>
    <row r="23" spans="1:25">
      <c r="A23">
        <v>52847</v>
      </c>
      <c r="M23" s="36">
        <v>1</v>
      </c>
      <c r="W23" s="38">
        <v>52847</v>
      </c>
      <c r="X23" s="38"/>
      <c r="Y23">
        <f>IF( ISBLANK(X24),0,1)</f>
        <v>0</v>
      </c>
    </row>
    <row r="24" spans="1:25">
      <c r="A24">
        <v>59486</v>
      </c>
      <c r="M24" s="36">
        <v>2</v>
      </c>
      <c r="W24" s="38">
        <v>59486</v>
      </c>
      <c r="X24" s="38"/>
      <c r="Y24">
        <f>IF( ISBLANK(X25),0,1)</f>
        <v>1</v>
      </c>
    </row>
    <row r="25" spans="1:25">
      <c r="A25">
        <v>57577</v>
      </c>
      <c r="M25" s="36">
        <v>4</v>
      </c>
      <c r="W25" s="38">
        <v>57577</v>
      </c>
      <c r="X25" s="38">
        <v>52088</v>
      </c>
      <c r="Y25">
        <f>IF( ISBLANK(X26),0,1)</f>
        <v>0</v>
      </c>
    </row>
    <row r="26" spans="1:25">
      <c r="A26">
        <v>63825</v>
      </c>
      <c r="M26" s="36">
        <v>1</v>
      </c>
      <c r="W26" s="38">
        <v>63825</v>
      </c>
      <c r="X26" s="38"/>
      <c r="Y26">
        <f>IF( ISBLANK(X27),0,1)</f>
        <v>1</v>
      </c>
    </row>
    <row r="27" spans="1:25">
      <c r="A27">
        <v>66868</v>
      </c>
      <c r="M27" s="36">
        <v>3</v>
      </c>
      <c r="W27" s="38">
        <v>66868</v>
      </c>
      <c r="X27" s="38">
        <v>57974</v>
      </c>
      <c r="Y27">
        <f>IF( ISBLANK(X28),0,1)</f>
        <v>1</v>
      </c>
    </row>
    <row r="28" spans="1:25">
      <c r="A28">
        <v>48376</v>
      </c>
      <c r="M28" s="36">
        <v>2</v>
      </c>
      <c r="W28" s="38">
        <v>48376</v>
      </c>
      <c r="X28" s="38">
        <v>39894</v>
      </c>
      <c r="Y28">
        <f>IF( ISBLANK(X29),0,1)</f>
        <v>0</v>
      </c>
    </row>
    <row r="29" spans="1:25">
      <c r="A29">
        <v>33646</v>
      </c>
      <c r="M29" s="36">
        <v>4</v>
      </c>
      <c r="W29" s="38">
        <v>33646</v>
      </c>
      <c r="X29" s="38"/>
      <c r="Y29">
        <f>IF( ISBLANK(X30),0,1)</f>
        <v>1</v>
      </c>
    </row>
    <row r="30" spans="1:25">
      <c r="A30">
        <v>65241</v>
      </c>
      <c r="M30" s="36">
        <v>3</v>
      </c>
      <c r="W30" s="38">
        <v>65241</v>
      </c>
      <c r="X30" s="38">
        <v>47205</v>
      </c>
      <c r="Y30">
        <f>IF( ISBLANK(X31),0,1)</f>
        <v>1</v>
      </c>
    </row>
    <row r="31" spans="1:25">
      <c r="A31">
        <v>34531</v>
      </c>
      <c r="M31" s="36">
        <v>3</v>
      </c>
      <c r="W31" s="38">
        <v>34531</v>
      </c>
      <c r="X31" s="38">
        <v>21536</v>
      </c>
      <c r="Y31">
        <f>IF( ISBLANK(X32),0,1)</f>
        <v>1</v>
      </c>
    </row>
    <row r="32" spans="1:25">
      <c r="A32">
        <v>18846</v>
      </c>
      <c r="M32" s="36">
        <v>3</v>
      </c>
      <c r="W32" s="38">
        <v>18846</v>
      </c>
      <c r="X32" s="38">
        <v>12196</v>
      </c>
      <c r="Y32">
        <f>IF( ISBLANK(X33),0,1)</f>
        <v>1</v>
      </c>
    </row>
    <row r="33" spans="1:25">
      <c r="A33">
        <v>49181</v>
      </c>
      <c r="M33" s="36">
        <v>3</v>
      </c>
      <c r="W33" s="38">
        <v>49181</v>
      </c>
      <c r="X33" s="38">
        <v>35091</v>
      </c>
      <c r="Y33">
        <f>IF( ISBLANK(X34),0,1)</f>
        <v>1</v>
      </c>
    </row>
    <row r="34" spans="1:25">
      <c r="A34">
        <v>65276</v>
      </c>
      <c r="M34" s="36">
        <v>4</v>
      </c>
      <c r="W34" s="38">
        <v>65276</v>
      </c>
      <c r="X34" s="38">
        <v>61140</v>
      </c>
      <c r="Y34">
        <f>IF( ISBLANK(X35),0,1)</f>
        <v>1</v>
      </c>
    </row>
    <row r="35" spans="1:25">
      <c r="A35">
        <v>23597</v>
      </c>
      <c r="M35" s="36">
        <v>2</v>
      </c>
      <c r="W35" s="38">
        <v>23597</v>
      </c>
      <c r="X35" s="38">
        <v>20798</v>
      </c>
      <c r="Y35">
        <f>IF( ISBLANK(X36),0,1)</f>
        <v>1</v>
      </c>
    </row>
    <row r="36" spans="1:25">
      <c r="A36">
        <v>28851</v>
      </c>
      <c r="M36" s="36">
        <v>5</v>
      </c>
      <c r="W36" s="38">
        <v>28851</v>
      </c>
      <c r="X36" s="38">
        <v>22682</v>
      </c>
      <c r="Y36">
        <f>IF( ISBLANK(X37),0,1)</f>
        <v>1</v>
      </c>
    </row>
    <row r="37" spans="1:25">
      <c r="A37">
        <v>62276</v>
      </c>
      <c r="M37" s="36">
        <v>3</v>
      </c>
      <c r="W37" s="38">
        <v>62276</v>
      </c>
      <c r="X37" s="38">
        <v>31231</v>
      </c>
      <c r="Y37">
        <f>IF( ISBLANK(X38),0,1)</f>
        <v>1</v>
      </c>
    </row>
    <row r="38" spans="1:25">
      <c r="A38">
        <v>42639</v>
      </c>
      <c r="M38" s="36">
        <v>4</v>
      </c>
      <c r="W38" s="38">
        <v>42639</v>
      </c>
      <c r="X38" s="38">
        <v>32912</v>
      </c>
      <c r="Y38">
        <f>IF( ISBLANK(X39),0,1)</f>
        <v>1</v>
      </c>
    </row>
    <row r="39" spans="1:25">
      <c r="A39">
        <v>35592</v>
      </c>
      <c r="M39" s="36">
        <v>2</v>
      </c>
      <c r="W39" s="38">
        <v>35592</v>
      </c>
      <c r="X39" s="38">
        <v>23074</v>
      </c>
      <c r="Y39">
        <f>IF( ISBLANK(X40),0,1)</f>
        <v>1</v>
      </c>
    </row>
    <row r="40" spans="1:25">
      <c r="A40">
        <v>49777</v>
      </c>
      <c r="M40" s="36">
        <v>3</v>
      </c>
      <c r="W40" s="38">
        <v>49777</v>
      </c>
      <c r="X40" s="38">
        <v>27773</v>
      </c>
      <c r="Y40">
        <f>IF( ISBLANK(X41),0,1)</f>
        <v>1</v>
      </c>
    </row>
    <row r="41" spans="1:25">
      <c r="A41">
        <v>21451</v>
      </c>
      <c r="M41" s="36">
        <v>3</v>
      </c>
      <c r="W41" s="38">
        <v>21451</v>
      </c>
      <c r="X41" s="38">
        <v>13309</v>
      </c>
      <c r="Y41">
        <f>IF( ISBLANK(X42),0,1)</f>
        <v>1</v>
      </c>
    </row>
    <row r="42" spans="1:25">
      <c r="A42">
        <v>37808</v>
      </c>
      <c r="M42" s="36">
        <v>7</v>
      </c>
      <c r="W42" s="38">
        <v>37808</v>
      </c>
      <c r="X42" s="38">
        <v>28022</v>
      </c>
      <c r="Y42">
        <f>IF( ISBLANK(X43),0,1)</f>
        <v>0</v>
      </c>
    </row>
    <row r="43" spans="1:25">
      <c r="A43">
        <v>56375</v>
      </c>
      <c r="M43" s="36">
        <v>3</v>
      </c>
      <c r="W43" s="38">
        <v>56375</v>
      </c>
      <c r="X43" s="38"/>
      <c r="Y43">
        <f>IF( ISBLANK(X44),0,1)</f>
        <v>1</v>
      </c>
    </row>
    <row r="44" spans="1:25">
      <c r="A44">
        <v>67798</v>
      </c>
      <c r="M44" s="36">
        <v>5</v>
      </c>
      <c r="W44" s="38">
        <v>67798</v>
      </c>
      <c r="X44" s="38">
        <v>33945</v>
      </c>
      <c r="Y44">
        <f>IF( ISBLANK(X45),0,1)</f>
        <v>0</v>
      </c>
    </row>
    <row r="45" spans="1:25">
      <c r="A45">
        <v>29805</v>
      </c>
      <c r="M45" s="36">
        <v>1</v>
      </c>
      <c r="W45" s="38">
        <v>29805</v>
      </c>
      <c r="X45" s="38"/>
      <c r="Y45">
        <f>IF( ISBLANK(X46),0,1)</f>
        <v>0</v>
      </c>
    </row>
    <row r="46" spans="1:25">
      <c r="A46">
        <v>35289</v>
      </c>
      <c r="M46" s="36">
        <v>1</v>
      </c>
      <c r="W46" s="38">
        <v>35289</v>
      </c>
      <c r="X46" s="38"/>
      <c r="Y46">
        <f>IF( ISBLANK(X47),0,1)</f>
        <v>1</v>
      </c>
    </row>
    <row r="47" spans="1:25">
      <c r="A47">
        <v>63354</v>
      </c>
      <c r="M47" s="36">
        <v>5</v>
      </c>
      <c r="W47" s="38">
        <v>63354</v>
      </c>
      <c r="X47" s="38">
        <v>52656</v>
      </c>
      <c r="Y47">
        <f>IF( ISBLANK(X48),0,1)</f>
        <v>1</v>
      </c>
    </row>
    <row r="48" spans="1:25">
      <c r="A48">
        <v>30693</v>
      </c>
      <c r="M48" s="36">
        <v>2</v>
      </c>
      <c r="W48" s="38">
        <v>30693</v>
      </c>
      <c r="X48" s="38">
        <v>23046</v>
      </c>
      <c r="Y48">
        <f>IF( ISBLANK(X49),0,1)</f>
        <v>0</v>
      </c>
    </row>
    <row r="49" spans="1:25">
      <c r="A49">
        <v>68806</v>
      </c>
      <c r="M49" s="36">
        <v>2</v>
      </c>
      <c r="W49" s="38">
        <v>68806</v>
      </c>
      <c r="X49" s="38"/>
      <c r="Y49">
        <f>IF( ISBLANK(X50),0,1)</f>
        <v>0</v>
      </c>
    </row>
    <row r="50" spans="1:25">
      <c r="A50">
        <v>66770</v>
      </c>
      <c r="M50" s="36">
        <v>1</v>
      </c>
      <c r="W50" s="38">
        <v>66770</v>
      </c>
      <c r="X50" s="38"/>
      <c r="Y50">
        <f>IF( ISBLANK(X51),0,1)</f>
        <v>0</v>
      </c>
    </row>
    <row r="51" spans="1:25">
      <c r="A51">
        <v>59321</v>
      </c>
      <c r="M51" s="36">
        <v>1</v>
      </c>
      <c r="W51" s="38">
        <v>59321</v>
      </c>
      <c r="X51" s="38"/>
      <c r="Y51">
        <f>IF( ISBLANK(X52),0,1)</f>
        <v>1</v>
      </c>
    </row>
    <row r="52" spans="1:25">
      <c r="A52">
        <v>49954</v>
      </c>
      <c r="M52" s="36">
        <v>4</v>
      </c>
      <c r="W52" s="38">
        <v>49954</v>
      </c>
      <c r="X52" s="38">
        <v>30758</v>
      </c>
      <c r="Y52">
        <f>IF( ISBLANK(X53),0,1)</f>
        <v>1</v>
      </c>
    </row>
    <row r="53" spans="1:25">
      <c r="A53">
        <v>55752</v>
      </c>
      <c r="M53" s="36">
        <v>2</v>
      </c>
      <c r="W53" s="38">
        <v>55752</v>
      </c>
      <c r="X53" s="38">
        <v>37404</v>
      </c>
      <c r="Y53">
        <f>IF( ISBLANK(X54),0,1)</f>
        <v>1</v>
      </c>
    </row>
    <row r="54" spans="1:25">
      <c r="A54">
        <v>43436</v>
      </c>
      <c r="M54" s="36">
        <v>5</v>
      </c>
      <c r="W54" s="38">
        <v>43436</v>
      </c>
      <c r="X54" s="38">
        <v>21855</v>
      </c>
      <c r="Y54">
        <f>IF( ISBLANK(X55),0,1)</f>
        <v>1</v>
      </c>
    </row>
    <row r="55" spans="1:25">
      <c r="A55">
        <v>36780</v>
      </c>
      <c r="M55" s="36">
        <v>5</v>
      </c>
      <c r="W55" s="38">
        <v>36780</v>
      </c>
      <c r="X55" s="38">
        <v>21609</v>
      </c>
      <c r="Y55">
        <f>IF( ISBLANK(X56),0,1)</f>
        <v>1</v>
      </c>
    </row>
    <row r="56" spans="1:25">
      <c r="A56">
        <v>64489</v>
      </c>
      <c r="M56" s="36">
        <v>3</v>
      </c>
      <c r="W56" s="38">
        <v>64489</v>
      </c>
      <c r="X56" s="38">
        <v>43448</v>
      </c>
      <c r="Y56">
        <f>IF( ISBLANK(X57),0,1)</f>
        <v>1</v>
      </c>
    </row>
    <row r="57" spans="1:25">
      <c r="A57">
        <v>30433</v>
      </c>
      <c r="M57" s="36">
        <v>2</v>
      </c>
      <c r="W57" s="38">
        <v>30433</v>
      </c>
      <c r="X57" s="38">
        <v>23929</v>
      </c>
      <c r="Y57">
        <f>IF( ISBLANK(X58),0,1)</f>
        <v>1</v>
      </c>
    </row>
    <row r="58" spans="1:25">
      <c r="A58">
        <v>20234</v>
      </c>
      <c r="M58" s="36">
        <v>5</v>
      </c>
      <c r="W58" s="38">
        <v>20234</v>
      </c>
      <c r="X58" s="38">
        <v>17507</v>
      </c>
      <c r="Y58">
        <f>IF( ISBLANK(X59),0,1)</f>
        <v>0</v>
      </c>
    </row>
    <row r="59" spans="1:25">
      <c r="A59">
        <v>32848</v>
      </c>
      <c r="M59" s="36">
        <v>2</v>
      </c>
      <c r="W59" s="38">
        <v>32848</v>
      </c>
      <c r="X59" s="38"/>
      <c r="Y59">
        <f>IF( ISBLANK(X60),0,1)</f>
        <v>1</v>
      </c>
    </row>
    <row r="60" spans="1:25">
      <c r="A60">
        <v>16252</v>
      </c>
      <c r="M60" s="36">
        <v>2</v>
      </c>
      <c r="W60" s="38">
        <v>16252</v>
      </c>
      <c r="X60" s="38">
        <v>11539</v>
      </c>
      <c r="Y60">
        <f>IF( ISBLANK(X61),0,1)</f>
        <v>1</v>
      </c>
    </row>
    <row r="61" spans="1:25">
      <c r="A61">
        <v>75225</v>
      </c>
      <c r="M61" s="36">
        <v>3</v>
      </c>
      <c r="W61" s="38">
        <v>75225</v>
      </c>
      <c r="X61" s="38">
        <v>71930</v>
      </c>
      <c r="Y61">
        <f>IF( ISBLANK(X62),0,1)</f>
        <v>1</v>
      </c>
    </row>
    <row r="62" spans="1:25">
      <c r="A62">
        <v>38838</v>
      </c>
      <c r="M62" s="36">
        <v>2</v>
      </c>
      <c r="W62" s="38">
        <v>38838</v>
      </c>
      <c r="X62" s="38">
        <v>36513</v>
      </c>
      <c r="Y62">
        <f>IF( ISBLANK(X63),0,1)</f>
        <v>1</v>
      </c>
    </row>
    <row r="63" spans="1:25">
      <c r="A63">
        <v>60993</v>
      </c>
      <c r="M63" s="36">
        <v>3</v>
      </c>
      <c r="W63" s="38">
        <v>60993</v>
      </c>
      <c r="X63" s="38">
        <v>44220</v>
      </c>
      <c r="Y63">
        <f>IF( ISBLANK(X64),0,1)</f>
        <v>1</v>
      </c>
    </row>
    <row r="64" spans="1:25">
      <c r="A64">
        <v>31051</v>
      </c>
      <c r="M64" s="36">
        <v>2</v>
      </c>
      <c r="W64" s="38">
        <v>31051</v>
      </c>
      <c r="X64" s="38">
        <v>26520</v>
      </c>
      <c r="Y64">
        <f>IF( ISBLANK(X65),0,1)</f>
        <v>0</v>
      </c>
    </row>
    <row r="65" spans="1:25">
      <c r="A65">
        <v>43847</v>
      </c>
      <c r="M65" s="36">
        <v>1</v>
      </c>
      <c r="W65" s="38">
        <v>43847</v>
      </c>
      <c r="X65" s="38"/>
      <c r="Y65">
        <f>IF( ISBLANK(X66),0,1)</f>
        <v>0</v>
      </c>
    </row>
    <row r="66" spans="1:25">
      <c r="A66">
        <v>39862</v>
      </c>
      <c r="M66" s="36">
        <v>1</v>
      </c>
      <c r="W66" s="38">
        <v>39862</v>
      </c>
      <c r="X66" s="38"/>
      <c r="Y66">
        <f>IF( ISBLANK(X67),0,1)</f>
        <v>1</v>
      </c>
    </row>
    <row r="67" spans="1:25">
      <c r="A67">
        <v>27222</v>
      </c>
      <c r="M67" s="36">
        <v>2</v>
      </c>
      <c r="W67" s="38">
        <v>27222</v>
      </c>
      <c r="X67" s="38">
        <v>17215</v>
      </c>
      <c r="Y67">
        <f>IF( ISBLANK(X68),0,1)</f>
        <v>1</v>
      </c>
    </row>
    <row r="68" spans="1:25">
      <c r="A68">
        <v>27651</v>
      </c>
      <c r="M68" s="36">
        <v>2</v>
      </c>
      <c r="W68" s="38">
        <v>27651</v>
      </c>
      <c r="X68" s="38">
        <v>18644</v>
      </c>
      <c r="Y68">
        <f>IF( ISBLANK(X69),0,1)</f>
        <v>1</v>
      </c>
    </row>
    <row r="69" spans="1:25">
      <c r="A69">
        <v>53650</v>
      </c>
      <c r="M69" s="36">
        <v>3</v>
      </c>
      <c r="W69" s="38">
        <v>53650</v>
      </c>
      <c r="X69" s="38">
        <v>50636</v>
      </c>
      <c r="Y69">
        <f>IF( ISBLANK(X70),0,1)</f>
        <v>1</v>
      </c>
    </row>
    <row r="70" spans="1:25">
      <c r="A70">
        <v>42168</v>
      </c>
      <c r="M70" s="36">
        <v>5</v>
      </c>
      <c r="W70" s="38">
        <v>42168</v>
      </c>
      <c r="X70" s="38">
        <v>39108</v>
      </c>
      <c r="Y70">
        <f>IF( ISBLANK(X71),0,1)</f>
        <v>1</v>
      </c>
    </row>
    <row r="71" spans="1:25">
      <c r="A71">
        <v>36472</v>
      </c>
      <c r="M71" s="36">
        <v>4</v>
      </c>
      <c r="W71" s="38">
        <v>36472</v>
      </c>
      <c r="X71" s="38">
        <v>33832</v>
      </c>
      <c r="Y71">
        <f>IF( ISBLANK(X72),0,1)</f>
        <v>0</v>
      </c>
    </row>
    <row r="72" spans="1:25">
      <c r="A72">
        <v>66346</v>
      </c>
      <c r="M72" s="36">
        <v>2</v>
      </c>
      <c r="W72" s="38">
        <v>66346</v>
      </c>
      <c r="X72" s="38"/>
      <c r="Y72">
        <f>IF( ISBLANK(X73),0,1)</f>
        <v>1</v>
      </c>
    </row>
    <row r="73" spans="1:25">
      <c r="A73">
        <v>63572</v>
      </c>
      <c r="M73" s="36">
        <v>4</v>
      </c>
      <c r="W73" s="38">
        <v>63572</v>
      </c>
      <c r="X73" s="38">
        <v>54048</v>
      </c>
      <c r="Y73">
        <f>IF( ISBLANK(X74),0,1)</f>
        <v>1</v>
      </c>
    </row>
    <row r="74" spans="1:25">
      <c r="A74">
        <v>50233</v>
      </c>
      <c r="M74" s="36">
        <v>2</v>
      </c>
      <c r="W74" s="38">
        <v>50233</v>
      </c>
      <c r="X74" s="38">
        <v>39539</v>
      </c>
      <c r="Y74">
        <f>IF( ISBLANK(X75),0,1)</f>
        <v>1</v>
      </c>
    </row>
    <row r="75" spans="1:25">
      <c r="A75">
        <v>35466</v>
      </c>
      <c r="M75" s="36">
        <v>3</v>
      </c>
      <c r="W75" s="38">
        <v>35466</v>
      </c>
      <c r="X75" s="38">
        <v>28368</v>
      </c>
      <c r="Y75">
        <f>IF( ISBLANK(X76),0,1)</f>
        <v>1</v>
      </c>
    </row>
    <row r="76" spans="1:25">
      <c r="A76">
        <v>77892</v>
      </c>
      <c r="M76" s="36">
        <v>2</v>
      </c>
      <c r="W76" s="38">
        <v>77892</v>
      </c>
      <c r="X76" s="38">
        <v>74072</v>
      </c>
      <c r="Y76">
        <f>IF( ISBLANK(X77),0,1)</f>
        <v>1</v>
      </c>
    </row>
    <row r="77" spans="1:25">
      <c r="A77">
        <v>53117</v>
      </c>
      <c r="M77" s="36">
        <v>4</v>
      </c>
      <c r="W77" s="38">
        <v>53117</v>
      </c>
      <c r="X77" s="38">
        <v>48393</v>
      </c>
      <c r="Y77">
        <f>IF( ISBLANK(X78),0,1)</f>
        <v>1</v>
      </c>
    </row>
    <row r="78" spans="1:25">
      <c r="A78">
        <v>56310</v>
      </c>
      <c r="M78" s="36">
        <v>4</v>
      </c>
      <c r="W78" s="38">
        <v>56310</v>
      </c>
      <c r="X78" s="38">
        <v>41558</v>
      </c>
      <c r="Y78">
        <f>IF( ISBLANK(X79),0,1)</f>
        <v>1</v>
      </c>
    </row>
    <row r="79" spans="1:25">
      <c r="A79">
        <v>58563</v>
      </c>
      <c r="M79" s="36">
        <v>3</v>
      </c>
      <c r="W79" s="38">
        <v>58563</v>
      </c>
      <c r="X79" s="38">
        <v>43579</v>
      </c>
      <c r="Y79">
        <f>IF( ISBLANK(X80),0,1)</f>
        <v>0</v>
      </c>
    </row>
    <row r="80" spans="1:25">
      <c r="A80">
        <v>33105</v>
      </c>
      <c r="M80" s="36">
        <v>2</v>
      </c>
      <c r="W80" s="38">
        <v>33105</v>
      </c>
      <c r="X80" s="38"/>
      <c r="Y80">
        <f>IF( ISBLANK(X81),0,1)</f>
        <v>1</v>
      </c>
    </row>
    <row r="81" spans="1:25">
      <c r="A81">
        <v>34259</v>
      </c>
      <c r="M81" s="36">
        <v>4</v>
      </c>
      <c r="W81" s="38">
        <v>34259</v>
      </c>
      <c r="X81" s="38">
        <v>28438</v>
      </c>
      <c r="Y81">
        <f>IF( ISBLANK(X82),0,1)</f>
        <v>0</v>
      </c>
    </row>
    <row r="82" spans="1:25">
      <c r="A82">
        <v>26910</v>
      </c>
      <c r="M82" s="36">
        <v>1</v>
      </c>
      <c r="W82" s="38">
        <v>26910</v>
      </c>
      <c r="X82" s="38"/>
      <c r="Y82">
        <f>IF( ISBLANK(X83),0,1)</f>
        <v>1</v>
      </c>
    </row>
    <row r="83" spans="1:25">
      <c r="A83">
        <v>36065</v>
      </c>
      <c r="M83" s="36">
        <v>5</v>
      </c>
      <c r="W83" s="38">
        <v>36065</v>
      </c>
      <c r="X83" s="38">
        <v>28020</v>
      </c>
      <c r="Y83">
        <f>IF( ISBLANK(X84),0,1)</f>
        <v>1</v>
      </c>
    </row>
    <row r="84" spans="1:25">
      <c r="A84">
        <v>56330</v>
      </c>
      <c r="M84" s="36">
        <v>2</v>
      </c>
      <c r="W84" s="38">
        <v>56330</v>
      </c>
      <c r="X84" s="38">
        <v>54315</v>
      </c>
      <c r="Y84">
        <f>IF( ISBLANK(X85),0,1)</f>
        <v>1</v>
      </c>
    </row>
    <row r="85" spans="1:25">
      <c r="A85">
        <v>54863</v>
      </c>
      <c r="M85" s="36">
        <v>2</v>
      </c>
      <c r="W85" s="38">
        <v>54863</v>
      </c>
      <c r="X85" s="38">
        <v>41329</v>
      </c>
      <c r="Y85">
        <f>IF( ISBLANK(X86),0,1)</f>
        <v>0</v>
      </c>
    </row>
    <row r="86" spans="1:25">
      <c r="A86">
        <v>48304</v>
      </c>
      <c r="M86" s="36">
        <v>5</v>
      </c>
      <c r="W86" s="38">
        <v>48304</v>
      </c>
      <c r="X86" s="38"/>
      <c r="Y86">
        <f>IF( ISBLANK(X87),0,1)</f>
        <v>1</v>
      </c>
    </row>
    <row r="87" spans="1:25">
      <c r="A87">
        <v>36373</v>
      </c>
      <c r="M87" s="36">
        <v>3</v>
      </c>
      <c r="W87" s="38">
        <v>36373</v>
      </c>
      <c r="X87" s="38">
        <v>32341</v>
      </c>
      <c r="Y87">
        <f>IF( ISBLANK(X88),0,1)</f>
        <v>1</v>
      </c>
    </row>
    <row r="88" spans="1:25">
      <c r="A88">
        <v>60940</v>
      </c>
      <c r="M88" s="36">
        <v>5</v>
      </c>
      <c r="W88" s="38">
        <v>60940</v>
      </c>
      <c r="X88" s="38">
        <v>57432</v>
      </c>
      <c r="Y88">
        <f>IF( ISBLANK(X89),0,1)</f>
        <v>1</v>
      </c>
    </row>
    <row r="89" spans="1:25">
      <c r="A89">
        <v>53249</v>
      </c>
      <c r="M89" s="36">
        <v>3</v>
      </c>
      <c r="W89" s="38">
        <v>53249</v>
      </c>
      <c r="X89" s="38">
        <v>39777</v>
      </c>
      <c r="Y89">
        <f>IF( ISBLANK(X90),0,1)</f>
        <v>1</v>
      </c>
    </row>
    <row r="90" spans="1:25">
      <c r="A90">
        <v>59064</v>
      </c>
      <c r="M90" s="36">
        <v>2</v>
      </c>
      <c r="W90" s="38">
        <v>59064</v>
      </c>
      <c r="X90" s="38">
        <v>53545</v>
      </c>
      <c r="Y90">
        <f>IF( ISBLANK(X91),0,1)</f>
        <v>1</v>
      </c>
    </row>
    <row r="91" spans="1:25">
      <c r="A91">
        <v>32061</v>
      </c>
      <c r="M91" s="36">
        <v>3</v>
      </c>
      <c r="W91" s="38">
        <v>32061</v>
      </c>
      <c r="X91" s="38">
        <v>27840</v>
      </c>
      <c r="Y91">
        <f>IF( ISBLANK(X92),0,1)</f>
        <v>0</v>
      </c>
    </row>
    <row r="92" spans="1:25">
      <c r="A92">
        <v>27377</v>
      </c>
      <c r="M92" s="36">
        <v>1</v>
      </c>
      <c r="W92" s="38">
        <v>27377</v>
      </c>
      <c r="X92" s="38"/>
      <c r="Y92">
        <f>IF( ISBLANK(X93),0,1)</f>
        <v>1</v>
      </c>
    </row>
    <row r="93" spans="1:25">
      <c r="A93">
        <v>48232</v>
      </c>
      <c r="M93" s="36">
        <v>2</v>
      </c>
      <c r="W93" s="38">
        <v>48232</v>
      </c>
      <c r="X93" s="38">
        <v>30728</v>
      </c>
      <c r="Y93">
        <f>IF( ISBLANK(X94),0,1)</f>
        <v>1</v>
      </c>
    </row>
    <row r="94" spans="1:25">
      <c r="A94">
        <v>62280</v>
      </c>
      <c r="M94" s="36">
        <v>3</v>
      </c>
      <c r="W94" s="38">
        <v>62280</v>
      </c>
      <c r="X94" s="38">
        <v>52654</v>
      </c>
      <c r="Y94">
        <f>IF( ISBLANK(X95),0,1)</f>
        <v>1</v>
      </c>
    </row>
    <row r="95" spans="1:25">
      <c r="A95">
        <v>37184</v>
      </c>
      <c r="M95" s="36">
        <v>3</v>
      </c>
      <c r="W95" s="38">
        <v>37184</v>
      </c>
      <c r="X95" s="38">
        <v>27569</v>
      </c>
      <c r="Y95">
        <f>IF( ISBLANK(X96),0,1)</f>
        <v>0</v>
      </c>
    </row>
    <row r="96" spans="1:25">
      <c r="A96">
        <v>64154</v>
      </c>
      <c r="M96" s="36">
        <v>2</v>
      </c>
      <c r="W96" s="38">
        <v>64154</v>
      </c>
      <c r="X96" s="38"/>
      <c r="Y96">
        <f>IF( ISBLANK(X97),0,1)</f>
        <v>1</v>
      </c>
    </row>
    <row r="97" spans="1:25">
      <c r="A97">
        <v>86398</v>
      </c>
      <c r="M97" s="36">
        <v>2</v>
      </c>
      <c r="W97" s="38">
        <v>86398</v>
      </c>
      <c r="X97" s="38">
        <v>43989</v>
      </c>
      <c r="Y97">
        <f>IF( ISBLANK(X98),0,1)</f>
        <v>0</v>
      </c>
    </row>
    <row r="98" spans="1:25">
      <c r="A98">
        <v>41335</v>
      </c>
      <c r="M98" s="36">
        <v>6</v>
      </c>
      <c r="W98" s="38">
        <v>41335</v>
      </c>
      <c r="X98" s="38"/>
      <c r="Y98">
        <f>IF( ISBLANK(X99),0,1)</f>
        <v>1</v>
      </c>
    </row>
    <row r="99" spans="1:25">
      <c r="A99">
        <v>62522</v>
      </c>
      <c r="M99" s="36">
        <v>4</v>
      </c>
      <c r="W99" s="38">
        <v>62522</v>
      </c>
      <c r="X99" s="38">
        <v>55855</v>
      </c>
      <c r="Y99">
        <f>IF( ISBLANK(X100),0,1)</f>
        <v>1</v>
      </c>
    </row>
    <row r="100" spans="1:25">
      <c r="A100">
        <v>41490</v>
      </c>
      <c r="M100" s="36">
        <v>3</v>
      </c>
      <c r="W100" s="38">
        <v>41490</v>
      </c>
      <c r="X100" s="38">
        <v>35158</v>
      </c>
      <c r="Y100">
        <f>IF( ISBLANK(X101),0,1)</f>
        <v>1</v>
      </c>
    </row>
    <row r="101" spans="1:25">
      <c r="A101">
        <v>45391</v>
      </c>
      <c r="M101" s="36">
        <v>6</v>
      </c>
      <c r="W101" s="38">
        <v>45391</v>
      </c>
      <c r="X101" s="38">
        <v>30121</v>
      </c>
      <c r="Y101">
        <f>IF( ISBLANK(X102),0,1)</f>
        <v>0</v>
      </c>
    </row>
    <row r="102" spans="1:25">
      <c r="A102">
        <v>39367</v>
      </c>
      <c r="M102" s="36">
        <v>2</v>
      </c>
      <c r="W102" s="38">
        <v>39367</v>
      </c>
      <c r="X102" s="38"/>
      <c r="Y102">
        <f>IF( ISBLANK(X103),0,1)</f>
        <v>0</v>
      </c>
    </row>
    <row r="103" spans="1:25">
      <c r="A103">
        <v>75865</v>
      </c>
      <c r="M103" s="36">
        <v>1</v>
      </c>
      <c r="W103" s="38">
        <v>75865</v>
      </c>
      <c r="X103" s="38"/>
      <c r="Y103">
        <f>IF( ISBLANK(X104),0,1)</f>
        <v>1</v>
      </c>
    </row>
    <row r="104" spans="1:25">
      <c r="A104">
        <v>36588</v>
      </c>
      <c r="M104" s="36">
        <v>2</v>
      </c>
      <c r="W104" s="38">
        <v>36588</v>
      </c>
      <c r="X104" s="38">
        <v>30278</v>
      </c>
      <c r="Y104">
        <f>IF( ISBLANK(X105),0,1)</f>
        <v>1</v>
      </c>
    </row>
    <row r="105" spans="1:25">
      <c r="A105">
        <v>48726</v>
      </c>
      <c r="M105" s="36">
        <v>2</v>
      </c>
      <c r="W105" s="38">
        <v>48726</v>
      </c>
      <c r="X105" s="38">
        <v>48694</v>
      </c>
      <c r="Y105">
        <f>IF( ISBLANK(X106),0,1)</f>
        <v>0</v>
      </c>
    </row>
    <row r="106" spans="1:25">
      <c r="A106">
        <v>75208</v>
      </c>
      <c r="M106" s="36">
        <v>3</v>
      </c>
      <c r="W106" s="38">
        <v>75208</v>
      </c>
      <c r="X106" s="38"/>
      <c r="Y106">
        <f>IF( ISBLANK(X107),0,1)</f>
        <v>1</v>
      </c>
    </row>
    <row r="107" spans="1:25">
      <c r="A107">
        <v>38740</v>
      </c>
      <c r="M107" s="36">
        <v>4</v>
      </c>
      <c r="W107" s="38">
        <v>38740</v>
      </c>
      <c r="X107" s="38">
        <v>24806</v>
      </c>
      <c r="Y107">
        <f>IF( ISBLANK(X108),0,1)</f>
        <v>1</v>
      </c>
    </row>
    <row r="108" spans="1:25">
      <c r="A108">
        <v>26219</v>
      </c>
      <c r="M108" s="36">
        <v>4</v>
      </c>
      <c r="W108" s="38">
        <v>26219</v>
      </c>
      <c r="X108" s="38">
        <v>16165</v>
      </c>
      <c r="Y108">
        <f>IF( ISBLANK(X109),0,1)</f>
        <v>0</v>
      </c>
    </row>
    <row r="109" spans="1:25">
      <c r="A109">
        <v>32806</v>
      </c>
      <c r="M109" s="36">
        <v>2</v>
      </c>
      <c r="W109" s="38">
        <v>32806</v>
      </c>
      <c r="X109" s="38"/>
      <c r="Y109">
        <f>IF( ISBLANK(X110),0,1)</f>
        <v>1</v>
      </c>
    </row>
    <row r="110" spans="1:25">
      <c r="A110">
        <v>46667</v>
      </c>
      <c r="M110" s="36">
        <v>4</v>
      </c>
      <c r="W110" s="38">
        <v>46667</v>
      </c>
      <c r="X110" s="38">
        <v>29334</v>
      </c>
      <c r="Y110">
        <f>IF( ISBLANK(X111),0,1)</f>
        <v>1</v>
      </c>
    </row>
    <row r="111" spans="1:25">
      <c r="A111">
        <v>65115</v>
      </c>
      <c r="M111" s="36">
        <v>4</v>
      </c>
      <c r="W111" s="38">
        <v>65115</v>
      </c>
      <c r="X111" s="38">
        <v>53755</v>
      </c>
      <c r="Y111">
        <f>IF( ISBLANK(X112),0,1)</f>
        <v>1</v>
      </c>
    </row>
    <row r="112" spans="1:25">
      <c r="A112">
        <v>40397</v>
      </c>
      <c r="M112" s="36">
        <v>3</v>
      </c>
      <c r="W112" s="38">
        <v>40397</v>
      </c>
      <c r="X112" s="38">
        <v>31725</v>
      </c>
      <c r="Y112">
        <f>IF( ISBLANK(X113),0,1)</f>
        <v>1</v>
      </c>
    </row>
    <row r="113" spans="1:25">
      <c r="A113">
        <v>65601</v>
      </c>
      <c r="M113" s="36">
        <v>2</v>
      </c>
      <c r="W113" s="38">
        <v>65601</v>
      </c>
      <c r="X113" s="38">
        <v>54278</v>
      </c>
      <c r="Y113">
        <f>IF( ISBLANK(X114),0,1)</f>
        <v>0</v>
      </c>
    </row>
    <row r="114" spans="1:25">
      <c r="A114">
        <v>43657</v>
      </c>
      <c r="M114" s="36">
        <v>1</v>
      </c>
      <c r="W114" s="38">
        <v>43657</v>
      </c>
      <c r="X114" s="38"/>
      <c r="Y114">
        <f>IF( ISBLANK(X115),0,1)</f>
        <v>0</v>
      </c>
    </row>
    <row r="115" spans="1:25">
      <c r="A115">
        <v>37523</v>
      </c>
      <c r="M115" s="36">
        <v>1</v>
      </c>
      <c r="W115" s="38">
        <v>37523</v>
      </c>
      <c r="X115" s="38"/>
      <c r="Y115">
        <f>IF( ISBLANK(X116),0,1)</f>
        <v>1</v>
      </c>
    </row>
    <row r="116" spans="1:25">
      <c r="A116">
        <v>73734</v>
      </c>
      <c r="M116" s="36">
        <v>3</v>
      </c>
      <c r="W116" s="38">
        <v>73734</v>
      </c>
      <c r="X116" s="38">
        <v>73481</v>
      </c>
      <c r="Y116">
        <f>IF( ISBLANK(X117),0,1)</f>
        <v>1</v>
      </c>
    </row>
    <row r="117" spans="1:25">
      <c r="A117">
        <v>58580</v>
      </c>
      <c r="M117" s="36">
        <v>3</v>
      </c>
      <c r="W117" s="38">
        <v>58580</v>
      </c>
      <c r="X117" s="38">
        <v>51488</v>
      </c>
      <c r="Y117">
        <f>IF( ISBLANK(X118),0,1)</f>
        <v>1</v>
      </c>
    </row>
    <row r="118" spans="1:25">
      <c r="A118">
        <v>55806</v>
      </c>
      <c r="M118" s="36">
        <v>3</v>
      </c>
      <c r="W118" s="38">
        <v>55806</v>
      </c>
      <c r="X118" s="38">
        <v>37384</v>
      </c>
      <c r="Y118">
        <f>IF( ISBLANK(X119),0,1)</f>
        <v>0</v>
      </c>
    </row>
    <row r="119" spans="1:25">
      <c r="A119">
        <v>31400</v>
      </c>
      <c r="M119" s="36">
        <v>1</v>
      </c>
      <c r="W119" s="38">
        <v>31400</v>
      </c>
      <c r="X119" s="38"/>
      <c r="Y119">
        <f>IF( ISBLANK(X120),0,1)</f>
        <v>1</v>
      </c>
    </row>
    <row r="120" spans="1:25">
      <c r="A120">
        <v>48455</v>
      </c>
      <c r="M120" s="36">
        <v>3</v>
      </c>
      <c r="W120" s="38">
        <v>48455</v>
      </c>
      <c r="X120" s="38">
        <v>31331</v>
      </c>
      <c r="Y120">
        <f>IF( ISBLANK(X121),0,1)</f>
        <v>1</v>
      </c>
    </row>
    <row r="121" spans="1:25">
      <c r="A121">
        <v>40858</v>
      </c>
      <c r="M121" s="36">
        <v>2</v>
      </c>
      <c r="W121" s="38">
        <v>40858</v>
      </c>
      <c r="X121" s="38">
        <v>34114</v>
      </c>
      <c r="Y121">
        <f>IF( ISBLANK(X122),0,1)</f>
        <v>1</v>
      </c>
    </row>
    <row r="122" spans="1:25">
      <c r="A122">
        <v>59737</v>
      </c>
      <c r="M122" s="36">
        <v>2</v>
      </c>
      <c r="W122" s="38">
        <v>59737</v>
      </c>
      <c r="X122" s="38">
        <v>59510</v>
      </c>
      <c r="Y122">
        <f>IF( ISBLANK(X123),0,1)</f>
        <v>0</v>
      </c>
    </row>
    <row r="123" spans="1:25">
      <c r="A123">
        <v>24478</v>
      </c>
      <c r="M123" s="36">
        <v>1</v>
      </c>
      <c r="W123" s="38">
        <v>24478</v>
      </c>
      <c r="X123" s="38"/>
      <c r="Y123">
        <f>IF( ISBLANK(X124),0,1)</f>
        <v>1</v>
      </c>
    </row>
    <row r="124" spans="1:25">
      <c r="A124">
        <v>36395</v>
      </c>
      <c r="M124" s="36">
        <v>4</v>
      </c>
      <c r="W124" s="38">
        <v>36395</v>
      </c>
      <c r="X124" s="38">
        <v>27650</v>
      </c>
      <c r="Y124">
        <f>IF( ISBLANK(X125),0,1)</f>
        <v>1</v>
      </c>
    </row>
    <row r="125" spans="1:25">
      <c r="A125">
        <v>42843</v>
      </c>
      <c r="M125" s="36">
        <v>3</v>
      </c>
      <c r="W125" s="38">
        <v>42843</v>
      </c>
      <c r="X125" s="38">
        <v>36965</v>
      </c>
      <c r="Y125">
        <f>IF( ISBLANK(X126),0,1)</f>
        <v>1</v>
      </c>
    </row>
    <row r="126" spans="1:25">
      <c r="A126">
        <v>21557</v>
      </c>
      <c r="M126" s="36">
        <v>5</v>
      </c>
      <c r="W126" s="38">
        <v>21557</v>
      </c>
      <c r="X126" s="38">
        <v>14322</v>
      </c>
      <c r="Y126">
        <f>IF( ISBLANK(X127),0,1)</f>
        <v>1</v>
      </c>
    </row>
    <row r="127" spans="1:25">
      <c r="A127">
        <v>37186</v>
      </c>
      <c r="M127" s="36">
        <v>3</v>
      </c>
      <c r="W127" s="38">
        <v>37186</v>
      </c>
      <c r="X127" s="38">
        <v>24577</v>
      </c>
      <c r="Y127">
        <f>IF( ISBLANK(X128),0,1)</f>
        <v>0</v>
      </c>
    </row>
    <row r="128" spans="1:25">
      <c r="A128">
        <v>34806</v>
      </c>
      <c r="M128" s="36">
        <v>1</v>
      </c>
      <c r="W128" s="38">
        <v>34806</v>
      </c>
      <c r="X128" s="38"/>
      <c r="Y128">
        <f>IF( ISBLANK(X129),0,1)</f>
        <v>1</v>
      </c>
    </row>
    <row r="129" spans="1:25">
      <c r="A129">
        <v>35479</v>
      </c>
      <c r="M129" s="36">
        <v>2</v>
      </c>
      <c r="W129" s="38">
        <v>35479</v>
      </c>
      <c r="X129" s="38">
        <v>21271</v>
      </c>
      <c r="Y129">
        <f>IF( ISBLANK(X130),0,1)</f>
        <v>1</v>
      </c>
    </row>
    <row r="130" spans="1:25">
      <c r="A130">
        <v>30584</v>
      </c>
      <c r="M130" s="36">
        <v>6</v>
      </c>
      <c r="W130" s="38">
        <v>30584</v>
      </c>
      <c r="X130" s="38">
        <v>17372</v>
      </c>
      <c r="Y130">
        <f>IF( ISBLANK(X131),0,1)</f>
        <v>0</v>
      </c>
    </row>
    <row r="131" spans="1:25">
      <c r="A131">
        <v>52448</v>
      </c>
      <c r="M131" s="36">
        <v>1</v>
      </c>
      <c r="W131" s="38">
        <v>52448</v>
      </c>
      <c r="X131" s="38"/>
      <c r="Y131">
        <f>IF( ISBLANK(X132),0,1)</f>
        <v>1</v>
      </c>
    </row>
    <row r="132" spans="1:25">
      <c r="A132">
        <v>39096</v>
      </c>
      <c r="M132" s="36">
        <v>5</v>
      </c>
      <c r="W132" s="38">
        <v>39096</v>
      </c>
      <c r="X132" s="38">
        <v>37336</v>
      </c>
      <c r="Y132">
        <f>IF( ISBLANK(X133),0,1)</f>
        <v>1</v>
      </c>
    </row>
    <row r="133" spans="1:25">
      <c r="A133">
        <v>24128</v>
      </c>
      <c r="M133" s="36">
        <v>5</v>
      </c>
      <c r="W133" s="38">
        <v>24128</v>
      </c>
      <c r="X133" s="38">
        <v>13889</v>
      </c>
      <c r="Y133">
        <f>IF( ISBLANK(X134),0,1)</f>
        <v>0</v>
      </c>
    </row>
    <row r="134" spans="1:25">
      <c r="A134">
        <v>46342</v>
      </c>
      <c r="M134" s="36">
        <v>1</v>
      </c>
      <c r="W134" s="38">
        <v>46342</v>
      </c>
      <c r="X134" s="38"/>
      <c r="Y134">
        <f>IF( ISBLANK(X135),0,1)</f>
        <v>1</v>
      </c>
    </row>
    <row r="135" spans="1:25">
      <c r="A135">
        <v>23302</v>
      </c>
      <c r="M135" s="36">
        <v>3</v>
      </c>
      <c r="W135" s="38">
        <v>23302</v>
      </c>
      <c r="X135" s="38">
        <v>20987</v>
      </c>
      <c r="Y135">
        <f>IF( ISBLANK(X136),0,1)</f>
        <v>0</v>
      </c>
    </row>
    <row r="136" spans="1:25">
      <c r="A136">
        <v>39578</v>
      </c>
      <c r="M136" s="36">
        <v>1</v>
      </c>
      <c r="W136" s="38">
        <v>39578</v>
      </c>
      <c r="X136" s="38"/>
      <c r="Y136">
        <f>IF( ISBLANK(X137),0,1)</f>
        <v>1</v>
      </c>
    </row>
    <row r="137" spans="1:25">
      <c r="A137">
        <v>49132</v>
      </c>
      <c r="M137" s="36">
        <v>2</v>
      </c>
      <c r="W137" s="38">
        <v>49132</v>
      </c>
      <c r="X137" s="38">
        <v>36007</v>
      </c>
      <c r="Y137">
        <f>IF( ISBLANK(X138),0,1)</f>
        <v>1</v>
      </c>
    </row>
    <row r="138" spans="1:25">
      <c r="A138">
        <v>56838</v>
      </c>
      <c r="M138" s="36">
        <v>2</v>
      </c>
      <c r="W138" s="38">
        <v>56838</v>
      </c>
      <c r="X138" s="38">
        <v>32021</v>
      </c>
      <c r="Y138">
        <f>IF( ISBLANK(X139),0,1)</f>
        <v>1</v>
      </c>
    </row>
    <row r="139" spans="1:25">
      <c r="A139">
        <v>61955</v>
      </c>
      <c r="M139" s="36">
        <v>4</v>
      </c>
      <c r="W139" s="38">
        <v>61955</v>
      </c>
      <c r="X139" s="38">
        <v>57445</v>
      </c>
      <c r="Y139">
        <f>IF( ISBLANK(X140),0,1)</f>
        <v>0</v>
      </c>
    </row>
    <row r="140" spans="1:25">
      <c r="A140">
        <v>71211</v>
      </c>
      <c r="M140" s="36">
        <v>1</v>
      </c>
      <c r="W140" s="38">
        <v>71211</v>
      </c>
      <c r="X140" s="38"/>
      <c r="Y140">
        <f>IF( ISBLANK(X141),0,1)</f>
        <v>0</v>
      </c>
    </row>
    <row r="141" spans="1:25">
      <c r="A141">
        <v>28837</v>
      </c>
      <c r="M141" s="36">
        <v>1</v>
      </c>
      <c r="W141" s="38">
        <v>28837</v>
      </c>
      <c r="X141" s="38"/>
      <c r="Y141">
        <f>IF( ISBLANK(X142),0,1)</f>
        <v>1</v>
      </c>
    </row>
    <row r="142" spans="1:25">
      <c r="A142">
        <v>34354</v>
      </c>
      <c r="M142" s="36">
        <v>5</v>
      </c>
      <c r="W142" s="38">
        <v>34354</v>
      </c>
      <c r="X142" s="38">
        <v>22543</v>
      </c>
      <c r="Y142">
        <f>IF( ISBLANK(X143),0,1)</f>
        <v>1</v>
      </c>
    </row>
    <row r="143" spans="1:25">
      <c r="A143">
        <v>24442</v>
      </c>
      <c r="M143" s="36">
        <v>4</v>
      </c>
      <c r="W143" s="38">
        <v>24442</v>
      </c>
      <c r="X143" s="38">
        <v>12940</v>
      </c>
      <c r="Y143">
        <f>IF( ISBLANK(X144),0,1)</f>
        <v>1</v>
      </c>
    </row>
    <row r="144" spans="1:25">
      <c r="A144">
        <v>22259</v>
      </c>
      <c r="M144" s="36">
        <v>5</v>
      </c>
      <c r="W144" s="38">
        <v>22259</v>
      </c>
      <c r="X144" s="38">
        <v>19683</v>
      </c>
      <c r="Y144">
        <f>IF( ISBLANK(X145),0,1)</f>
        <v>1</v>
      </c>
    </row>
    <row r="145" spans="1:25">
      <c r="A145">
        <v>48910</v>
      </c>
      <c r="M145" s="36">
        <v>6</v>
      </c>
      <c r="W145" s="38">
        <v>48910</v>
      </c>
      <c r="X145" s="38">
        <v>40063</v>
      </c>
      <c r="Y145">
        <f>IF( ISBLANK(X146),0,1)</f>
        <v>0</v>
      </c>
    </row>
    <row r="146" spans="1:25">
      <c r="A146">
        <v>25713</v>
      </c>
      <c r="M146" s="36">
        <v>1</v>
      </c>
      <c r="W146" s="38">
        <v>25713</v>
      </c>
      <c r="X146" s="38"/>
      <c r="Y146">
        <f>IF( ISBLANK(X147),0,1)</f>
        <v>1</v>
      </c>
    </row>
    <row r="147" spans="1:25">
      <c r="A147">
        <v>22991</v>
      </c>
      <c r="M147" s="36">
        <v>3</v>
      </c>
      <c r="W147" s="38">
        <v>22991</v>
      </c>
      <c r="X147" s="38">
        <v>14387</v>
      </c>
      <c r="Y147">
        <f>IF( ISBLANK(X148),0,1)</f>
        <v>1</v>
      </c>
    </row>
    <row r="148" spans="1:25">
      <c r="A148">
        <v>84820</v>
      </c>
      <c r="M148" s="36">
        <v>2</v>
      </c>
      <c r="W148" s="38">
        <v>84820</v>
      </c>
      <c r="X148" s="38">
        <v>70096</v>
      </c>
      <c r="Y148">
        <f>IF( ISBLANK(X149),0,1)</f>
        <v>0</v>
      </c>
    </row>
    <row r="149" spans="1:25">
      <c r="A149">
        <v>27721</v>
      </c>
      <c r="M149" s="36">
        <v>1</v>
      </c>
      <c r="W149" s="38">
        <v>27721</v>
      </c>
      <c r="X149" s="38"/>
      <c r="Y149">
        <f>IF( ISBLANK(X150),0,1)</f>
        <v>1</v>
      </c>
    </row>
    <row r="150" spans="1:25">
      <c r="A150">
        <v>39602</v>
      </c>
      <c r="M150" s="36">
        <v>7</v>
      </c>
      <c r="W150" s="38">
        <v>39602</v>
      </c>
      <c r="X150" s="38">
        <v>32198</v>
      </c>
      <c r="Y150">
        <f>IF( ISBLANK(X151),0,1)</f>
        <v>1</v>
      </c>
    </row>
    <row r="151" spans="1:25">
      <c r="A151">
        <v>31100</v>
      </c>
      <c r="M151" s="36">
        <v>3</v>
      </c>
      <c r="W151" s="38">
        <v>31100</v>
      </c>
      <c r="X151" s="38">
        <v>28489</v>
      </c>
      <c r="Y151">
        <f>IF( ISBLANK(X152),0,1)</f>
        <v>1</v>
      </c>
    </row>
    <row r="152" spans="1:25">
      <c r="A152">
        <v>58451</v>
      </c>
      <c r="M152" s="36">
        <v>3</v>
      </c>
      <c r="W152" s="38">
        <v>58451</v>
      </c>
      <c r="X152" s="38">
        <v>29753</v>
      </c>
      <c r="Y152">
        <f>IF( ISBLANK(X153),0,1)</f>
        <v>1</v>
      </c>
    </row>
    <row r="153" spans="1:25">
      <c r="A153">
        <v>20277</v>
      </c>
      <c r="M153" s="36">
        <v>4</v>
      </c>
      <c r="W153" s="38">
        <v>20277</v>
      </c>
      <c r="X153" s="38">
        <v>14502</v>
      </c>
      <c r="Y153">
        <f>IF( ISBLANK(X154),0,1)</f>
        <v>1</v>
      </c>
    </row>
    <row r="154" spans="1:25">
      <c r="A154">
        <v>33963</v>
      </c>
      <c r="M154" s="36">
        <v>2</v>
      </c>
      <c r="W154" s="38">
        <v>33963</v>
      </c>
      <c r="X154" s="38">
        <v>33168</v>
      </c>
      <c r="Y154">
        <f>IF( ISBLANK(X155),0,1)</f>
        <v>0</v>
      </c>
    </row>
    <row r="155" spans="1:25">
      <c r="A155">
        <v>45869</v>
      </c>
      <c r="M155" s="36">
        <v>1</v>
      </c>
      <c r="W155" s="38">
        <v>45869</v>
      </c>
      <c r="X155" s="38"/>
      <c r="Y155">
        <f>IF( ISBLANK(X156),0,1)</f>
        <v>0</v>
      </c>
    </row>
    <row r="156" spans="1:25">
      <c r="A156">
        <v>62071</v>
      </c>
      <c r="M156" s="36">
        <v>1</v>
      </c>
      <c r="W156" s="38">
        <v>62071</v>
      </c>
      <c r="X156" s="38"/>
      <c r="Y156">
        <f>IF( ISBLANK(X157),0,1)</f>
        <v>0</v>
      </c>
    </row>
    <row r="157" spans="1:25">
      <c r="A157">
        <v>30557</v>
      </c>
      <c r="M157" s="36">
        <v>1</v>
      </c>
      <c r="W157" s="38">
        <v>30557</v>
      </c>
      <c r="X157" s="38"/>
      <c r="Y157">
        <f>IF( ISBLANK(X158),0,1)</f>
        <v>1</v>
      </c>
    </row>
    <row r="158" spans="1:25">
      <c r="A158">
        <v>30482</v>
      </c>
      <c r="M158" s="36">
        <v>3</v>
      </c>
      <c r="W158" s="38">
        <v>30482</v>
      </c>
      <c r="X158" s="38">
        <v>18684</v>
      </c>
      <c r="Y158">
        <f>IF( ISBLANK(X159),0,1)</f>
        <v>1</v>
      </c>
    </row>
    <row r="159" spans="1:25">
      <c r="A159">
        <v>90488</v>
      </c>
      <c r="M159" s="36">
        <v>3</v>
      </c>
      <c r="W159" s="38">
        <v>90488</v>
      </c>
      <c r="X159" s="38">
        <v>68619</v>
      </c>
      <c r="Y159">
        <f>IF( ISBLANK(X160),0,1)</f>
        <v>1</v>
      </c>
    </row>
    <row r="160" spans="1:25">
      <c r="A160">
        <v>61174</v>
      </c>
      <c r="M160" s="36">
        <v>3</v>
      </c>
      <c r="W160" s="38">
        <v>61174</v>
      </c>
      <c r="X160" s="38">
        <v>35481</v>
      </c>
      <c r="Y160">
        <f>IF( ISBLANK(X161),0,1)</f>
        <v>0</v>
      </c>
    </row>
    <row r="161" spans="1:25">
      <c r="A161">
        <v>28378</v>
      </c>
      <c r="M161" s="36">
        <v>3</v>
      </c>
      <c r="W161" s="38">
        <v>28378</v>
      </c>
      <c r="X161" s="38"/>
      <c r="Y161">
        <f>IF( ISBLANK(X162),0,1)</f>
        <v>1</v>
      </c>
    </row>
    <row r="162" spans="1:25">
      <c r="A162">
        <v>39847</v>
      </c>
      <c r="M162" s="36">
        <v>3</v>
      </c>
      <c r="W162" s="38">
        <v>39847</v>
      </c>
      <c r="X162" s="38">
        <v>32802</v>
      </c>
      <c r="Y162">
        <f>IF( ISBLANK(X163),0,1)</f>
        <v>0</v>
      </c>
    </row>
    <row r="163" spans="1:25">
      <c r="A163">
        <v>37154</v>
      </c>
      <c r="M163" s="36">
        <v>1</v>
      </c>
      <c r="W163" s="38">
        <v>37154</v>
      </c>
      <c r="X163" s="38"/>
      <c r="Y163">
        <f>IF( ISBLANK(X164),0,1)</f>
        <v>1</v>
      </c>
    </row>
    <row r="164" spans="1:25">
      <c r="A164">
        <v>42841</v>
      </c>
      <c r="M164" s="36">
        <v>5</v>
      </c>
      <c r="W164" s="38">
        <v>42841</v>
      </c>
      <c r="X164" s="38">
        <v>33961</v>
      </c>
      <c r="Y164">
        <f>IF( ISBLANK(X165),0,1)</f>
        <v>1</v>
      </c>
    </row>
    <row r="165" spans="1:25">
      <c r="A165">
        <v>56072</v>
      </c>
      <c r="M165" s="36">
        <v>5</v>
      </c>
      <c r="W165" s="38">
        <v>56072</v>
      </c>
      <c r="X165" s="38">
        <v>55593</v>
      </c>
      <c r="Y165">
        <f>IF( ISBLANK(X166),0,1)</f>
        <v>1</v>
      </c>
    </row>
    <row r="166" spans="1:25">
      <c r="A166">
        <v>33442</v>
      </c>
      <c r="M166" s="36">
        <v>3</v>
      </c>
      <c r="W166" s="38">
        <v>33442</v>
      </c>
      <c r="X166" s="38">
        <v>21920</v>
      </c>
      <c r="Y166">
        <f>IF( ISBLANK(X167),0,1)</f>
        <v>1</v>
      </c>
    </row>
    <row r="167" spans="1:25">
      <c r="A167">
        <v>28822</v>
      </c>
      <c r="M167" s="36">
        <v>4</v>
      </c>
      <c r="W167" s="38">
        <v>28822</v>
      </c>
      <c r="X167" s="38">
        <v>22936</v>
      </c>
      <c r="Y167">
        <f>IF( ISBLANK(X168),0,1)</f>
        <v>0</v>
      </c>
    </row>
    <row r="168" spans="1:25">
      <c r="A168">
        <v>33018</v>
      </c>
      <c r="M168" s="36">
        <v>2</v>
      </c>
      <c r="W168" s="38">
        <v>33018</v>
      </c>
      <c r="X168" s="38"/>
      <c r="Y168">
        <f>IF( ISBLANK(X169),0,1)</f>
        <v>0</v>
      </c>
    </row>
    <row r="169" spans="1:25">
      <c r="A169">
        <v>30225</v>
      </c>
      <c r="M169" s="36">
        <v>3</v>
      </c>
      <c r="W169" s="38">
        <v>30225</v>
      </c>
      <c r="X169" s="38"/>
      <c r="Y169">
        <f>IF( ISBLANK(X170),0,1)</f>
        <v>1</v>
      </c>
    </row>
    <row r="170" spans="1:25">
      <c r="A170">
        <v>42178</v>
      </c>
      <c r="M170" s="36">
        <v>5</v>
      </c>
      <c r="W170" s="38">
        <v>42178</v>
      </c>
      <c r="X170" s="38">
        <v>40211</v>
      </c>
      <c r="Y170">
        <f>IF( ISBLANK(X171),0,1)</f>
        <v>1</v>
      </c>
    </row>
    <row r="171" spans="1:25">
      <c r="A171">
        <v>28340</v>
      </c>
      <c r="M171" s="36">
        <v>2</v>
      </c>
      <c r="W171" s="38">
        <v>28340</v>
      </c>
      <c r="X171" s="38">
        <v>18533</v>
      </c>
      <c r="Y171">
        <f>IF( ISBLANK(X172),0,1)</f>
        <v>1</v>
      </c>
    </row>
    <row r="172" spans="1:25">
      <c r="A172">
        <v>43027</v>
      </c>
      <c r="M172" s="36">
        <v>2</v>
      </c>
      <c r="W172" s="38">
        <v>43027</v>
      </c>
      <c r="X172" s="38">
        <v>38600</v>
      </c>
      <c r="Y172">
        <f>IF( ISBLANK(X173),0,1)</f>
        <v>1</v>
      </c>
    </row>
    <row r="173" spans="1:25">
      <c r="A173">
        <v>76547</v>
      </c>
      <c r="M173" s="36">
        <v>2</v>
      </c>
      <c r="W173" s="38">
        <v>76547</v>
      </c>
      <c r="X173" s="38">
        <v>53513</v>
      </c>
      <c r="Y173">
        <f>IF( ISBLANK(X174),0,1)</f>
        <v>1</v>
      </c>
    </row>
    <row r="174" spans="1:25">
      <c r="A174">
        <v>41275</v>
      </c>
      <c r="M174" s="36">
        <v>3</v>
      </c>
      <c r="W174" s="38">
        <v>41275</v>
      </c>
      <c r="X174" s="38">
        <v>35920</v>
      </c>
      <c r="Y174">
        <f>IF( ISBLANK(X175),0,1)</f>
        <v>0</v>
      </c>
    </row>
    <row r="175" spans="1:25">
      <c r="A175">
        <v>59708</v>
      </c>
      <c r="M175" s="36">
        <v>1</v>
      </c>
      <c r="W175" s="38">
        <v>59708</v>
      </c>
      <c r="X175" s="38"/>
      <c r="Y175">
        <f>IF( ISBLANK(X176),0,1)</f>
        <v>1</v>
      </c>
    </row>
    <row r="176" spans="1:25">
      <c r="A176">
        <v>68115</v>
      </c>
      <c r="M176" s="36">
        <v>3</v>
      </c>
      <c r="W176" s="38">
        <v>68115</v>
      </c>
      <c r="X176" s="38">
        <v>65099</v>
      </c>
      <c r="Y176">
        <f>IF( ISBLANK(X177),0,1)</f>
        <v>1</v>
      </c>
    </row>
    <row r="177" spans="1:25">
      <c r="A177">
        <v>25755</v>
      </c>
      <c r="M177" s="36">
        <v>3</v>
      </c>
      <c r="W177" s="38">
        <v>25755</v>
      </c>
      <c r="X177" s="38">
        <v>20267</v>
      </c>
      <c r="Y177">
        <f>IF( ISBLANK(X178),0,1)</f>
        <v>0</v>
      </c>
    </row>
    <row r="178" spans="1:25">
      <c r="A178">
        <v>33699</v>
      </c>
      <c r="M178" s="36">
        <v>1</v>
      </c>
      <c r="W178" s="38">
        <v>33699</v>
      </c>
      <c r="X178" s="38"/>
      <c r="Y178">
        <f>IF( ISBLANK(X179),0,1)</f>
        <v>0</v>
      </c>
    </row>
    <row r="179" spans="1:25">
      <c r="A179">
        <v>36384</v>
      </c>
      <c r="M179" s="36">
        <v>1</v>
      </c>
      <c r="W179" s="38">
        <v>36384</v>
      </c>
      <c r="X179" s="38"/>
      <c r="Y179">
        <f>IF( ISBLANK(X180),0,1)</f>
        <v>1</v>
      </c>
    </row>
    <row r="180" spans="1:25">
      <c r="A180">
        <v>25816</v>
      </c>
      <c r="M180" s="36">
        <v>4</v>
      </c>
      <c r="W180" s="38">
        <v>25816</v>
      </c>
      <c r="X180" s="38">
        <v>20903</v>
      </c>
      <c r="Y180">
        <f>IF( ISBLANK(X181),0,1)</f>
        <v>1</v>
      </c>
    </row>
    <row r="181" spans="1:25">
      <c r="A181">
        <v>30415</v>
      </c>
      <c r="M181" s="36">
        <v>3</v>
      </c>
      <c r="W181" s="38">
        <v>30415</v>
      </c>
      <c r="X181" s="38">
        <v>17213</v>
      </c>
      <c r="Y181">
        <f>IF( ISBLANK(X182),0,1)</f>
        <v>0</v>
      </c>
    </row>
    <row r="182" spans="1:25">
      <c r="A182">
        <v>34150</v>
      </c>
      <c r="M182" s="36">
        <v>1</v>
      </c>
      <c r="W182" s="38">
        <v>34150</v>
      </c>
      <c r="X182" s="38"/>
      <c r="Y182">
        <f>IF( ISBLANK(X183),0,1)</f>
        <v>1</v>
      </c>
    </row>
    <row r="183" spans="1:25">
      <c r="A183">
        <v>31484</v>
      </c>
      <c r="M183" s="36">
        <v>8</v>
      </c>
      <c r="W183" s="38">
        <v>31484</v>
      </c>
      <c r="X183" s="38">
        <v>24850</v>
      </c>
      <c r="Y183">
        <f>IF( ISBLANK(X184),0,1)</f>
        <v>1</v>
      </c>
    </row>
    <row r="184" spans="1:25">
      <c r="A184">
        <v>68108</v>
      </c>
      <c r="M184" s="36">
        <v>5</v>
      </c>
      <c r="W184" s="38">
        <v>68108</v>
      </c>
      <c r="X184" s="38">
        <v>57895</v>
      </c>
      <c r="Y184">
        <f>IF( ISBLANK(X185),0,1)</f>
        <v>1</v>
      </c>
    </row>
    <row r="185" spans="1:25">
      <c r="A185">
        <v>26788</v>
      </c>
      <c r="M185" s="36">
        <v>4</v>
      </c>
      <c r="W185" s="38">
        <v>26788</v>
      </c>
      <c r="X185" s="38">
        <v>26101</v>
      </c>
      <c r="Y185">
        <f>IF( ISBLANK(X186),0,1)</f>
        <v>0</v>
      </c>
    </row>
    <row r="186" spans="1:25">
      <c r="A186">
        <v>68299</v>
      </c>
      <c r="M186" s="36">
        <v>1</v>
      </c>
      <c r="W186" s="38">
        <v>68299</v>
      </c>
      <c r="X186" s="38"/>
      <c r="Y186">
        <f>IF( ISBLANK(X187),0,1)</f>
        <v>0</v>
      </c>
    </row>
    <row r="187" spans="1:25">
      <c r="A187">
        <v>36015</v>
      </c>
      <c r="M187" s="36">
        <v>3</v>
      </c>
      <c r="W187" s="38">
        <v>36015</v>
      </c>
      <c r="X187" s="38"/>
      <c r="Y187">
        <f>IF( ISBLANK(X188),0,1)</f>
        <v>1</v>
      </c>
    </row>
    <row r="188" spans="1:25">
      <c r="A188">
        <v>46561</v>
      </c>
      <c r="M188" s="36">
        <v>3</v>
      </c>
      <c r="W188" s="38">
        <v>46561</v>
      </c>
      <c r="X188" s="38">
        <v>26631</v>
      </c>
      <c r="Y188">
        <f>IF( ISBLANK(X189),0,1)</f>
        <v>0</v>
      </c>
    </row>
    <row r="189" spans="1:25">
      <c r="A189">
        <v>52434</v>
      </c>
      <c r="M189" s="36">
        <v>3</v>
      </c>
      <c r="W189" s="38">
        <v>52434</v>
      </c>
      <c r="X189" s="38"/>
      <c r="Y189">
        <f>IF( ISBLANK(X190),0,1)</f>
        <v>1</v>
      </c>
    </row>
    <row r="190" spans="1:25">
      <c r="A190">
        <v>37650</v>
      </c>
      <c r="M190" s="36">
        <v>2</v>
      </c>
      <c r="W190" s="38">
        <v>37650</v>
      </c>
      <c r="X190" s="38">
        <v>32230</v>
      </c>
      <c r="Y190">
        <f>IF( ISBLANK(X191),0,1)</f>
        <v>1</v>
      </c>
    </row>
    <row r="191" spans="1:25">
      <c r="A191">
        <v>34308</v>
      </c>
      <c r="M191" s="36">
        <v>4</v>
      </c>
      <c r="W191" s="38">
        <v>34308</v>
      </c>
      <c r="X191" s="38">
        <v>25247</v>
      </c>
      <c r="Y191">
        <f>IF( ISBLANK(X192),0,1)</f>
        <v>1</v>
      </c>
    </row>
    <row r="192" spans="1:25">
      <c r="A192">
        <v>53576</v>
      </c>
      <c r="M192" s="36">
        <v>4</v>
      </c>
      <c r="W192" s="38">
        <v>53576</v>
      </c>
      <c r="X192" s="38">
        <v>48666</v>
      </c>
      <c r="Y192">
        <f>IF( ISBLANK(X193),0,1)</f>
        <v>0</v>
      </c>
    </row>
    <row r="193" spans="1:25">
      <c r="A193">
        <v>46249</v>
      </c>
      <c r="M193" s="36">
        <v>2</v>
      </c>
      <c r="W193" s="38">
        <v>46249</v>
      </c>
      <c r="X193" s="38"/>
      <c r="Y193">
        <f>IF( ISBLANK(X194),0,1)</f>
        <v>0</v>
      </c>
    </row>
    <row r="194" spans="1:25">
      <c r="A194">
        <v>33940</v>
      </c>
      <c r="M194" s="36">
        <v>1</v>
      </c>
      <c r="W194" s="38">
        <v>33940</v>
      </c>
      <c r="X194" s="38"/>
      <c r="Y194">
        <f>IF( ISBLANK(X195),0,1)</f>
        <v>0</v>
      </c>
    </row>
    <row r="195" spans="1:25">
      <c r="A195">
        <v>37924</v>
      </c>
      <c r="M195" s="36">
        <v>1</v>
      </c>
      <c r="W195" s="38">
        <v>37924</v>
      </c>
      <c r="X195" s="38"/>
      <c r="Y195">
        <f>IF( ISBLANK(X196),0,1)</f>
        <v>1</v>
      </c>
    </row>
    <row r="196" spans="1:25">
      <c r="A196">
        <v>26167</v>
      </c>
      <c r="M196" s="36">
        <v>4</v>
      </c>
      <c r="W196" s="38">
        <v>26167</v>
      </c>
      <c r="X196" s="38">
        <v>16259</v>
      </c>
      <c r="Y196">
        <f>IF( ISBLANK(X197),0,1)</f>
        <v>1</v>
      </c>
    </row>
    <row r="197" spans="1:25">
      <c r="A197">
        <v>33456</v>
      </c>
      <c r="M197" s="36">
        <v>10</v>
      </c>
      <c r="W197" s="38">
        <v>33456</v>
      </c>
      <c r="X197" s="38">
        <v>22267</v>
      </c>
      <c r="Y197">
        <f>IF( ISBLANK(X198),0,1)</f>
        <v>1</v>
      </c>
    </row>
    <row r="198" spans="1:25">
      <c r="A198">
        <v>20182</v>
      </c>
      <c r="M198" s="36">
        <v>4</v>
      </c>
      <c r="W198" s="38">
        <v>20182</v>
      </c>
      <c r="X198" s="38">
        <v>16653</v>
      </c>
      <c r="Y198">
        <f>IF( ISBLANK(X199),0,1)</f>
        <v>1</v>
      </c>
    </row>
    <row r="199" spans="1:25">
      <c r="A199">
        <v>65699</v>
      </c>
      <c r="M199" s="36">
        <v>3</v>
      </c>
      <c r="W199" s="38">
        <v>65699</v>
      </c>
      <c r="X199" s="38">
        <v>50202</v>
      </c>
      <c r="Y199">
        <f>IF( ISBLANK(X200),0,1)</f>
        <v>1</v>
      </c>
    </row>
    <row r="200" spans="1:25">
      <c r="A200">
        <v>59015</v>
      </c>
      <c r="M200" s="36">
        <v>4</v>
      </c>
      <c r="W200" s="38">
        <v>59015</v>
      </c>
      <c r="X200" s="38">
        <v>34549</v>
      </c>
      <c r="Y200">
        <f>IF( ISBLANK(X201),0,1)</f>
        <v>1</v>
      </c>
    </row>
    <row r="201" spans="1:25">
      <c r="A201">
        <v>81366</v>
      </c>
      <c r="M201" s="36">
        <v>6</v>
      </c>
      <c r="W201" s="38">
        <v>81366</v>
      </c>
      <c r="X201" s="38">
        <v>45443</v>
      </c>
      <c r="Y201">
        <f>IF( ISBLANK(X202),0,1)</f>
        <v>1</v>
      </c>
    </row>
    <row r="202" spans="1:25">
      <c r="A202">
        <v>31198</v>
      </c>
      <c r="M202" s="36">
        <v>4</v>
      </c>
      <c r="W202" s="38">
        <v>31198</v>
      </c>
      <c r="X202" s="38">
        <v>20115</v>
      </c>
      <c r="Y202">
        <f>IF( ISBLANK(X203),0,1)</f>
        <v>1</v>
      </c>
    </row>
    <row r="203" spans="1:25">
      <c r="A203">
        <v>40383</v>
      </c>
      <c r="M203" s="36">
        <v>3</v>
      </c>
      <c r="W203" s="38">
        <v>40383</v>
      </c>
      <c r="X203" s="38">
        <v>31270</v>
      </c>
      <c r="Y203">
        <f>IF( ISBLANK(X204),0,1)</f>
        <v>1</v>
      </c>
    </row>
    <row r="204" spans="1:25">
      <c r="A204">
        <v>24578</v>
      </c>
      <c r="M204" s="36">
        <v>3</v>
      </c>
      <c r="W204" s="38">
        <v>24578</v>
      </c>
      <c r="X204" s="38">
        <v>23269</v>
      </c>
      <c r="Y204">
        <f>IF( ISBLANK(X205),0,1)</f>
        <v>1</v>
      </c>
    </row>
    <row r="205" spans="1:25">
      <c r="A205">
        <v>30002</v>
      </c>
      <c r="M205" s="36">
        <v>3</v>
      </c>
      <c r="W205" s="38">
        <v>30002</v>
      </c>
      <c r="X205" s="38">
        <v>18632</v>
      </c>
      <c r="Y205">
        <f>IF( ISBLANK(X206),0,1)</f>
        <v>0</v>
      </c>
    </row>
    <row r="206" spans="1:25">
      <c r="A206">
        <v>42058</v>
      </c>
      <c r="M206" s="36">
        <v>1</v>
      </c>
      <c r="W206" s="38">
        <v>42058</v>
      </c>
      <c r="X206" s="38"/>
      <c r="Y206">
        <f>IF( ISBLANK(X207),0,1)</f>
        <v>1</v>
      </c>
    </row>
    <row r="207" spans="1:25">
      <c r="A207">
        <v>25835</v>
      </c>
      <c r="M207" s="36">
        <v>4</v>
      </c>
      <c r="W207" s="38">
        <v>25835</v>
      </c>
      <c r="X207" s="38">
        <v>15362</v>
      </c>
      <c r="Y207">
        <f>IF( ISBLANK(X208),0,1)</f>
        <v>0</v>
      </c>
    </row>
    <row r="208" spans="1:25">
      <c r="A208">
        <v>18276</v>
      </c>
      <c r="M208" s="36">
        <v>1</v>
      </c>
      <c r="W208" s="38">
        <v>18276</v>
      </c>
      <c r="X208" s="38"/>
      <c r="Y208">
        <f>IF( ISBLANK(X209),0,1)</f>
        <v>0</v>
      </c>
    </row>
    <row r="209" spans="1:25">
      <c r="A209">
        <v>22380</v>
      </c>
      <c r="M209" s="36">
        <v>1</v>
      </c>
      <c r="W209" s="38">
        <v>22380</v>
      </c>
      <c r="X209" s="38"/>
      <c r="Y209">
        <f>IF( ISBLANK(X210),0,1)</f>
        <v>0</v>
      </c>
    </row>
    <row r="210" spans="1:25">
      <c r="A210">
        <v>48893</v>
      </c>
      <c r="M210" s="36">
        <v>3</v>
      </c>
      <c r="W210" s="38">
        <v>48893</v>
      </c>
      <c r="X210" s="38"/>
      <c r="Y210">
        <f>IF( ISBLANK(X211),0,1)</f>
        <v>1</v>
      </c>
    </row>
    <row r="211" spans="1:25">
      <c r="A211">
        <v>60953</v>
      </c>
      <c r="M211" s="36">
        <v>4</v>
      </c>
      <c r="W211" s="38">
        <v>60953</v>
      </c>
      <c r="X211" s="38">
        <v>58573</v>
      </c>
      <c r="Y211">
        <f>IF( ISBLANK(X212),0,1)</f>
        <v>1</v>
      </c>
    </row>
    <row r="212" spans="1:25">
      <c r="A212">
        <v>29322</v>
      </c>
      <c r="M212" s="36">
        <v>4</v>
      </c>
      <c r="W212" s="38">
        <v>29322</v>
      </c>
      <c r="X212" s="38">
        <v>17787</v>
      </c>
      <c r="Y212">
        <f>IF( ISBLANK(X213),0,1)</f>
        <v>0</v>
      </c>
    </row>
    <row r="213" spans="1:25">
      <c r="A213">
        <v>36170</v>
      </c>
      <c r="M213" s="36">
        <v>4</v>
      </c>
      <c r="W213" s="38">
        <v>36170</v>
      </c>
      <c r="X213" s="38"/>
      <c r="Y213">
        <f>IF( ISBLANK(X214),0,1)</f>
        <v>1</v>
      </c>
    </row>
    <row r="214" spans="1:25">
      <c r="A214">
        <v>70692</v>
      </c>
      <c r="M214" s="36">
        <v>3</v>
      </c>
      <c r="W214" s="38">
        <v>70692</v>
      </c>
      <c r="X214" s="38">
        <v>69115</v>
      </c>
      <c r="Y214">
        <f>IF( ISBLANK(X215),0,1)</f>
        <v>1</v>
      </c>
    </row>
    <row r="215" spans="1:25">
      <c r="A215">
        <v>36742</v>
      </c>
      <c r="M215" s="36">
        <v>5</v>
      </c>
      <c r="W215" s="38">
        <v>36742</v>
      </c>
      <c r="X215" s="38">
        <v>19478</v>
      </c>
      <c r="Y215">
        <f>IF( ISBLANK(X216),0,1)</f>
        <v>1</v>
      </c>
    </row>
    <row r="216" spans="1:25">
      <c r="A216">
        <v>39255</v>
      </c>
      <c r="M216" s="36">
        <v>4</v>
      </c>
      <c r="W216" s="38">
        <v>39255</v>
      </c>
      <c r="X216" s="38">
        <v>36234</v>
      </c>
      <c r="Y216">
        <f>IF( ISBLANK(X217),0,1)</f>
        <v>1</v>
      </c>
    </row>
    <row r="217" spans="1:25">
      <c r="A217">
        <v>43737</v>
      </c>
      <c r="M217" s="36">
        <v>3</v>
      </c>
      <c r="W217" s="38">
        <v>43737</v>
      </c>
      <c r="X217" s="38">
        <v>37196</v>
      </c>
      <c r="Y217">
        <f>IF( ISBLANK(X218),0,1)</f>
        <v>1</v>
      </c>
    </row>
    <row r="218" spans="1:25">
      <c r="A218">
        <v>41401</v>
      </c>
      <c r="M218" s="36">
        <v>4</v>
      </c>
      <c r="W218" s="38">
        <v>41401</v>
      </c>
      <c r="X218" s="38">
        <v>33059</v>
      </c>
      <c r="Y218">
        <f>IF( ISBLANK(X219),0,1)</f>
        <v>1</v>
      </c>
    </row>
    <row r="219" spans="1:25">
      <c r="A219">
        <v>23779</v>
      </c>
      <c r="M219" s="36">
        <v>4</v>
      </c>
      <c r="W219" s="38">
        <v>23779</v>
      </c>
      <c r="X219" s="38">
        <v>17567</v>
      </c>
      <c r="Y219">
        <f>IF( ISBLANK(X220),0,1)</f>
        <v>1</v>
      </c>
    </row>
    <row r="220" spans="1:25">
      <c r="A220">
        <v>53165</v>
      </c>
      <c r="M220" s="36">
        <v>4</v>
      </c>
      <c r="W220" s="38">
        <v>53165</v>
      </c>
      <c r="X220" s="38">
        <v>33644</v>
      </c>
      <c r="Y220">
        <f>IF( ISBLANK(X221),0,1)</f>
        <v>1</v>
      </c>
    </row>
    <row r="221" spans="1:25">
      <c r="A221">
        <v>34756</v>
      </c>
      <c r="M221" s="36">
        <v>2</v>
      </c>
      <c r="W221" s="38">
        <v>34756</v>
      </c>
      <c r="X221" s="38">
        <v>21101</v>
      </c>
      <c r="Y221">
        <f>IF( ISBLANK(X222),0,1)</f>
        <v>1</v>
      </c>
    </row>
    <row r="222" spans="1:25">
      <c r="A222">
        <v>49479</v>
      </c>
      <c r="M222" s="36">
        <v>2</v>
      </c>
      <c r="W222" s="38">
        <v>49479</v>
      </c>
      <c r="X222" s="38">
        <v>48203</v>
      </c>
      <c r="Y222">
        <f>IF( ISBLANK(X223),0,1)</f>
        <v>0</v>
      </c>
    </row>
    <row r="223" spans="1:25">
      <c r="A223">
        <v>72949</v>
      </c>
      <c r="M223" s="36">
        <v>1</v>
      </c>
      <c r="W223" s="38">
        <v>72949</v>
      </c>
      <c r="X223" s="38"/>
      <c r="Y223">
        <f>IF( ISBLANK(X224),0,1)</f>
        <v>0</v>
      </c>
    </row>
    <row r="224" spans="1:25">
      <c r="A224">
        <v>39987</v>
      </c>
      <c r="M224" s="36">
        <v>1</v>
      </c>
      <c r="W224" s="38">
        <v>39987</v>
      </c>
      <c r="X224" s="38"/>
      <c r="Y224">
        <f>IF( ISBLANK(X225),0,1)</f>
        <v>0</v>
      </c>
    </row>
    <row r="225" spans="1:25">
      <c r="A225">
        <v>34204</v>
      </c>
      <c r="M225" s="36">
        <v>1</v>
      </c>
      <c r="W225" s="38">
        <v>34204</v>
      </c>
      <c r="X225" s="38"/>
      <c r="Y225">
        <f>IF( ISBLANK(X226),0,1)</f>
        <v>1</v>
      </c>
    </row>
    <row r="226" spans="1:25">
      <c r="A226">
        <v>38975</v>
      </c>
      <c r="M226" s="36">
        <v>2</v>
      </c>
      <c r="W226" s="38">
        <v>38975</v>
      </c>
      <c r="X226" s="38">
        <v>32867</v>
      </c>
      <c r="Y226">
        <f>IF( ISBLANK(X227),0,1)</f>
        <v>0</v>
      </c>
    </row>
    <row r="227" spans="1:25">
      <c r="A227">
        <v>39991</v>
      </c>
      <c r="M227" s="36">
        <v>1</v>
      </c>
      <c r="W227" s="38">
        <v>39991</v>
      </c>
      <c r="X227" s="38"/>
      <c r="Y227">
        <f>IF( ISBLANK(X228),0,1)</f>
        <v>1</v>
      </c>
    </row>
    <row r="228" spans="1:25">
      <c r="A228">
        <v>18706</v>
      </c>
      <c r="M228" s="36">
        <v>4</v>
      </c>
      <c r="W228" s="38">
        <v>18706</v>
      </c>
      <c r="X228" s="38">
        <v>9549</v>
      </c>
      <c r="Y228">
        <f>IF( ISBLANK(X229),0,1)</f>
        <v>1</v>
      </c>
    </row>
    <row r="229" spans="1:25">
      <c r="A229">
        <v>52965</v>
      </c>
      <c r="M229" s="36">
        <v>4</v>
      </c>
      <c r="W229" s="38">
        <v>52965</v>
      </c>
      <c r="X229" s="38">
        <v>37370</v>
      </c>
      <c r="Y229">
        <f>IF( ISBLANK(X230),0,1)</f>
        <v>1</v>
      </c>
    </row>
    <row r="230" spans="1:25">
      <c r="A230">
        <v>65318</v>
      </c>
      <c r="M230" s="36">
        <v>3</v>
      </c>
      <c r="W230" s="38">
        <v>65318</v>
      </c>
      <c r="X230" s="38">
        <v>58628</v>
      </c>
      <c r="Y230">
        <f>IF( ISBLANK(X231),0,1)</f>
        <v>1</v>
      </c>
    </row>
    <row r="231" spans="1:25">
      <c r="A231">
        <v>32630</v>
      </c>
      <c r="M231" s="36">
        <v>9</v>
      </c>
      <c r="W231" s="38">
        <v>32630</v>
      </c>
      <c r="X231" s="38">
        <v>25291</v>
      </c>
      <c r="Y231">
        <f>IF( ISBLANK(X232),0,1)</f>
        <v>1</v>
      </c>
    </row>
    <row r="232" spans="1:25">
      <c r="A232">
        <v>56645</v>
      </c>
      <c r="M232" s="36">
        <v>2</v>
      </c>
      <c r="W232" s="38">
        <v>56645</v>
      </c>
      <c r="X232" s="38">
        <v>47472</v>
      </c>
      <c r="Y232">
        <f>IF( ISBLANK(X233),0,1)</f>
        <v>1</v>
      </c>
    </row>
    <row r="233" spans="1:25">
      <c r="A233">
        <v>40270</v>
      </c>
      <c r="M233" s="36">
        <v>6</v>
      </c>
      <c r="W233" s="38">
        <v>40270</v>
      </c>
      <c r="X233" s="38">
        <v>31773</v>
      </c>
      <c r="Y233">
        <f>IF( ISBLANK(X234),0,1)</f>
        <v>1</v>
      </c>
    </row>
    <row r="234" spans="1:25">
      <c r="A234">
        <v>33538</v>
      </c>
      <c r="M234" s="36">
        <v>4</v>
      </c>
      <c r="W234" s="38">
        <v>33538</v>
      </c>
      <c r="X234" s="38">
        <v>26083</v>
      </c>
      <c r="Y234">
        <f>IF( ISBLANK(X235),0,1)</f>
        <v>0</v>
      </c>
    </row>
    <row r="235" spans="1:25">
      <c r="A235">
        <v>37599</v>
      </c>
      <c r="M235" s="36">
        <v>3</v>
      </c>
      <c r="W235" s="38">
        <v>37599</v>
      </c>
      <c r="X235" s="38"/>
      <c r="Y235">
        <f>IF( ISBLANK(X236),0,1)</f>
        <v>0</v>
      </c>
    </row>
    <row r="236" spans="1:25">
      <c r="A236">
        <v>59579</v>
      </c>
      <c r="M236" s="36">
        <v>1</v>
      </c>
      <c r="W236" s="38">
        <v>59579</v>
      </c>
      <c r="X236" s="38"/>
      <c r="Y236">
        <f>IF( ISBLANK(X237),0,1)</f>
        <v>1</v>
      </c>
    </row>
    <row r="237" spans="1:25">
      <c r="A237">
        <v>32271</v>
      </c>
      <c r="M237" s="36">
        <v>4</v>
      </c>
      <c r="W237" s="38">
        <v>32271</v>
      </c>
      <c r="X237" s="38">
        <v>17847</v>
      </c>
      <c r="Y237">
        <f>IF( ISBLANK(X238),0,1)</f>
        <v>0</v>
      </c>
    </row>
    <row r="238" spans="1:25">
      <c r="A238">
        <v>41427</v>
      </c>
      <c r="M238" s="36">
        <v>2</v>
      </c>
      <c r="W238" s="38">
        <v>41427</v>
      </c>
      <c r="X238" s="38"/>
      <c r="Y238">
        <f>IF( ISBLANK(X239),0,1)</f>
        <v>1</v>
      </c>
    </row>
    <row r="239" spans="1:25">
      <c r="A239">
        <v>37235</v>
      </c>
      <c r="M239" s="36">
        <v>3</v>
      </c>
      <c r="W239" s="38">
        <v>37235</v>
      </c>
      <c r="X239" s="38">
        <v>20488</v>
      </c>
      <c r="Y239">
        <f>IF( ISBLANK(X240),0,1)</f>
        <v>0</v>
      </c>
    </row>
    <row r="240" spans="1:25">
      <c r="A240">
        <v>31519</v>
      </c>
      <c r="M240" s="36">
        <v>2</v>
      </c>
      <c r="W240" s="38">
        <v>31519</v>
      </c>
      <c r="X240" s="38"/>
      <c r="Y240">
        <f>IF( ISBLANK(X241),0,1)</f>
        <v>0</v>
      </c>
    </row>
    <row r="241" spans="1:25">
      <c r="A241">
        <v>73980</v>
      </c>
      <c r="M241" s="36">
        <v>1</v>
      </c>
      <c r="W241" s="38">
        <v>73980</v>
      </c>
      <c r="X241" s="38"/>
      <c r="Y241">
        <f>IF( ISBLANK(X242),0,1)</f>
        <v>1</v>
      </c>
    </row>
    <row r="242" spans="1:25">
      <c r="A242">
        <v>20514</v>
      </c>
      <c r="M242" s="36">
        <v>4</v>
      </c>
      <c r="W242" s="38">
        <v>20514</v>
      </c>
      <c r="X242" s="38">
        <v>18732</v>
      </c>
      <c r="Y242">
        <f>IF( ISBLANK(X243),0,1)</f>
        <v>0</v>
      </c>
    </row>
    <row r="243" spans="1:25">
      <c r="A243">
        <v>81612</v>
      </c>
      <c r="M243" s="36">
        <v>3</v>
      </c>
      <c r="W243" s="38">
        <v>81612</v>
      </c>
      <c r="X243" s="38"/>
      <c r="Y243">
        <f>IF( ISBLANK(X244),0,1)</f>
        <v>0</v>
      </c>
    </row>
    <row r="244" spans="1:25">
      <c r="A244">
        <v>65717</v>
      </c>
      <c r="M244" s="36">
        <v>4</v>
      </c>
      <c r="W244" s="38">
        <v>65717</v>
      </c>
      <c r="X244" s="38"/>
      <c r="Y244">
        <f>IF( ISBLANK(X245),0,1)</f>
        <v>0</v>
      </c>
    </row>
    <row r="245" spans="1:25">
      <c r="A245">
        <v>50155</v>
      </c>
      <c r="M245" s="36">
        <v>3</v>
      </c>
      <c r="W245" s="38">
        <v>50155</v>
      </c>
      <c r="X245" s="38"/>
      <c r="Y245">
        <f>IF( ISBLANK(X246),0,1)</f>
        <v>0</v>
      </c>
    </row>
    <row r="246" spans="1:25">
      <c r="A246">
        <v>35502</v>
      </c>
      <c r="M246" s="36">
        <v>2</v>
      </c>
      <c r="W246" s="38">
        <v>35502</v>
      </c>
      <c r="X246" s="38"/>
      <c r="Y246">
        <f>IF( ISBLANK(X247),0,1)</f>
        <v>1</v>
      </c>
    </row>
    <row r="247" spans="1:25">
      <c r="A247">
        <v>40874</v>
      </c>
      <c r="M247" s="36">
        <v>3</v>
      </c>
      <c r="W247" s="38">
        <v>40874</v>
      </c>
      <c r="X247" s="38">
        <v>33446</v>
      </c>
      <c r="Y247">
        <f>IF( ISBLANK(X248),0,1)</f>
        <v>1</v>
      </c>
    </row>
    <row r="248" spans="1:25">
      <c r="A248">
        <v>38425</v>
      </c>
      <c r="M248" s="36">
        <v>5</v>
      </c>
      <c r="W248" s="38">
        <v>38425</v>
      </c>
      <c r="X248" s="38">
        <v>35376</v>
      </c>
      <c r="Y248">
        <f>IF( ISBLANK(X249),0,1)</f>
        <v>1</v>
      </c>
    </row>
    <row r="249" spans="1:25">
      <c r="A249">
        <v>30045</v>
      </c>
      <c r="M249" s="36">
        <v>5</v>
      </c>
      <c r="W249" s="38">
        <v>30045</v>
      </c>
      <c r="X249" s="38">
        <v>25054</v>
      </c>
      <c r="Y249">
        <f>IF( ISBLANK(X250),0,1)</f>
        <v>1</v>
      </c>
    </row>
    <row r="250" spans="1:25">
      <c r="A250">
        <v>31644</v>
      </c>
      <c r="M250" s="36">
        <v>6</v>
      </c>
      <c r="W250" s="38">
        <v>31644</v>
      </c>
      <c r="X250" s="38">
        <v>19893</v>
      </c>
      <c r="Y250">
        <f>IF( ISBLANK(X251),0,1)</f>
        <v>1</v>
      </c>
    </row>
    <row r="251" spans="1:25">
      <c r="A251">
        <v>34052</v>
      </c>
      <c r="M251" s="36">
        <v>2</v>
      </c>
      <c r="W251" s="38">
        <v>34052</v>
      </c>
      <c r="X251" s="38">
        <v>17805</v>
      </c>
      <c r="Y251">
        <f>IF( ISBLANK(X252),0,1)</f>
        <v>1</v>
      </c>
    </row>
    <row r="252" spans="1:25">
      <c r="A252">
        <v>47336</v>
      </c>
      <c r="M252" s="36">
        <v>4</v>
      </c>
      <c r="W252" s="38">
        <v>47336</v>
      </c>
      <c r="X252" s="38">
        <v>30437</v>
      </c>
      <c r="Y252">
        <f>IF( ISBLANK(X253),0,1)</f>
        <v>1</v>
      </c>
    </row>
    <row r="253" spans="1:25">
      <c r="A253">
        <v>38007</v>
      </c>
      <c r="M253" s="36">
        <v>2</v>
      </c>
      <c r="W253" s="38">
        <v>38007</v>
      </c>
      <c r="X253" s="38">
        <v>21144</v>
      </c>
      <c r="Y253">
        <f>IF( ISBLANK(X254),0,1)</f>
        <v>1</v>
      </c>
    </row>
    <row r="254" spans="1:25">
      <c r="A254">
        <v>21402</v>
      </c>
      <c r="M254" s="36">
        <v>5</v>
      </c>
      <c r="W254" s="38">
        <v>21402</v>
      </c>
      <c r="X254" s="38">
        <v>13964</v>
      </c>
      <c r="Y254">
        <f>IF( ISBLANK(X255),0,1)</f>
        <v>0</v>
      </c>
    </row>
    <row r="255" spans="1:25">
      <c r="A255">
        <v>39353</v>
      </c>
      <c r="M255" s="36">
        <v>2</v>
      </c>
      <c r="W255" s="38">
        <v>39353</v>
      </c>
      <c r="X255" s="38"/>
      <c r="Y255">
        <f>IF( ISBLANK(X256),0,1)</f>
        <v>0</v>
      </c>
    </row>
    <row r="256" spans="1:25">
      <c r="A256">
        <v>64179</v>
      </c>
      <c r="M256" s="36">
        <v>1</v>
      </c>
      <c r="W256" s="38">
        <v>64179</v>
      </c>
      <c r="X256" s="38"/>
      <c r="Y256">
        <f>IF( ISBLANK(X257),0,1)</f>
        <v>0</v>
      </c>
    </row>
    <row r="257" spans="1:25">
      <c r="A257">
        <v>67184</v>
      </c>
      <c r="M257" s="36">
        <v>1</v>
      </c>
      <c r="W257" s="38">
        <v>67184</v>
      </c>
      <c r="X257" s="38"/>
      <c r="Y257">
        <f>IF( ISBLANK(X258),0,1)</f>
        <v>1</v>
      </c>
    </row>
    <row r="258" spans="1:25">
      <c r="A258">
        <v>43163</v>
      </c>
      <c r="M258" s="36">
        <v>3</v>
      </c>
      <c r="W258" s="38">
        <v>43163</v>
      </c>
      <c r="X258" s="38">
        <v>22622</v>
      </c>
      <c r="Y258">
        <f>IF( ISBLANK(X259),0,1)</f>
        <v>0</v>
      </c>
    </row>
    <row r="259" spans="1:25">
      <c r="A259">
        <v>51372</v>
      </c>
      <c r="M259" s="36">
        <v>1</v>
      </c>
      <c r="W259" s="38">
        <v>51372</v>
      </c>
      <c r="X259" s="38"/>
      <c r="Y259">
        <f>IF( ISBLANK(X260),0,1)</f>
        <v>1</v>
      </c>
    </row>
    <row r="260" spans="1:25">
      <c r="A260">
        <v>23763</v>
      </c>
      <c r="M260" s="36">
        <v>5</v>
      </c>
      <c r="W260" s="38">
        <v>23763</v>
      </c>
      <c r="X260" s="38">
        <v>21360</v>
      </c>
      <c r="Y260">
        <f>IF( ISBLANK(X261),0,1)</f>
        <v>1</v>
      </c>
    </row>
    <row r="261" spans="1:25">
      <c r="A261">
        <v>20987</v>
      </c>
      <c r="M261" s="36">
        <v>4</v>
      </c>
      <c r="W261" s="38">
        <v>20987</v>
      </c>
      <c r="X261" s="38">
        <v>14189</v>
      </c>
      <c r="Y261">
        <f>IF( ISBLANK(X262),0,1)</f>
        <v>1</v>
      </c>
    </row>
    <row r="262" spans="1:25">
      <c r="A262">
        <v>49819</v>
      </c>
      <c r="M262" s="36">
        <v>3</v>
      </c>
      <c r="W262" s="38">
        <v>49819</v>
      </c>
      <c r="X262" s="38">
        <v>36911</v>
      </c>
      <c r="Y262">
        <f>IF( ISBLANK(X263),0,1)</f>
        <v>0</v>
      </c>
    </row>
    <row r="263" spans="1:25">
      <c r="A263">
        <v>58303</v>
      </c>
      <c r="M263" s="36">
        <v>2</v>
      </c>
      <c r="W263" s="38">
        <v>58303</v>
      </c>
      <c r="X263" s="38"/>
      <c r="Y263">
        <f>IF( ISBLANK(X264),0,1)</f>
        <v>1</v>
      </c>
    </row>
    <row r="264" spans="1:25">
      <c r="A264">
        <v>71130</v>
      </c>
      <c r="M264" s="36">
        <v>4</v>
      </c>
      <c r="W264" s="38">
        <v>71130</v>
      </c>
      <c r="X264" s="38">
        <v>39826</v>
      </c>
      <c r="Y264">
        <f>IF( ISBLANK(X265),0,1)</f>
        <v>0</v>
      </c>
    </row>
    <row r="265" spans="1:25">
      <c r="A265">
        <v>37375</v>
      </c>
      <c r="M265" s="36">
        <v>3</v>
      </c>
      <c r="W265" s="38">
        <v>37375</v>
      </c>
      <c r="X265" s="38"/>
      <c r="Y265">
        <f>IF( ISBLANK(X266),0,1)</f>
        <v>1</v>
      </c>
    </row>
    <row r="266" spans="1:25">
      <c r="A266">
        <v>21701</v>
      </c>
      <c r="M266" s="36">
        <v>4</v>
      </c>
      <c r="W266" s="38">
        <v>21701</v>
      </c>
      <c r="X266" s="38">
        <v>20331</v>
      </c>
      <c r="Y266">
        <f>IF( ISBLANK(X267),0,1)</f>
        <v>0</v>
      </c>
    </row>
    <row r="267" spans="1:25">
      <c r="A267">
        <v>27700</v>
      </c>
      <c r="M267" s="36">
        <v>1</v>
      </c>
      <c r="W267" s="38">
        <v>27700</v>
      </c>
      <c r="X267" s="38"/>
      <c r="Y267">
        <f>IF( ISBLANK(X268),0,1)</f>
        <v>0</v>
      </c>
    </row>
    <row r="268" spans="1:25">
      <c r="A268">
        <v>32420</v>
      </c>
      <c r="M268" s="36">
        <v>1</v>
      </c>
      <c r="W268" s="38">
        <v>32420</v>
      </c>
      <c r="X268" s="38"/>
      <c r="Y268">
        <f>IF( ISBLANK(X269),0,1)</f>
        <v>1</v>
      </c>
    </row>
    <row r="269" spans="1:25">
      <c r="A269">
        <v>65740</v>
      </c>
      <c r="M269" s="36">
        <v>2</v>
      </c>
      <c r="W269" s="38">
        <v>65740</v>
      </c>
      <c r="X269" s="38">
        <v>33583</v>
      </c>
      <c r="Y269">
        <f>IF( ISBLANK(X270),0,1)</f>
        <v>1</v>
      </c>
    </row>
    <row r="270" spans="1:25">
      <c r="A270">
        <v>37552</v>
      </c>
      <c r="M270" s="36">
        <v>4</v>
      </c>
      <c r="W270" s="38">
        <v>37552</v>
      </c>
      <c r="X270" s="38">
        <v>22103</v>
      </c>
      <c r="Y270">
        <f>IF( ISBLANK(X271),0,1)</f>
        <v>1</v>
      </c>
    </row>
    <row r="271" spans="1:25">
      <c r="A271">
        <v>58182</v>
      </c>
      <c r="M271" s="36">
        <v>3</v>
      </c>
      <c r="W271" s="38">
        <v>58182</v>
      </c>
      <c r="X271" s="38">
        <v>37835</v>
      </c>
      <c r="Y271">
        <f>IF( ISBLANK(X272),0,1)</f>
        <v>1</v>
      </c>
    </row>
    <row r="272" spans="1:25">
      <c r="A272">
        <v>34662</v>
      </c>
      <c r="M272" s="36">
        <v>2</v>
      </c>
      <c r="W272" s="38">
        <v>34662</v>
      </c>
      <c r="X272" s="38">
        <v>22798</v>
      </c>
      <c r="Y272">
        <f>IF( ISBLANK(X273),0,1)</f>
        <v>1</v>
      </c>
    </row>
    <row r="273" spans="1:25">
      <c r="A273">
        <v>38634</v>
      </c>
      <c r="M273" s="36">
        <v>3</v>
      </c>
      <c r="W273" s="38">
        <v>38634</v>
      </c>
      <c r="X273" s="38">
        <v>27213</v>
      </c>
      <c r="Y273">
        <f>IF( ISBLANK(X274),0,1)</f>
        <v>0</v>
      </c>
    </row>
    <row r="274" spans="1:25">
      <c r="A274">
        <v>27085</v>
      </c>
      <c r="M274" s="36">
        <v>3</v>
      </c>
      <c r="W274" s="38">
        <v>27085</v>
      </c>
      <c r="X274" s="38"/>
      <c r="Y274">
        <f>IF( ISBLANK(X275),0,1)</f>
        <v>0</v>
      </c>
    </row>
    <row r="275" spans="1:25">
      <c r="A275">
        <v>60590</v>
      </c>
      <c r="M275" s="36">
        <v>3</v>
      </c>
      <c r="W275" s="38">
        <v>60590</v>
      </c>
      <c r="X275" s="38"/>
      <c r="Y275">
        <f>IF( ISBLANK(X276),0,1)</f>
        <v>1</v>
      </c>
    </row>
    <row r="276" spans="1:25">
      <c r="A276">
        <v>98881</v>
      </c>
      <c r="M276" s="36">
        <v>2</v>
      </c>
      <c r="W276" s="38">
        <v>98881</v>
      </c>
      <c r="X276" s="38">
        <v>74825</v>
      </c>
      <c r="Y276">
        <f>IF( ISBLANK(X277),0,1)</f>
        <v>1</v>
      </c>
    </row>
    <row r="277" spans="1:25">
      <c r="A277">
        <v>46473</v>
      </c>
      <c r="M277" s="36">
        <v>5</v>
      </c>
      <c r="W277" s="38">
        <v>46473</v>
      </c>
      <c r="X277" s="38">
        <v>37134</v>
      </c>
      <c r="Y277">
        <f>IF( ISBLANK(X278),0,1)</f>
        <v>0</v>
      </c>
    </row>
    <row r="278" spans="1:25">
      <c r="A278">
        <v>54374</v>
      </c>
      <c r="M278" s="36">
        <v>1</v>
      </c>
      <c r="W278" s="38">
        <v>54374</v>
      </c>
      <c r="X278" s="38"/>
      <c r="Y278">
        <f>IF( ISBLANK(X279),0,1)</f>
        <v>1</v>
      </c>
    </row>
    <row r="279" spans="1:25">
      <c r="A279">
        <v>64630</v>
      </c>
      <c r="M279" s="36">
        <v>2</v>
      </c>
      <c r="W279" s="38">
        <v>64630</v>
      </c>
      <c r="X279" s="38">
        <v>62321</v>
      </c>
      <c r="Y279">
        <f>IF( ISBLANK(X280),0,1)</f>
        <v>0</v>
      </c>
    </row>
    <row r="280" spans="1:25">
      <c r="A280">
        <v>39320</v>
      </c>
      <c r="M280" s="36">
        <v>2</v>
      </c>
      <c r="W280" s="38">
        <v>39320</v>
      </c>
      <c r="X280" s="38"/>
      <c r="Y280">
        <f>IF( ISBLANK(X281),0,1)</f>
        <v>1</v>
      </c>
    </row>
    <row r="281" spans="1:25">
      <c r="A281">
        <v>31461</v>
      </c>
      <c r="M281" s="36">
        <v>3</v>
      </c>
      <c r="W281" s="38">
        <v>31461</v>
      </c>
      <c r="X281" s="38">
        <v>20949</v>
      </c>
      <c r="Y281">
        <f>IF( ISBLANK(X282),0,1)</f>
        <v>1</v>
      </c>
    </row>
    <row r="282" spans="1:25">
      <c r="A282">
        <v>38389</v>
      </c>
      <c r="M282" s="36">
        <v>4</v>
      </c>
      <c r="W282" s="38">
        <v>38389</v>
      </c>
      <c r="X282" s="38">
        <v>21554</v>
      </c>
      <c r="Y282">
        <f>IF( ISBLANK(X283),0,1)</f>
        <v>0</v>
      </c>
    </row>
    <row r="283" spans="1:25">
      <c r="A283">
        <v>43179</v>
      </c>
      <c r="M283" s="36">
        <v>3</v>
      </c>
      <c r="W283" s="38">
        <v>43179</v>
      </c>
      <c r="X283" s="38"/>
      <c r="Y283">
        <f>IF( ISBLANK(X284),0,1)</f>
        <v>1</v>
      </c>
    </row>
    <row r="284" spans="1:25">
      <c r="A284">
        <v>31721</v>
      </c>
      <c r="M284" s="36">
        <v>3</v>
      </c>
      <c r="W284" s="38">
        <v>31721</v>
      </c>
      <c r="X284" s="38">
        <v>25940</v>
      </c>
      <c r="Y284">
        <f>IF( ISBLANK(X285),0,1)</f>
        <v>0</v>
      </c>
    </row>
    <row r="285" spans="1:25">
      <c r="A285">
        <v>28835</v>
      </c>
      <c r="M285" s="36">
        <v>1</v>
      </c>
      <c r="W285" s="38">
        <v>28835</v>
      </c>
      <c r="X285" s="38"/>
      <c r="Y285">
        <f>IF( ISBLANK(X286),0,1)</f>
        <v>1</v>
      </c>
    </row>
    <row r="286" spans="1:25">
      <c r="A286">
        <v>65852</v>
      </c>
      <c r="M286" s="36">
        <v>2</v>
      </c>
      <c r="W286" s="38">
        <v>65852</v>
      </c>
      <c r="X286" s="38">
        <v>44595</v>
      </c>
      <c r="Y286">
        <f>IF( ISBLANK(X287),0,1)</f>
        <v>0</v>
      </c>
    </row>
    <row r="287" spans="1:25">
      <c r="A287">
        <v>49156</v>
      </c>
      <c r="M287" s="36">
        <v>4</v>
      </c>
      <c r="W287" s="38">
        <v>49156</v>
      </c>
      <c r="X287" s="38"/>
      <c r="Y287">
        <f>IF( ISBLANK(X288),0,1)</f>
        <v>1</v>
      </c>
    </row>
    <row r="288" spans="1:25">
      <c r="A288">
        <v>57772</v>
      </c>
      <c r="M288" s="36">
        <v>5</v>
      </c>
      <c r="W288" s="38">
        <v>57772</v>
      </c>
      <c r="X288" s="38">
        <v>48723</v>
      </c>
      <c r="Y288">
        <f>IF( ISBLANK(X289),0,1)</f>
        <v>1</v>
      </c>
    </row>
    <row r="289" spans="1:25">
      <c r="A289">
        <v>45455</v>
      </c>
      <c r="M289" s="36">
        <v>3</v>
      </c>
      <c r="W289" s="38">
        <v>45455</v>
      </c>
      <c r="X289" s="38">
        <v>37997</v>
      </c>
      <c r="Y289">
        <f>IF( ISBLANK(X290),0,1)</f>
        <v>0</v>
      </c>
    </row>
    <row r="290" spans="1:25">
      <c r="A290">
        <v>46890</v>
      </c>
      <c r="M290" s="36">
        <v>1</v>
      </c>
      <c r="W290" s="38">
        <v>46890</v>
      </c>
      <c r="X290" s="38"/>
      <c r="Y290">
        <f>IF( ISBLANK(X291),0,1)</f>
        <v>1</v>
      </c>
    </row>
    <row r="291" spans="1:25">
      <c r="A291">
        <v>48330</v>
      </c>
      <c r="M291" s="36">
        <v>10</v>
      </c>
      <c r="W291" s="38">
        <v>48330</v>
      </c>
      <c r="X291" s="38">
        <v>37135</v>
      </c>
      <c r="Y291">
        <f>IF( ISBLANK(X292),0,1)</f>
        <v>1</v>
      </c>
    </row>
    <row r="292" spans="1:25">
      <c r="A292">
        <v>50724</v>
      </c>
      <c r="M292" s="36">
        <v>3</v>
      </c>
      <c r="W292" s="38">
        <v>50724</v>
      </c>
      <c r="X292" s="38">
        <v>38092</v>
      </c>
      <c r="Y292">
        <f>IF( ISBLANK(X293),0,1)</f>
        <v>0</v>
      </c>
    </row>
    <row r="293" spans="1:25">
      <c r="A293">
        <v>48586</v>
      </c>
      <c r="M293" s="36">
        <v>4</v>
      </c>
      <c r="W293" s="38">
        <v>48586</v>
      </c>
      <c r="X293" s="38"/>
      <c r="Y293">
        <f>IF( ISBLANK(X294),0,1)</f>
        <v>0</v>
      </c>
    </row>
    <row r="294" spans="1:25">
      <c r="A294">
        <v>29289</v>
      </c>
      <c r="M294" s="36">
        <v>1</v>
      </c>
      <c r="W294" s="38">
        <v>29289</v>
      </c>
      <c r="X294" s="38"/>
      <c r="Y294">
        <f>IF( ISBLANK(X295),0,1)</f>
        <v>0</v>
      </c>
    </row>
    <row r="295" spans="1:25">
      <c r="A295">
        <v>36838</v>
      </c>
      <c r="M295" s="36">
        <v>1</v>
      </c>
      <c r="W295" s="38">
        <v>36838</v>
      </c>
      <c r="X295" s="38"/>
      <c r="Y295">
        <f>IF( ISBLANK(X296),0,1)</f>
        <v>0</v>
      </c>
    </row>
    <row r="296" spans="1:25">
      <c r="A296">
        <v>39080</v>
      </c>
      <c r="M296" s="36">
        <v>3</v>
      </c>
      <c r="W296" s="38">
        <v>39080</v>
      </c>
      <c r="X296" s="38"/>
      <c r="Y296">
        <f>IF( ISBLANK(X297),0,1)</f>
        <v>1</v>
      </c>
    </row>
    <row r="297" spans="1:25">
      <c r="A297">
        <v>21382</v>
      </c>
      <c r="M297" s="36">
        <v>5</v>
      </c>
      <c r="W297" s="38">
        <v>21382</v>
      </c>
      <c r="X297" s="38">
        <v>16970</v>
      </c>
      <c r="Y297">
        <f>IF( ISBLANK(X298),0,1)</f>
        <v>1</v>
      </c>
    </row>
    <row r="298" spans="1:25">
      <c r="A298">
        <v>42390</v>
      </c>
      <c r="M298" s="36">
        <v>2</v>
      </c>
      <c r="W298" s="38">
        <v>42390</v>
      </c>
      <c r="X298" s="38">
        <v>26173</v>
      </c>
      <c r="Y298">
        <f>IF( ISBLANK(X299),0,1)</f>
        <v>1</v>
      </c>
    </row>
    <row r="299" spans="1:25">
      <c r="A299">
        <v>48120</v>
      </c>
      <c r="M299" s="36">
        <v>2</v>
      </c>
      <c r="W299" s="38">
        <v>48120</v>
      </c>
      <c r="X299" s="38">
        <v>41952</v>
      </c>
      <c r="Y299">
        <f>IF( ISBLANK(X300),0,1)</f>
        <v>0</v>
      </c>
    </row>
    <row r="300" spans="1:25">
      <c r="A300">
        <v>35343</v>
      </c>
      <c r="M300" s="36">
        <v>2</v>
      </c>
      <c r="W300" s="38">
        <v>35343</v>
      </c>
      <c r="X300" s="38"/>
      <c r="Y300">
        <f>IF( ISBLANK(X301),0,1)</f>
        <v>1</v>
      </c>
    </row>
    <row r="301" spans="1:25">
      <c r="A301">
        <v>75049</v>
      </c>
      <c r="M301" s="36">
        <v>5</v>
      </c>
      <c r="W301" s="38">
        <v>75049</v>
      </c>
      <c r="X301" s="38">
        <v>55657</v>
      </c>
      <c r="Y301">
        <f>IF( ISBLANK(X302),0,1)</f>
        <v>0</v>
      </c>
    </row>
    <row r="302" spans="1:25">
      <c r="A302">
        <v>32316</v>
      </c>
      <c r="M302" s="36">
        <v>1</v>
      </c>
      <c r="W302" s="38">
        <v>32316</v>
      </c>
      <c r="X302" s="38"/>
      <c r="Y302">
        <f>IF( ISBLANK(X303),0,1)</f>
        <v>1</v>
      </c>
    </row>
    <row r="303" spans="1:25">
      <c r="A303">
        <v>46289</v>
      </c>
      <c r="M303" s="36">
        <v>3</v>
      </c>
      <c r="W303" s="38">
        <v>46289</v>
      </c>
      <c r="X303" s="38">
        <v>42421</v>
      </c>
      <c r="Y303">
        <f>IF( ISBLANK(X304),0,1)</f>
        <v>1</v>
      </c>
    </row>
    <row r="304" spans="1:25">
      <c r="A304">
        <v>35883</v>
      </c>
      <c r="M304" s="36">
        <v>2</v>
      </c>
      <c r="W304" s="38">
        <v>35883</v>
      </c>
      <c r="X304" s="38">
        <v>19692</v>
      </c>
      <c r="Y304">
        <f>IF( ISBLANK(X305),0,1)</f>
        <v>1</v>
      </c>
    </row>
    <row r="305" spans="1:25">
      <c r="A305">
        <v>37904</v>
      </c>
      <c r="M305" s="36">
        <v>3</v>
      </c>
      <c r="W305" s="38">
        <v>37904</v>
      </c>
      <c r="X305" s="38">
        <v>23890</v>
      </c>
      <c r="Y305">
        <f>IF( ISBLANK(X306),0,1)</f>
        <v>1</v>
      </c>
    </row>
    <row r="306" spans="1:25">
      <c r="A306">
        <v>54901</v>
      </c>
      <c r="M306" s="36">
        <v>3</v>
      </c>
      <c r="W306" s="38">
        <v>54901</v>
      </c>
      <c r="X306" s="38">
        <v>28768</v>
      </c>
      <c r="Y306">
        <f>IF( ISBLANK(X307),0,1)</f>
        <v>1</v>
      </c>
    </row>
    <row r="307" spans="1:25">
      <c r="A307">
        <v>32649</v>
      </c>
      <c r="M307" s="36">
        <v>4</v>
      </c>
      <c r="W307" s="38">
        <v>32649</v>
      </c>
      <c r="X307" s="38">
        <v>24742</v>
      </c>
      <c r="Y307">
        <f>IF( ISBLANK(X308),0,1)</f>
        <v>0</v>
      </c>
    </row>
    <row r="308" spans="1:25">
      <c r="A308">
        <v>16971</v>
      </c>
      <c r="M308" s="36">
        <v>2</v>
      </c>
      <c r="W308" s="38">
        <v>16971</v>
      </c>
      <c r="X308" s="38"/>
      <c r="Y308">
        <f>IF( ISBLANK(X309),0,1)</f>
        <v>0</v>
      </c>
    </row>
    <row r="309" spans="1:25">
      <c r="A309">
        <v>34431</v>
      </c>
      <c r="M309" s="36">
        <v>3</v>
      </c>
      <c r="W309" s="38">
        <v>34431</v>
      </c>
      <c r="X309" s="38"/>
      <c r="Y309">
        <f>IF( ISBLANK(X310),0,1)</f>
        <v>1</v>
      </c>
    </row>
    <row r="310" spans="1:25">
      <c r="A310">
        <v>30539</v>
      </c>
      <c r="M310" s="36">
        <v>5</v>
      </c>
      <c r="W310" s="38">
        <v>30539</v>
      </c>
      <c r="X310" s="38">
        <v>22543</v>
      </c>
      <c r="Y310">
        <f>IF( ISBLANK(X311),0,1)</f>
        <v>0</v>
      </c>
    </row>
    <row r="311" spans="1:25">
      <c r="A311">
        <v>32697</v>
      </c>
      <c r="M311" s="36">
        <v>1</v>
      </c>
      <c r="W311" s="38">
        <v>32697</v>
      </c>
      <c r="X311" s="38"/>
      <c r="Y311">
        <f>IF( ISBLANK(X312),0,1)</f>
        <v>0</v>
      </c>
    </row>
    <row r="312" spans="1:25">
      <c r="A312">
        <v>84886</v>
      </c>
      <c r="M312" s="36">
        <v>4</v>
      </c>
      <c r="W312" s="38">
        <v>84886</v>
      </c>
      <c r="X312" s="38"/>
      <c r="Y312">
        <f>IF( ISBLANK(X313),0,1)</f>
        <v>1</v>
      </c>
    </row>
    <row r="313" spans="1:25">
      <c r="A313">
        <v>29386</v>
      </c>
      <c r="M313" s="36">
        <v>3</v>
      </c>
      <c r="W313" s="38">
        <v>29386</v>
      </c>
      <c r="X313" s="38">
        <v>17430</v>
      </c>
      <c r="Y313">
        <f>IF( ISBLANK(X314),0,1)</f>
        <v>1</v>
      </c>
    </row>
    <row r="314" spans="1:25">
      <c r="A314">
        <v>24109</v>
      </c>
      <c r="M314" s="36">
        <v>4</v>
      </c>
      <c r="W314" s="38">
        <v>24109</v>
      </c>
      <c r="X314" s="38">
        <v>20314</v>
      </c>
      <c r="Y314">
        <f>IF( ISBLANK(X315),0,1)</f>
        <v>1</v>
      </c>
    </row>
    <row r="315" spans="1:25">
      <c r="A315">
        <v>36493</v>
      </c>
      <c r="M315" s="36">
        <v>2</v>
      </c>
      <c r="W315" s="38">
        <v>36493</v>
      </c>
      <c r="X315" s="38">
        <v>32221</v>
      </c>
      <c r="Y315">
        <f>IF( ISBLANK(X316),0,1)</f>
        <v>1</v>
      </c>
    </row>
    <row r="316" spans="1:25">
      <c r="A316">
        <v>55506</v>
      </c>
      <c r="M316" s="36">
        <v>4</v>
      </c>
      <c r="W316" s="38">
        <v>55506</v>
      </c>
      <c r="X316" s="38">
        <v>53412</v>
      </c>
      <c r="Y316">
        <f>IF( ISBLANK(X317),0,1)</f>
        <v>1</v>
      </c>
    </row>
    <row r="317" spans="1:25">
      <c r="A317">
        <v>39627</v>
      </c>
      <c r="M317" s="36">
        <v>3</v>
      </c>
      <c r="W317" s="38">
        <v>39627</v>
      </c>
      <c r="X317" s="38">
        <v>21831</v>
      </c>
      <c r="Y317">
        <f>IF( ISBLANK(X318),0,1)</f>
        <v>1</v>
      </c>
    </row>
    <row r="318" spans="1:25">
      <c r="A318">
        <v>28910</v>
      </c>
      <c r="M318" s="36">
        <v>2</v>
      </c>
      <c r="W318" s="38">
        <v>28910</v>
      </c>
      <c r="X318" s="38">
        <v>14855</v>
      </c>
      <c r="Y318">
        <f>IF( ISBLANK(X319),0,1)</f>
        <v>0</v>
      </c>
    </row>
    <row r="319" spans="1:25">
      <c r="A319">
        <v>24493</v>
      </c>
      <c r="M319" s="36">
        <v>4</v>
      </c>
      <c r="W319" s="38">
        <v>24493</v>
      </c>
      <c r="X319" s="38"/>
      <c r="Y319">
        <f>IF( ISBLANK(X320),0,1)</f>
        <v>1</v>
      </c>
    </row>
    <row r="320" spans="1:25">
      <c r="A320">
        <v>41965</v>
      </c>
      <c r="M320" s="36">
        <v>3</v>
      </c>
      <c r="W320" s="38">
        <v>41965</v>
      </c>
      <c r="X320" s="38">
        <v>36335</v>
      </c>
      <c r="Y320">
        <f>IF( ISBLANK(X321),0,1)</f>
        <v>1</v>
      </c>
    </row>
    <row r="321" spans="1:25">
      <c r="A321">
        <v>69615</v>
      </c>
      <c r="M321" s="36">
        <v>2</v>
      </c>
      <c r="W321" s="38">
        <v>69615</v>
      </c>
      <c r="X321" s="38">
        <v>63710</v>
      </c>
      <c r="Y321">
        <f>IF( ISBLANK(X322),0,1)</f>
        <v>0</v>
      </c>
    </row>
    <row r="322" spans="1:25">
      <c r="A322">
        <v>41069</v>
      </c>
      <c r="M322" s="36">
        <v>3</v>
      </c>
      <c r="W322" s="38">
        <v>41069</v>
      </c>
      <c r="X322" s="38"/>
      <c r="Y322">
        <f>IF( ISBLANK(X323),0,1)</f>
        <v>0</v>
      </c>
    </row>
    <row r="323" spans="1:25">
      <c r="A323">
        <v>22091</v>
      </c>
      <c r="M323" s="36">
        <v>1</v>
      </c>
      <c r="W323" s="38">
        <v>22091</v>
      </c>
      <c r="X323" s="38"/>
      <c r="Y323">
        <f>IF( ISBLANK(X324),0,1)</f>
        <v>1</v>
      </c>
    </row>
    <row r="324" spans="1:25">
      <c r="A324">
        <v>40813</v>
      </c>
      <c r="M324" s="36">
        <v>6</v>
      </c>
      <c r="W324" s="38">
        <v>40813</v>
      </c>
      <c r="X324" s="38">
        <v>21383</v>
      </c>
      <c r="Y324">
        <f>IF( ISBLANK(X325),0,1)</f>
        <v>0</v>
      </c>
    </row>
    <row r="325" spans="1:25">
      <c r="A325">
        <v>40742</v>
      </c>
      <c r="M325" s="36">
        <v>3</v>
      </c>
      <c r="W325" s="38">
        <v>40742</v>
      </c>
      <c r="X325" s="38"/>
      <c r="Y325">
        <f>IF( ISBLANK(X326),0,1)</f>
        <v>1</v>
      </c>
    </row>
    <row r="326" spans="1:25">
      <c r="A326">
        <v>21699</v>
      </c>
      <c r="M326" s="36">
        <v>3</v>
      </c>
      <c r="W326" s="38">
        <v>21699</v>
      </c>
      <c r="X326" s="38">
        <v>13704</v>
      </c>
      <c r="Y326">
        <f>IF( ISBLANK(X327),0,1)</f>
        <v>1</v>
      </c>
    </row>
    <row r="327" spans="1:25">
      <c r="A327">
        <v>24430</v>
      </c>
      <c r="M327" s="36">
        <v>3</v>
      </c>
      <c r="W327" s="38">
        <v>24430</v>
      </c>
      <c r="X327" s="38">
        <v>20987</v>
      </c>
      <c r="Y327">
        <f>IF( ISBLANK(X328),0,1)</f>
        <v>0</v>
      </c>
    </row>
    <row r="328" spans="1:25">
      <c r="A328">
        <v>49744</v>
      </c>
      <c r="M328" s="36">
        <v>2</v>
      </c>
      <c r="W328" s="38">
        <v>49744</v>
      </c>
      <c r="X328" s="38"/>
      <c r="Y328">
        <f>IF( ISBLANK(X329),0,1)</f>
        <v>1</v>
      </c>
    </row>
    <row r="329" spans="1:25">
      <c r="A329">
        <v>19316</v>
      </c>
      <c r="M329" s="36">
        <v>4</v>
      </c>
      <c r="W329" s="38">
        <v>19316</v>
      </c>
      <c r="X329" s="38">
        <v>10680</v>
      </c>
      <c r="Y329">
        <f>IF( ISBLANK(X330),0,1)</f>
        <v>1</v>
      </c>
    </row>
    <row r="330" spans="1:25">
      <c r="A330">
        <v>52862</v>
      </c>
      <c r="M330" s="36">
        <v>8</v>
      </c>
      <c r="W330" s="38">
        <v>52862</v>
      </c>
      <c r="X330" s="38">
        <v>42294</v>
      </c>
      <c r="Y330">
        <f>IF( ISBLANK(X331),0,1)</f>
        <v>1</v>
      </c>
    </row>
    <row r="331" spans="1:25">
      <c r="A331">
        <v>83859</v>
      </c>
      <c r="M331" s="36">
        <v>3</v>
      </c>
      <c r="W331" s="38">
        <v>83859</v>
      </c>
      <c r="X331" s="38">
        <v>65582</v>
      </c>
      <c r="Y331">
        <f>IF( ISBLANK(X332),0,1)</f>
        <v>1</v>
      </c>
    </row>
    <row r="332" spans="1:25">
      <c r="A332">
        <v>46023</v>
      </c>
      <c r="M332" s="36">
        <v>2</v>
      </c>
      <c r="W332" s="38">
        <v>46023</v>
      </c>
      <c r="X332" s="38">
        <v>30393</v>
      </c>
      <c r="Y332">
        <f>IF( ISBLANK(X333),0,1)</f>
        <v>0</v>
      </c>
    </row>
    <row r="333" spans="1:25">
      <c r="A333">
        <v>26351</v>
      </c>
      <c r="M333" s="36">
        <v>1</v>
      </c>
      <c r="W333" s="38">
        <v>26351</v>
      </c>
      <c r="X333" s="38"/>
      <c r="Y333">
        <f>IF( ISBLANK(X334),0,1)</f>
        <v>1</v>
      </c>
    </row>
    <row r="334" spans="1:25">
      <c r="A334">
        <v>50383</v>
      </c>
      <c r="M334" s="36">
        <v>4</v>
      </c>
      <c r="W334" s="38">
        <v>50383</v>
      </c>
      <c r="X334" s="38">
        <v>35749</v>
      </c>
      <c r="Y334">
        <f>IF( ISBLANK(X335),0,1)</f>
        <v>1</v>
      </c>
    </row>
    <row r="335" spans="1:25">
      <c r="A335">
        <v>36630</v>
      </c>
      <c r="M335" s="36">
        <v>5</v>
      </c>
      <c r="W335" s="38">
        <v>36630</v>
      </c>
      <c r="X335" s="38">
        <v>22871</v>
      </c>
      <c r="Y335">
        <f>IF( ISBLANK(X336),0,1)</f>
        <v>0</v>
      </c>
    </row>
    <row r="336" spans="1:25">
      <c r="A336">
        <v>39773</v>
      </c>
      <c r="M336" s="36">
        <v>6</v>
      </c>
      <c r="W336" s="38">
        <v>39773</v>
      </c>
      <c r="X336" s="38"/>
      <c r="Y336">
        <f>IF( ISBLANK(X337),0,1)</f>
        <v>1</v>
      </c>
    </row>
    <row r="337" spans="1:25">
      <c r="A337">
        <v>38891</v>
      </c>
      <c r="M337" s="36">
        <v>2</v>
      </c>
      <c r="W337" s="38">
        <v>38891</v>
      </c>
      <c r="X337" s="38">
        <v>23808</v>
      </c>
      <c r="Y337">
        <f>IF( ISBLANK(X338),0,1)</f>
        <v>1</v>
      </c>
    </row>
    <row r="338" spans="1:25">
      <c r="A338">
        <v>42323</v>
      </c>
      <c r="M338" s="36">
        <v>5</v>
      </c>
      <c r="W338" s="38">
        <v>42323</v>
      </c>
      <c r="X338" s="38">
        <v>28427</v>
      </c>
      <c r="Y338">
        <f>IF( ISBLANK(X339),0,1)</f>
        <v>1</v>
      </c>
    </row>
    <row r="339" spans="1:25">
      <c r="A339">
        <v>43891</v>
      </c>
      <c r="M339" s="36">
        <v>3</v>
      </c>
      <c r="W339" s="38">
        <v>43891</v>
      </c>
      <c r="X339" s="38">
        <v>43745</v>
      </c>
      <c r="Y339">
        <f>IF( ISBLANK(X340),0,1)</f>
        <v>1</v>
      </c>
    </row>
    <row r="340" spans="1:25">
      <c r="A340">
        <v>71659</v>
      </c>
      <c r="M340" s="36">
        <v>5</v>
      </c>
      <c r="W340" s="38">
        <v>71659</v>
      </c>
      <c r="X340" s="38">
        <v>70436</v>
      </c>
      <c r="Y340">
        <f>IF( ISBLANK(X341),0,1)</f>
        <v>1</v>
      </c>
    </row>
    <row r="341" spans="1:25">
      <c r="A341">
        <v>35241</v>
      </c>
      <c r="M341" s="36">
        <v>5</v>
      </c>
      <c r="W341" s="38">
        <v>35241</v>
      </c>
      <c r="X341" s="38">
        <v>18677</v>
      </c>
      <c r="Y341">
        <f>IF( ISBLANK(X342),0,1)</f>
        <v>1</v>
      </c>
    </row>
    <row r="342" spans="1:25">
      <c r="A342">
        <v>17881</v>
      </c>
      <c r="M342" s="36">
        <v>5</v>
      </c>
      <c r="W342" s="38">
        <v>17881</v>
      </c>
      <c r="X342" s="38">
        <v>10509</v>
      </c>
      <c r="Y342">
        <f>IF( ISBLANK(X343),0,1)</f>
        <v>1</v>
      </c>
    </row>
    <row r="343" spans="1:25">
      <c r="A343">
        <v>35310</v>
      </c>
      <c r="M343" s="36">
        <v>3</v>
      </c>
      <c r="W343" s="38">
        <v>35310</v>
      </c>
      <c r="X343" s="38">
        <v>25405</v>
      </c>
      <c r="Y343">
        <f>IF( ISBLANK(X344),0,1)</f>
        <v>1</v>
      </c>
    </row>
    <row r="344" spans="1:25">
      <c r="A344">
        <v>25167</v>
      </c>
      <c r="M344" s="36">
        <v>3</v>
      </c>
      <c r="W344" s="38">
        <v>25167</v>
      </c>
      <c r="X344" s="38">
        <v>19673</v>
      </c>
      <c r="Y344">
        <f>IF( ISBLANK(X345),0,1)</f>
        <v>0</v>
      </c>
    </row>
    <row r="345" spans="1:25">
      <c r="A345">
        <v>24859</v>
      </c>
      <c r="M345" s="36">
        <v>1</v>
      </c>
      <c r="W345" s="38">
        <v>24859</v>
      </c>
      <c r="X345" s="38"/>
      <c r="Y345">
        <f>IF( ISBLANK(X346),0,1)</f>
        <v>1</v>
      </c>
    </row>
    <row r="346" spans="1:25">
      <c r="A346">
        <v>38993</v>
      </c>
      <c r="M346" s="36">
        <v>4</v>
      </c>
      <c r="W346" s="38">
        <v>38993</v>
      </c>
      <c r="X346" s="38">
        <v>26866</v>
      </c>
      <c r="Y346">
        <f>IF( ISBLANK(X347),0,1)</f>
        <v>1</v>
      </c>
    </row>
    <row r="347" spans="1:25">
      <c r="A347">
        <v>30384</v>
      </c>
      <c r="M347" s="36">
        <v>5</v>
      </c>
      <c r="W347" s="38">
        <v>30384</v>
      </c>
      <c r="X347" s="38">
        <v>24582</v>
      </c>
      <c r="Y347">
        <f>IF( ISBLANK(X348),0,1)</f>
        <v>1</v>
      </c>
    </row>
    <row r="348" spans="1:25">
      <c r="A348">
        <v>56967</v>
      </c>
      <c r="M348" s="36">
        <v>3</v>
      </c>
      <c r="W348" s="38">
        <v>56967</v>
      </c>
      <c r="X348" s="38">
        <v>37901</v>
      </c>
      <c r="Y348">
        <f>IF( ISBLANK(X349),0,1)</f>
        <v>0</v>
      </c>
    </row>
    <row r="349" spans="1:25">
      <c r="A349">
        <v>53283</v>
      </c>
      <c r="M349" s="36">
        <v>1</v>
      </c>
      <c r="W349" s="38">
        <v>53283</v>
      </c>
      <c r="X349" s="38"/>
      <c r="Y349">
        <f>IF( ISBLANK(X350),0,1)</f>
        <v>1</v>
      </c>
    </row>
    <row r="350" spans="1:25">
      <c r="A350">
        <v>44436</v>
      </c>
      <c r="M350" s="36">
        <v>4</v>
      </c>
      <c r="W350" s="38">
        <v>44436</v>
      </c>
      <c r="X350" s="38">
        <v>32162</v>
      </c>
      <c r="Y350">
        <f>IF( ISBLANK(X351),0,1)</f>
        <v>1</v>
      </c>
    </row>
    <row r="351" spans="1:25">
      <c r="A351">
        <v>30527</v>
      </c>
      <c r="M351" s="36">
        <v>4</v>
      </c>
      <c r="W351" s="38">
        <v>30527</v>
      </c>
      <c r="X351" s="38">
        <v>27055</v>
      </c>
      <c r="Y351">
        <f>IF( ISBLANK(X352),0,1)</f>
        <v>1</v>
      </c>
    </row>
    <row r="352" spans="1:25">
      <c r="A352">
        <v>95583</v>
      </c>
      <c r="M352" s="36">
        <v>5</v>
      </c>
      <c r="W352" s="38">
        <v>95583</v>
      </c>
      <c r="X352" s="38">
        <v>71599</v>
      </c>
      <c r="Y352">
        <f>IF( ISBLANK(X353),0,1)</f>
        <v>1</v>
      </c>
    </row>
    <row r="353" spans="1:25">
      <c r="A353">
        <v>24064</v>
      </c>
      <c r="M353" s="36">
        <v>5</v>
      </c>
      <c r="W353" s="38">
        <v>24064</v>
      </c>
      <c r="X353" s="38">
        <v>18095</v>
      </c>
      <c r="Y353">
        <f>IF( ISBLANK(X354),0,1)</f>
        <v>1</v>
      </c>
    </row>
    <row r="354" spans="1:25">
      <c r="A354">
        <v>28950</v>
      </c>
      <c r="M354" s="36">
        <v>2</v>
      </c>
      <c r="W354" s="38">
        <v>28950</v>
      </c>
      <c r="X354" s="38">
        <v>18542</v>
      </c>
      <c r="Y354">
        <f>IF( ISBLANK(X355),0,1)</f>
        <v>1</v>
      </c>
    </row>
    <row r="355" spans="1:25">
      <c r="A355">
        <v>33176</v>
      </c>
      <c r="M355" s="36">
        <v>2</v>
      </c>
      <c r="W355" s="38">
        <v>33176</v>
      </c>
      <c r="X355" s="38">
        <v>23897</v>
      </c>
      <c r="Y355">
        <f>IF( ISBLANK(X356),0,1)</f>
        <v>1</v>
      </c>
    </row>
    <row r="356" spans="1:25">
      <c r="A356">
        <v>37297</v>
      </c>
      <c r="M356" s="36">
        <v>4</v>
      </c>
      <c r="W356" s="38">
        <v>37297</v>
      </c>
      <c r="X356" s="38">
        <v>28010</v>
      </c>
      <c r="Y356">
        <f>IF( ISBLANK(X357),0,1)</f>
        <v>1</v>
      </c>
    </row>
    <row r="357" spans="1:25">
      <c r="A357">
        <v>33653</v>
      </c>
      <c r="M357" s="36">
        <v>3</v>
      </c>
      <c r="W357" s="38">
        <v>33653</v>
      </c>
      <c r="X357" s="38">
        <v>26704</v>
      </c>
      <c r="Y357">
        <f>IF( ISBLANK(X358),0,1)</f>
        <v>1</v>
      </c>
    </row>
    <row r="358" spans="1:25">
      <c r="A358">
        <v>33723</v>
      </c>
      <c r="M358" s="36">
        <v>2</v>
      </c>
      <c r="W358" s="38">
        <v>33723</v>
      </c>
      <c r="X358" s="38">
        <v>27480</v>
      </c>
      <c r="Y358">
        <f>IF( ISBLANK(X359),0,1)</f>
        <v>1</v>
      </c>
    </row>
    <row r="359" spans="1:25">
      <c r="A359">
        <v>45572</v>
      </c>
      <c r="M359" s="36">
        <v>2</v>
      </c>
      <c r="W359" s="38">
        <v>45572</v>
      </c>
      <c r="X359" s="38">
        <v>23213</v>
      </c>
      <c r="Y359">
        <f>IF( ISBLANK(X360),0,1)</f>
        <v>1</v>
      </c>
    </row>
    <row r="360" spans="1:25">
      <c r="A360">
        <v>46672</v>
      </c>
      <c r="M360" s="36">
        <v>3</v>
      </c>
      <c r="W360" s="38">
        <v>46672</v>
      </c>
      <c r="X360" s="38">
        <v>28877</v>
      </c>
      <c r="Y360">
        <f>IF( ISBLANK(X361),0,1)</f>
        <v>1</v>
      </c>
    </row>
    <row r="361" spans="1:25">
      <c r="A361">
        <v>37093</v>
      </c>
      <c r="M361" s="36">
        <v>2</v>
      </c>
      <c r="W361" s="38">
        <v>37093</v>
      </c>
      <c r="X361" s="38">
        <v>18561</v>
      </c>
      <c r="Y361">
        <f>IF( ISBLANK(X362),0,1)</f>
        <v>1</v>
      </c>
    </row>
    <row r="362" spans="1:25">
      <c r="A362">
        <v>36588</v>
      </c>
      <c r="M362" s="36">
        <v>2</v>
      </c>
      <c r="W362" s="38">
        <v>36588</v>
      </c>
      <c r="X362" s="38">
        <v>32728</v>
      </c>
      <c r="Y362">
        <f>IF( ISBLANK(X363),0,1)</f>
        <v>1</v>
      </c>
    </row>
    <row r="363" spans="1:25">
      <c r="A363">
        <v>43934</v>
      </c>
      <c r="M363" s="36">
        <v>2</v>
      </c>
      <c r="W363" s="38">
        <v>43934</v>
      </c>
      <c r="X363" s="38">
        <v>41731</v>
      </c>
      <c r="Y363">
        <f>IF( ISBLANK(X364),0,1)</f>
        <v>1</v>
      </c>
    </row>
    <row r="364" spans="1:25">
      <c r="A364">
        <v>28068</v>
      </c>
      <c r="M364" s="36">
        <v>3</v>
      </c>
      <c r="W364" s="38">
        <v>28068</v>
      </c>
      <c r="X364" s="38">
        <v>17927</v>
      </c>
      <c r="Y364">
        <f>IF( ISBLANK(X365),0,1)</f>
        <v>0</v>
      </c>
    </row>
    <row r="365" spans="1:25">
      <c r="A365">
        <v>75737</v>
      </c>
      <c r="M365" s="36">
        <v>1</v>
      </c>
      <c r="W365" s="38">
        <v>75737</v>
      </c>
      <c r="X365" s="38"/>
      <c r="Y365">
        <f>IF( ISBLANK(X366),0,1)</f>
        <v>1</v>
      </c>
    </row>
    <row r="366" spans="1:25">
      <c r="A366">
        <v>37107</v>
      </c>
      <c r="M366" s="36">
        <v>6</v>
      </c>
      <c r="W366" s="38">
        <v>37107</v>
      </c>
      <c r="X366" s="38">
        <v>30047</v>
      </c>
      <c r="Y366">
        <f>IF( ISBLANK(X367),0,1)</f>
        <v>1</v>
      </c>
    </row>
    <row r="367" spans="1:25">
      <c r="A367">
        <v>62634</v>
      </c>
      <c r="M367" s="36">
        <v>4</v>
      </c>
      <c r="W367" s="38">
        <v>62634</v>
      </c>
      <c r="X367" s="38">
        <v>59352</v>
      </c>
      <c r="Y367">
        <f>IF( ISBLANK(X368),0,1)</f>
        <v>1</v>
      </c>
    </row>
    <row r="368" spans="1:25">
      <c r="A368">
        <v>63946</v>
      </c>
      <c r="M368" s="36">
        <v>3</v>
      </c>
      <c r="W368" s="38">
        <v>63946</v>
      </c>
      <c r="X368" s="38">
        <v>62523</v>
      </c>
      <c r="Y368">
        <f>IF( ISBLANK(X369),0,1)</f>
        <v>1</v>
      </c>
    </row>
    <row r="369" spans="1:25">
      <c r="A369">
        <v>35943</v>
      </c>
      <c r="M369" s="36">
        <v>3</v>
      </c>
      <c r="W369" s="38">
        <v>35943</v>
      </c>
      <c r="X369" s="38">
        <v>20494</v>
      </c>
      <c r="Y369">
        <f>IF( ISBLANK(X370),0,1)</f>
        <v>0</v>
      </c>
    </row>
    <row r="370" spans="1:25">
      <c r="A370">
        <v>24992</v>
      </c>
      <c r="M370" s="36">
        <v>1</v>
      </c>
      <c r="W370" s="38">
        <v>24992</v>
      </c>
      <c r="X370" s="38"/>
      <c r="Y370">
        <f>IF( ISBLANK(X371),0,1)</f>
        <v>1</v>
      </c>
    </row>
    <row r="371" spans="1:25">
      <c r="A371">
        <v>48643</v>
      </c>
      <c r="M371" s="36">
        <v>5</v>
      </c>
      <c r="W371" s="38">
        <v>48643</v>
      </c>
      <c r="X371" s="38">
        <v>36651</v>
      </c>
      <c r="Y371">
        <f>IF( ISBLANK(X372),0,1)</f>
        <v>1</v>
      </c>
    </row>
    <row r="372" spans="1:25">
      <c r="A372">
        <v>27160</v>
      </c>
      <c r="M372" s="36">
        <v>2</v>
      </c>
      <c r="W372" s="38">
        <v>27160</v>
      </c>
      <c r="X372" s="38">
        <v>26619</v>
      </c>
      <c r="Y372">
        <f>IF( ISBLANK(X373),0,1)</f>
        <v>0</v>
      </c>
    </row>
    <row r="373" spans="1:25">
      <c r="A373">
        <v>49699</v>
      </c>
      <c r="M373" s="36">
        <v>4</v>
      </c>
      <c r="W373" s="38">
        <v>49699</v>
      </c>
      <c r="X373" s="38"/>
      <c r="Y373">
        <f>IF( ISBLANK(X374),0,1)</f>
        <v>1</v>
      </c>
    </row>
    <row r="374" spans="1:25">
      <c r="A374">
        <v>47659</v>
      </c>
      <c r="M374" s="36">
        <v>2</v>
      </c>
      <c r="W374" s="38">
        <v>47659</v>
      </c>
      <c r="X374" s="38">
        <v>26827</v>
      </c>
      <c r="Y374">
        <f>IF( ISBLANK(X375),0,1)</f>
        <v>1</v>
      </c>
    </row>
    <row r="375" spans="1:25">
      <c r="A375">
        <v>39778</v>
      </c>
      <c r="M375" s="36">
        <v>3</v>
      </c>
      <c r="W375" s="38">
        <v>39778</v>
      </c>
      <c r="X375" s="38">
        <v>33336</v>
      </c>
      <c r="Y375">
        <f>IF( ISBLANK(X376),0,1)</f>
        <v>1</v>
      </c>
    </row>
    <row r="376" spans="1:25">
      <c r="A376">
        <v>31090</v>
      </c>
      <c r="M376" s="36">
        <v>7</v>
      </c>
      <c r="W376" s="38">
        <v>31090</v>
      </c>
      <c r="X376" s="38">
        <v>21586</v>
      </c>
      <c r="Y376">
        <f>IF( ISBLANK(X377),0,1)</f>
        <v>1</v>
      </c>
    </row>
    <row r="377" spans="1:25">
      <c r="A377">
        <v>42708</v>
      </c>
      <c r="M377" s="36">
        <v>2</v>
      </c>
      <c r="W377" s="38">
        <v>42708</v>
      </c>
      <c r="X377" s="38">
        <v>41601</v>
      </c>
      <c r="Y377">
        <f>IF( ISBLANK(X378),0,1)</f>
        <v>1</v>
      </c>
    </row>
    <row r="378" spans="1:25">
      <c r="A378">
        <v>31238</v>
      </c>
      <c r="M378" s="36">
        <v>4</v>
      </c>
      <c r="W378" s="38">
        <v>31238</v>
      </c>
      <c r="X378" s="38">
        <v>29402</v>
      </c>
      <c r="Y378">
        <f>IF( ISBLANK(X379),0,1)</f>
        <v>0</v>
      </c>
    </row>
    <row r="379" spans="1:25">
      <c r="A379">
        <v>60240</v>
      </c>
      <c r="M379" s="36">
        <v>1</v>
      </c>
      <c r="W379" s="38">
        <v>60240</v>
      </c>
      <c r="X379" s="38"/>
      <c r="Y379">
        <f>IF( ISBLANK(X380),0,1)</f>
        <v>1</v>
      </c>
    </row>
    <row r="380" spans="1:25">
      <c r="A380">
        <v>37117</v>
      </c>
      <c r="M380" s="36">
        <v>4</v>
      </c>
      <c r="W380" s="38">
        <v>37117</v>
      </c>
      <c r="X380" s="38">
        <v>34071</v>
      </c>
      <c r="Y380">
        <f>IF( ISBLANK(X381),0,1)</f>
        <v>1</v>
      </c>
    </row>
    <row r="381" spans="1:25">
      <c r="A381">
        <v>43832</v>
      </c>
      <c r="M381" s="36">
        <v>4</v>
      </c>
      <c r="W381" s="38">
        <v>43832</v>
      </c>
      <c r="X381" s="38">
        <v>32996</v>
      </c>
      <c r="Y381">
        <f>IF( ISBLANK(X382),0,1)</f>
        <v>0</v>
      </c>
    </row>
    <row r="382" spans="1:25">
      <c r="A382">
        <v>35105</v>
      </c>
      <c r="M382" s="36">
        <v>1</v>
      </c>
      <c r="W382" s="38">
        <v>35105</v>
      </c>
      <c r="X382" s="38"/>
      <c r="Y382">
        <f>IF( ISBLANK(X383),0,1)</f>
        <v>1</v>
      </c>
    </row>
    <row r="383" spans="1:25">
      <c r="A383">
        <v>45609</v>
      </c>
      <c r="M383" s="36">
        <v>3</v>
      </c>
      <c r="W383" s="38">
        <v>45609</v>
      </c>
      <c r="X383" s="38">
        <v>29602</v>
      </c>
      <c r="Y383">
        <f>IF( ISBLANK(X384),0,1)</f>
        <v>1</v>
      </c>
    </row>
    <row r="384" spans="1:25">
      <c r="A384">
        <v>41914</v>
      </c>
      <c r="M384" s="36">
        <v>4</v>
      </c>
      <c r="W384" s="38">
        <v>41914</v>
      </c>
      <c r="X384" s="38">
        <v>38478</v>
      </c>
      <c r="Y384">
        <f>IF( ISBLANK(X385),0,1)</f>
        <v>1</v>
      </c>
    </row>
    <row r="385" spans="1:25">
      <c r="A385">
        <v>51202</v>
      </c>
      <c r="M385" s="36">
        <v>3</v>
      </c>
      <c r="W385" s="38">
        <v>51202</v>
      </c>
      <c r="X385" s="38">
        <v>29289</v>
      </c>
      <c r="Y385">
        <f>IF( ISBLANK(X386),0,1)</f>
        <v>1</v>
      </c>
    </row>
    <row r="386" spans="1:25">
      <c r="A386">
        <v>22393</v>
      </c>
      <c r="M386" s="36">
        <v>3</v>
      </c>
      <c r="W386" s="38">
        <v>22393</v>
      </c>
      <c r="X386" s="38">
        <v>11802</v>
      </c>
      <c r="Y386">
        <f>IF( ISBLANK(X387),0,1)</f>
        <v>1</v>
      </c>
    </row>
    <row r="387" spans="1:25">
      <c r="A387">
        <v>49447</v>
      </c>
      <c r="M387" s="36">
        <v>3</v>
      </c>
      <c r="W387" s="38">
        <v>49447</v>
      </c>
      <c r="X387" s="38">
        <v>36562</v>
      </c>
      <c r="Y387">
        <f>IF( ISBLANK(X388),0,1)</f>
        <v>1</v>
      </c>
    </row>
    <row r="388" spans="1:25">
      <c r="A388">
        <v>83363</v>
      </c>
      <c r="M388" s="36">
        <v>5</v>
      </c>
      <c r="W388" s="38">
        <v>83363</v>
      </c>
      <c r="X388" s="38">
        <v>72930</v>
      </c>
      <c r="Y388">
        <f>IF( ISBLANK(X389),0,1)</f>
        <v>1</v>
      </c>
    </row>
    <row r="389" spans="1:25">
      <c r="A389">
        <v>25997</v>
      </c>
      <c r="M389" s="36">
        <v>2</v>
      </c>
      <c r="W389" s="38">
        <v>25997</v>
      </c>
      <c r="X389" s="38">
        <v>13295</v>
      </c>
      <c r="Y389">
        <f>IF( ISBLANK(X390),0,1)</f>
        <v>1</v>
      </c>
    </row>
    <row r="390" spans="1:25">
      <c r="A390">
        <v>46656</v>
      </c>
      <c r="M390" s="36">
        <v>4</v>
      </c>
      <c r="W390" s="38">
        <v>46656</v>
      </c>
      <c r="X390" s="38">
        <v>31044</v>
      </c>
      <c r="Y390">
        <f>IF( ISBLANK(X391),0,1)</f>
        <v>1</v>
      </c>
    </row>
    <row r="391" spans="1:25">
      <c r="A391">
        <v>56857</v>
      </c>
      <c r="M391" s="36">
        <v>3</v>
      </c>
      <c r="W391" s="38">
        <v>56857</v>
      </c>
      <c r="X391" s="38">
        <v>49696</v>
      </c>
      <c r="Y391">
        <f>IF( ISBLANK(X392),0,1)</f>
        <v>1</v>
      </c>
    </row>
    <row r="392" spans="1:25">
      <c r="A392">
        <v>49943</v>
      </c>
      <c r="M392" s="36">
        <v>5</v>
      </c>
      <c r="W392" s="38">
        <v>49943</v>
      </c>
      <c r="X392" s="38">
        <v>34731</v>
      </c>
      <c r="Y392">
        <f>IF( ISBLANK(X393),0,1)</f>
        <v>0</v>
      </c>
    </row>
    <row r="393" spans="1:25">
      <c r="A393">
        <v>72515</v>
      </c>
      <c r="M393" s="36">
        <v>1</v>
      </c>
      <c r="W393" s="38">
        <v>72515</v>
      </c>
      <c r="X393" s="38"/>
      <c r="Y393">
        <f>IF( ISBLANK(X394),0,1)</f>
        <v>1</v>
      </c>
    </row>
    <row r="394" spans="1:25">
      <c r="A394">
        <v>53248</v>
      </c>
      <c r="M394" s="36">
        <v>2</v>
      </c>
      <c r="W394" s="38">
        <v>53248</v>
      </c>
      <c r="X394" s="38">
        <v>44398</v>
      </c>
      <c r="Y394">
        <f>IF( ISBLANK(X395),0,1)</f>
        <v>1</v>
      </c>
    </row>
    <row r="395" spans="1:25">
      <c r="A395">
        <v>35572</v>
      </c>
      <c r="M395" s="36">
        <v>2</v>
      </c>
      <c r="W395" s="38">
        <v>35572</v>
      </c>
      <c r="X395" s="38">
        <v>31433</v>
      </c>
      <c r="Y395">
        <f>IF( ISBLANK(X396),0,1)</f>
        <v>1</v>
      </c>
    </row>
    <row r="396" spans="1:25">
      <c r="A396">
        <v>32425</v>
      </c>
      <c r="M396" s="36">
        <v>4</v>
      </c>
      <c r="W396" s="38">
        <v>32425</v>
      </c>
      <c r="X396" s="38">
        <v>31348</v>
      </c>
      <c r="Y396">
        <f>IF( ISBLANK(X397),0,1)</f>
        <v>1</v>
      </c>
    </row>
    <row r="397" spans="1:25">
      <c r="A397">
        <v>46271</v>
      </c>
      <c r="M397" s="36">
        <v>2</v>
      </c>
      <c r="W397" s="38">
        <v>46271</v>
      </c>
      <c r="X397" s="38">
        <v>40282</v>
      </c>
      <c r="Y397">
        <f>IF( ISBLANK(X398),0,1)</f>
        <v>1</v>
      </c>
    </row>
    <row r="398" spans="1:25">
      <c r="A398">
        <v>85621</v>
      </c>
      <c r="M398" s="36">
        <v>3</v>
      </c>
      <c r="W398" s="38">
        <v>85621</v>
      </c>
      <c r="X398" s="38">
        <v>81979</v>
      </c>
      <c r="Y398">
        <f>IF( ISBLANK(X399),0,1)</f>
        <v>1</v>
      </c>
    </row>
    <row r="399" spans="1:25">
      <c r="A399">
        <v>25076</v>
      </c>
      <c r="M399" s="36">
        <v>2</v>
      </c>
      <c r="W399" s="38">
        <v>25076</v>
      </c>
      <c r="X399" s="38">
        <v>21758</v>
      </c>
      <c r="Y399">
        <f>IF( ISBLANK(X400),0,1)</f>
        <v>1</v>
      </c>
    </row>
    <row r="400" spans="1:25">
      <c r="A400">
        <v>38697</v>
      </c>
      <c r="M400" s="36">
        <v>2</v>
      </c>
      <c r="W400" s="38">
        <v>38697</v>
      </c>
      <c r="X400" s="38">
        <v>24277</v>
      </c>
      <c r="Y400">
        <f>IF( ISBLANK(X401),0,1)</f>
        <v>1</v>
      </c>
    </row>
    <row r="401" spans="1:25">
      <c r="A401">
        <v>32794</v>
      </c>
      <c r="M401" s="36">
        <v>5</v>
      </c>
      <c r="W401" s="38">
        <v>32794</v>
      </c>
      <c r="X401" s="38">
        <v>32704</v>
      </c>
      <c r="Y401">
        <f>IF( ISBLANK(X402),0,1)</f>
        <v>1</v>
      </c>
    </row>
    <row r="402" spans="1:25">
      <c r="A402">
        <v>26101</v>
      </c>
      <c r="M402" s="36">
        <v>2</v>
      </c>
      <c r="W402" s="38">
        <v>26101</v>
      </c>
      <c r="X402" s="38">
        <v>13983</v>
      </c>
      <c r="Y402">
        <f>IF( ISBLANK(X403),0,1)</f>
        <v>1</v>
      </c>
    </row>
    <row r="403" spans="1:25">
      <c r="A403">
        <v>25655</v>
      </c>
      <c r="M403" s="36">
        <v>8</v>
      </c>
      <c r="W403" s="38">
        <v>25655</v>
      </c>
      <c r="X403" s="38">
        <v>23464</v>
      </c>
      <c r="Y403">
        <f>IF( ISBLANK(X404),0,1)</f>
        <v>1</v>
      </c>
    </row>
    <row r="404" spans="1:25">
      <c r="A404">
        <v>44158</v>
      </c>
      <c r="M404" s="36">
        <v>3</v>
      </c>
      <c r="W404" s="38">
        <v>44158</v>
      </c>
      <c r="X404" s="38">
        <v>32616</v>
      </c>
      <c r="Y404">
        <f>IF( ISBLANK(X405),0,1)</f>
        <v>1</v>
      </c>
    </row>
    <row r="405" spans="1:25">
      <c r="A405">
        <v>24114</v>
      </c>
      <c r="M405" s="36">
        <v>6</v>
      </c>
      <c r="W405" s="38">
        <v>24114</v>
      </c>
      <c r="X405" s="38">
        <v>13577</v>
      </c>
      <c r="Y405">
        <f>IF( ISBLANK(X406),0,1)</f>
        <v>1</v>
      </c>
    </row>
    <row r="406" spans="1:25">
      <c r="A406">
        <v>24503</v>
      </c>
      <c r="M406" s="36">
        <v>5</v>
      </c>
      <c r="W406" s="38">
        <v>24503</v>
      </c>
      <c r="X406" s="38">
        <v>16321</v>
      </c>
      <c r="Y406">
        <f>IF( ISBLANK(X407),0,1)</f>
        <v>0</v>
      </c>
    </row>
    <row r="407" spans="1:25">
      <c r="A407">
        <v>48914</v>
      </c>
      <c r="M407" s="36">
        <v>1</v>
      </c>
      <c r="W407" s="38">
        <v>48914</v>
      </c>
      <c r="X407" s="38"/>
      <c r="Y407">
        <f>IF( ISBLANK(X408),0,1)</f>
        <v>1</v>
      </c>
    </row>
    <row r="408" spans="1:25">
      <c r="A408">
        <v>23695</v>
      </c>
      <c r="M408" s="36">
        <v>4</v>
      </c>
      <c r="W408" s="38">
        <v>23695</v>
      </c>
      <c r="X408" s="38">
        <v>16558</v>
      </c>
      <c r="Y408">
        <f>IF( ISBLANK(X409),0,1)</f>
        <v>0</v>
      </c>
    </row>
    <row r="409" spans="1:25">
      <c r="A409">
        <v>30372</v>
      </c>
      <c r="M409" s="36">
        <v>5</v>
      </c>
      <c r="W409" s="38">
        <v>30372</v>
      </c>
      <c r="X409" s="38"/>
      <c r="Y409">
        <f>IF( ISBLANK(X410),0,1)</f>
        <v>1</v>
      </c>
    </row>
    <row r="410" spans="1:25">
      <c r="A410">
        <v>24306</v>
      </c>
      <c r="M410" s="36">
        <v>2</v>
      </c>
      <c r="W410" s="38">
        <v>24306</v>
      </c>
      <c r="X410" s="38">
        <v>15467</v>
      </c>
      <c r="Y410">
        <f>IF( ISBLANK(X411),0,1)</f>
        <v>1</v>
      </c>
    </row>
    <row r="411" spans="1:25">
      <c r="A411">
        <v>35079</v>
      </c>
      <c r="M411" s="36">
        <v>2</v>
      </c>
      <c r="W411" s="38">
        <v>35079</v>
      </c>
      <c r="X411" s="38">
        <v>29542</v>
      </c>
      <c r="Y411">
        <f>IF( ISBLANK(X412),0,1)</f>
        <v>0</v>
      </c>
    </row>
    <row r="412" spans="1:25">
      <c r="A412">
        <v>25886</v>
      </c>
      <c r="M412" s="36">
        <v>1</v>
      </c>
      <c r="W412" s="38">
        <v>25886</v>
      </c>
      <c r="X412" s="38"/>
      <c r="Y412">
        <f>IF( ISBLANK(X413),0,1)</f>
        <v>1</v>
      </c>
    </row>
    <row r="413" spans="1:25">
      <c r="A413">
        <v>45625</v>
      </c>
      <c r="M413" s="36">
        <v>2</v>
      </c>
      <c r="W413" s="38">
        <v>45625</v>
      </c>
      <c r="X413" s="38">
        <v>40583</v>
      </c>
      <c r="Y413">
        <f>IF( ISBLANK(X414),0,1)</f>
        <v>1</v>
      </c>
    </row>
    <row r="414" spans="1:25">
      <c r="A414">
        <v>39341</v>
      </c>
      <c r="M414" s="36">
        <v>3</v>
      </c>
      <c r="W414" s="38">
        <v>39341</v>
      </c>
      <c r="X414" s="38">
        <v>34520</v>
      </c>
      <c r="Y414">
        <f>IF( ISBLANK(X415),0,1)</f>
        <v>1</v>
      </c>
    </row>
    <row r="415" spans="1:25">
      <c r="A415">
        <v>32433</v>
      </c>
      <c r="M415" s="36">
        <v>2</v>
      </c>
      <c r="W415" s="38">
        <v>32433</v>
      </c>
      <c r="X415" s="38">
        <v>22666</v>
      </c>
      <c r="Y415">
        <f>IF( ISBLANK(X416),0,1)</f>
        <v>1</v>
      </c>
    </row>
    <row r="416" spans="1:25">
      <c r="A416">
        <v>64570</v>
      </c>
      <c r="M416" s="36">
        <v>2</v>
      </c>
      <c r="W416" s="38">
        <v>64570</v>
      </c>
      <c r="X416" s="38">
        <v>62590</v>
      </c>
      <c r="Y416">
        <f>IF( ISBLANK(X417),0,1)</f>
        <v>0</v>
      </c>
    </row>
    <row r="417" spans="1:25">
      <c r="A417">
        <v>55665</v>
      </c>
      <c r="M417" s="36">
        <v>2</v>
      </c>
      <c r="W417" s="38">
        <v>55665</v>
      </c>
      <c r="X417" s="38"/>
      <c r="Y417">
        <f>IF( ISBLANK(X418),0,1)</f>
        <v>1</v>
      </c>
    </row>
    <row r="418" spans="1:25">
      <c r="A418">
        <v>31657</v>
      </c>
      <c r="M418" s="36">
        <v>5</v>
      </c>
      <c r="W418" s="38">
        <v>31657</v>
      </c>
      <c r="X418" s="38">
        <v>31596</v>
      </c>
      <c r="Y418">
        <f>IF( ISBLANK(X419),0,1)</f>
        <v>1</v>
      </c>
    </row>
    <row r="419" spans="1:25">
      <c r="A419">
        <v>85374</v>
      </c>
      <c r="M419" s="36">
        <v>4</v>
      </c>
      <c r="W419" s="38">
        <v>85374</v>
      </c>
      <c r="X419" s="38">
        <v>53417</v>
      </c>
      <c r="Y419">
        <f>IF( ISBLANK(X420),0,1)</f>
        <v>0</v>
      </c>
    </row>
    <row r="420" spans="1:25">
      <c r="A420">
        <v>76800</v>
      </c>
      <c r="M420" s="36">
        <v>1</v>
      </c>
      <c r="W420" s="38">
        <v>76800</v>
      </c>
      <c r="X420" s="38"/>
      <c r="Y420">
        <f>IF( ISBLANK(X421),0,1)</f>
        <v>1</v>
      </c>
    </row>
    <row r="421" spans="1:25">
      <c r="A421">
        <v>38681</v>
      </c>
      <c r="M421" s="36">
        <v>2</v>
      </c>
      <c r="W421" s="38">
        <v>38681</v>
      </c>
      <c r="X421" s="38">
        <v>33853</v>
      </c>
      <c r="Y421">
        <f>IF( ISBLANK(X422),0,1)</f>
        <v>1</v>
      </c>
    </row>
    <row r="422" spans="1:25">
      <c r="A422">
        <v>26380</v>
      </c>
      <c r="M422" s="36">
        <v>9</v>
      </c>
      <c r="W422" s="38">
        <v>26380</v>
      </c>
      <c r="X422" s="38">
        <v>22382</v>
      </c>
      <c r="Y422">
        <f>IF( ISBLANK(X423),0,1)</f>
        <v>1</v>
      </c>
    </row>
    <row r="423" spans="1:25">
      <c r="A423">
        <v>71206</v>
      </c>
      <c r="M423" s="36">
        <v>6</v>
      </c>
      <c r="W423" s="38">
        <v>71206</v>
      </c>
      <c r="X423" s="38">
        <v>56268</v>
      </c>
      <c r="Y423">
        <f>IF( ISBLANK(X424),0,1)</f>
        <v>1</v>
      </c>
    </row>
    <row r="424" spans="1:25">
      <c r="A424">
        <v>69863</v>
      </c>
      <c r="M424" s="36">
        <v>2</v>
      </c>
      <c r="W424" s="38">
        <v>69863</v>
      </c>
      <c r="X424" s="38">
        <v>57019</v>
      </c>
      <c r="Y424">
        <f>IF( ISBLANK(X425),0,1)</f>
        <v>1</v>
      </c>
    </row>
    <row r="425" spans="1:25">
      <c r="A425">
        <v>37435</v>
      </c>
      <c r="M425" s="36">
        <v>2</v>
      </c>
      <c r="W425" s="38">
        <v>37435</v>
      </c>
      <c r="X425" s="38">
        <v>21724</v>
      </c>
      <c r="Y425">
        <f>IF( ISBLANK(X426),0,1)</f>
        <v>1</v>
      </c>
    </row>
    <row r="426" spans="1:25">
      <c r="A426">
        <v>42419</v>
      </c>
      <c r="M426" s="36">
        <v>3</v>
      </c>
      <c r="W426" s="38">
        <v>42419</v>
      </c>
      <c r="X426" s="38">
        <v>40654</v>
      </c>
      <c r="Y426">
        <f>IF( ISBLANK(X427),0,1)</f>
        <v>0</v>
      </c>
    </row>
    <row r="427" spans="1:25">
      <c r="A427">
        <v>43482</v>
      </c>
      <c r="M427" s="36">
        <v>1</v>
      </c>
      <c r="W427" s="38">
        <v>43482</v>
      </c>
      <c r="X427" s="38"/>
      <c r="Y427">
        <f>IF( ISBLANK(X428),0,1)</f>
        <v>1</v>
      </c>
    </row>
    <row r="428" spans="1:25">
      <c r="A428">
        <v>48439</v>
      </c>
      <c r="M428" s="36">
        <v>5</v>
      </c>
      <c r="W428" s="38">
        <v>48439</v>
      </c>
      <c r="X428" s="38">
        <v>44434</v>
      </c>
      <c r="Y428">
        <f>IF( ISBLANK(X429),0,1)</f>
        <v>0</v>
      </c>
    </row>
    <row r="429" spans="1:25">
      <c r="A429">
        <v>45038</v>
      </c>
      <c r="M429" s="36">
        <v>1</v>
      </c>
      <c r="W429" s="38">
        <v>45038</v>
      </c>
      <c r="X429" s="38"/>
      <c r="Y429">
        <f>IF( ISBLANK(X430),0,1)</f>
        <v>0</v>
      </c>
    </row>
    <row r="430" spans="1:25">
      <c r="A430">
        <v>33087</v>
      </c>
      <c r="M430" s="36">
        <v>1</v>
      </c>
      <c r="W430" s="38">
        <v>33087</v>
      </c>
      <c r="X430" s="38"/>
      <c r="Y430">
        <f>IF( ISBLANK(X431),0,1)</f>
        <v>0</v>
      </c>
    </row>
    <row r="431" spans="1:25">
      <c r="A431">
        <v>45993</v>
      </c>
      <c r="M431" s="36">
        <v>1</v>
      </c>
      <c r="W431" s="38">
        <v>45993</v>
      </c>
      <c r="X431" s="38"/>
      <c r="Y431">
        <f>IF( ISBLANK(X432),0,1)</f>
        <v>1</v>
      </c>
    </row>
    <row r="432" spans="1:25">
      <c r="A432">
        <v>45220</v>
      </c>
      <c r="M432" s="36">
        <v>3</v>
      </c>
      <c r="W432" s="38">
        <v>45220</v>
      </c>
      <c r="X432" s="38">
        <v>25914</v>
      </c>
      <c r="Y432">
        <f>IF( ISBLANK(X433),0,1)</f>
        <v>0</v>
      </c>
    </row>
    <row r="433" spans="1:25">
      <c r="A433">
        <v>29407</v>
      </c>
      <c r="M433" s="36">
        <v>1</v>
      </c>
      <c r="W433" s="38">
        <v>29407</v>
      </c>
      <c r="X433" s="38"/>
      <c r="Y433">
        <f>IF( ISBLANK(X434),0,1)</f>
        <v>1</v>
      </c>
    </row>
    <row r="434" spans="1:25">
      <c r="A434">
        <v>34933</v>
      </c>
      <c r="M434" s="36">
        <v>3</v>
      </c>
      <c r="W434" s="38">
        <v>34933</v>
      </c>
      <c r="X434" s="38">
        <v>21844</v>
      </c>
      <c r="Y434">
        <f>IF( ISBLANK(X435),0,1)</f>
        <v>1</v>
      </c>
    </row>
    <row r="435" spans="1:25">
      <c r="A435">
        <v>49206</v>
      </c>
      <c r="M435" s="36">
        <v>4</v>
      </c>
      <c r="W435" s="38">
        <v>49206</v>
      </c>
      <c r="X435" s="38">
        <v>37614</v>
      </c>
      <c r="Y435">
        <f>IF( ISBLANK(X436),0,1)</f>
        <v>0</v>
      </c>
    </row>
    <row r="436" spans="1:25">
      <c r="A436">
        <v>61764</v>
      </c>
      <c r="M436" s="36">
        <v>4</v>
      </c>
      <c r="W436" s="38">
        <v>61764</v>
      </c>
      <c r="X436" s="38"/>
      <c r="Y436">
        <f>IF( ISBLANK(X437),0,1)</f>
        <v>1</v>
      </c>
    </row>
    <row r="437" spans="1:25">
      <c r="A437">
        <v>64982</v>
      </c>
      <c r="M437" s="36">
        <v>2</v>
      </c>
      <c r="W437" s="38">
        <v>64982</v>
      </c>
      <c r="X437" s="38">
        <v>34370</v>
      </c>
      <c r="Y437">
        <f>IF( ISBLANK(X438),0,1)</f>
        <v>1</v>
      </c>
    </row>
    <row r="438" spans="1:25">
      <c r="A438">
        <v>20844</v>
      </c>
      <c r="M438" s="36">
        <v>3</v>
      </c>
      <c r="W438" s="38">
        <v>20844</v>
      </c>
      <c r="X438" s="38">
        <v>11948</v>
      </c>
      <c r="Y438">
        <f>IF( ISBLANK(X439),0,1)</f>
        <v>1</v>
      </c>
    </row>
    <row r="439" spans="1:25">
      <c r="A439">
        <v>53607</v>
      </c>
      <c r="M439" s="36">
        <v>2</v>
      </c>
      <c r="W439" s="38">
        <v>53607</v>
      </c>
      <c r="X439" s="38">
        <v>33620</v>
      </c>
      <c r="Y439">
        <f>IF( ISBLANK(X440),0,1)</f>
        <v>1</v>
      </c>
    </row>
    <row r="440" spans="1:25">
      <c r="A440">
        <v>38481</v>
      </c>
      <c r="M440" s="36">
        <v>4</v>
      </c>
      <c r="W440" s="38">
        <v>38481</v>
      </c>
      <c r="X440" s="38">
        <v>31892</v>
      </c>
      <c r="Y440">
        <f>IF( ISBLANK(X441),0,1)</f>
        <v>0</v>
      </c>
    </row>
    <row r="441" spans="1:25">
      <c r="A441">
        <v>56151</v>
      </c>
      <c r="M441" s="36">
        <v>1</v>
      </c>
      <c r="W441" s="38">
        <v>56151</v>
      </c>
      <c r="X441" s="38"/>
      <c r="Y441">
        <f>IF( ISBLANK(X442),0,1)</f>
        <v>1</v>
      </c>
    </row>
    <row r="442" spans="1:25">
      <c r="A442">
        <v>31118</v>
      </c>
      <c r="M442" s="36">
        <v>2</v>
      </c>
      <c r="W442" s="38">
        <v>31118</v>
      </c>
      <c r="X442" s="38">
        <v>30705</v>
      </c>
      <c r="Y442">
        <f>IF( ISBLANK(X443),0,1)</f>
        <v>0</v>
      </c>
    </row>
    <row r="443" spans="1:25">
      <c r="A443">
        <v>53338</v>
      </c>
      <c r="M443" s="36">
        <v>5</v>
      </c>
      <c r="W443" s="38">
        <v>53338</v>
      </c>
      <c r="X443" s="38"/>
      <c r="Y443">
        <f>IF( ISBLANK(X444),0,1)</f>
        <v>1</v>
      </c>
    </row>
    <row r="444" spans="1:25">
      <c r="A444">
        <v>25246</v>
      </c>
      <c r="M444" s="36">
        <v>6</v>
      </c>
      <c r="W444" s="38">
        <v>25246</v>
      </c>
      <c r="X444" s="38">
        <v>15707</v>
      </c>
      <c r="Y444">
        <f>IF( ISBLANK(X445),0,1)</f>
        <v>1</v>
      </c>
    </row>
    <row r="445" spans="1:25">
      <c r="A445">
        <v>32705</v>
      </c>
      <c r="M445" s="36">
        <v>4</v>
      </c>
      <c r="W445" s="38">
        <v>32705</v>
      </c>
      <c r="X445" s="38">
        <v>25029</v>
      </c>
      <c r="Y445">
        <f>IF( ISBLANK(X446),0,1)</f>
        <v>1</v>
      </c>
    </row>
    <row r="446" spans="1:25">
      <c r="A446">
        <v>79696</v>
      </c>
      <c r="M446" s="36">
        <v>5</v>
      </c>
      <c r="W446" s="38">
        <v>79696</v>
      </c>
      <c r="X446" s="38">
        <v>42497</v>
      </c>
      <c r="Y446">
        <f>IF( ISBLANK(X447),0,1)</f>
        <v>1</v>
      </c>
    </row>
    <row r="447" spans="1:25">
      <c r="A447">
        <v>24327</v>
      </c>
      <c r="M447" s="36">
        <v>2</v>
      </c>
      <c r="W447" s="38">
        <v>24327</v>
      </c>
      <c r="X447" s="38">
        <v>24250</v>
      </c>
      <c r="Y447">
        <f>IF( ISBLANK(X448),0,1)</f>
        <v>1</v>
      </c>
    </row>
    <row r="448" spans="1:25">
      <c r="A448">
        <v>84098</v>
      </c>
      <c r="M448" s="36">
        <v>5</v>
      </c>
      <c r="W448" s="38">
        <v>84098</v>
      </c>
      <c r="X448" s="38">
        <v>60049</v>
      </c>
      <c r="Y448">
        <f>IF( ISBLANK(X449),0,1)</f>
        <v>1</v>
      </c>
    </row>
    <row r="449" spans="1:25">
      <c r="A449">
        <v>23653</v>
      </c>
      <c r="M449" s="36">
        <v>3</v>
      </c>
      <c r="W449" s="38">
        <v>23653</v>
      </c>
      <c r="X449" s="38">
        <v>15052</v>
      </c>
      <c r="Y449">
        <f>IF( ISBLANK(X450),0,1)</f>
        <v>0</v>
      </c>
    </row>
    <row r="450" spans="1:25">
      <c r="A450">
        <v>58305</v>
      </c>
      <c r="M450" s="36">
        <v>2</v>
      </c>
      <c r="W450" s="38">
        <v>58305</v>
      </c>
      <c r="X450" s="38"/>
      <c r="Y450">
        <f>IF( ISBLANK(X451),0,1)</f>
        <v>0</v>
      </c>
    </row>
    <row r="451" spans="1:25">
      <c r="A451">
        <v>47570</v>
      </c>
      <c r="M451" s="36">
        <v>1</v>
      </c>
      <c r="W451" s="38">
        <v>47570</v>
      </c>
      <c r="X451" s="38"/>
      <c r="Y451">
        <f>IF( ISBLANK(X452),0,1)</f>
        <v>1</v>
      </c>
    </row>
    <row r="452" spans="1:25">
      <c r="A452">
        <v>20435</v>
      </c>
      <c r="M452" s="36">
        <v>3</v>
      </c>
      <c r="W452" s="38">
        <v>20435</v>
      </c>
      <c r="X452" s="38">
        <v>18013</v>
      </c>
      <c r="Y452">
        <f>IF( ISBLANK(X453),0,1)</f>
        <v>0</v>
      </c>
    </row>
    <row r="453" spans="1:25">
      <c r="A453">
        <v>84675</v>
      </c>
      <c r="M453" s="36">
        <v>2</v>
      </c>
      <c r="W453" s="38">
        <v>84675</v>
      </c>
      <c r="X453" s="38"/>
      <c r="Y453">
        <f>IF( ISBLANK(X454),0,1)</f>
        <v>1</v>
      </c>
    </row>
    <row r="454" spans="1:25">
      <c r="A454">
        <v>42603</v>
      </c>
      <c r="M454" s="36">
        <v>5</v>
      </c>
      <c r="W454" s="38">
        <v>42603</v>
      </c>
      <c r="X454" s="38">
        <v>30072</v>
      </c>
      <c r="Y454">
        <f>IF( ISBLANK(X455),0,1)</f>
        <v>1</v>
      </c>
    </row>
    <row r="455" spans="1:25">
      <c r="A455">
        <v>35043</v>
      </c>
      <c r="M455" s="36">
        <v>3</v>
      </c>
      <c r="W455" s="38">
        <v>35043</v>
      </c>
      <c r="X455" s="38">
        <v>18189</v>
      </c>
      <c r="Y455">
        <f>IF( ISBLANK(X456),0,1)</f>
        <v>1</v>
      </c>
    </row>
    <row r="456" spans="1:25">
      <c r="A456">
        <v>18782</v>
      </c>
      <c r="M456" s="36">
        <v>4</v>
      </c>
      <c r="W456" s="38">
        <v>18782</v>
      </c>
      <c r="X456" s="38">
        <v>13096</v>
      </c>
      <c r="Y456">
        <f>IF( ISBLANK(X457),0,1)</f>
        <v>0</v>
      </c>
    </row>
    <row r="457" spans="1:25">
      <c r="A457">
        <v>32125</v>
      </c>
      <c r="M457" s="36">
        <v>1</v>
      </c>
      <c r="W457" s="38">
        <v>32125</v>
      </c>
      <c r="X457" s="38"/>
      <c r="Y457">
        <f>IF( ISBLANK(X458),0,1)</f>
        <v>1</v>
      </c>
    </row>
    <row r="458" spans="1:25">
      <c r="A458">
        <v>38157</v>
      </c>
      <c r="M458" s="36">
        <v>3</v>
      </c>
      <c r="W458" s="38">
        <v>38157</v>
      </c>
      <c r="X458" s="38">
        <v>27643</v>
      </c>
      <c r="Y458">
        <f>IF( ISBLANK(X459),0,1)</f>
        <v>1</v>
      </c>
    </row>
    <row r="459" spans="1:25">
      <c r="A459">
        <v>29101</v>
      </c>
      <c r="M459" s="36">
        <v>3</v>
      </c>
      <c r="W459" s="38">
        <v>29101</v>
      </c>
      <c r="X459" s="38">
        <v>15967</v>
      </c>
      <c r="Y459">
        <f>IF( ISBLANK(X460),0,1)</f>
        <v>1</v>
      </c>
    </row>
    <row r="460" spans="1:25">
      <c r="A460">
        <v>37869</v>
      </c>
      <c r="M460" s="36">
        <v>3</v>
      </c>
      <c r="W460" s="38">
        <v>37869</v>
      </c>
      <c r="X460" s="38">
        <v>30059</v>
      </c>
      <c r="Y460">
        <f>IF( ISBLANK(X461),0,1)</f>
        <v>1</v>
      </c>
    </row>
    <row r="461" spans="1:25">
      <c r="A461">
        <v>26103</v>
      </c>
      <c r="M461" s="36">
        <v>4</v>
      </c>
      <c r="W461" s="38">
        <v>26103</v>
      </c>
      <c r="X461" s="38">
        <v>17435</v>
      </c>
      <c r="Y461">
        <f>IF( ISBLANK(X462),0,1)</f>
        <v>1</v>
      </c>
    </row>
    <row r="462" spans="1:25">
      <c r="A462">
        <v>55264</v>
      </c>
      <c r="M462" s="36">
        <v>4</v>
      </c>
      <c r="W462" s="38">
        <v>55264</v>
      </c>
      <c r="X462" s="38">
        <v>46778</v>
      </c>
      <c r="Y462">
        <f>IF( ISBLANK(X463),0,1)</f>
        <v>1</v>
      </c>
    </row>
    <row r="463" spans="1:25">
      <c r="A463">
        <v>29718</v>
      </c>
      <c r="M463" s="36">
        <v>2</v>
      </c>
      <c r="W463" s="38">
        <v>29718</v>
      </c>
      <c r="X463" s="38">
        <v>17955</v>
      </c>
      <c r="Y463">
        <f>IF( ISBLANK(X464),0,1)</f>
        <v>0</v>
      </c>
    </row>
    <row r="464" spans="1:25">
      <c r="A464">
        <v>34884</v>
      </c>
      <c r="M464" s="36">
        <v>4</v>
      </c>
      <c r="W464" s="38">
        <v>34884</v>
      </c>
      <c r="X464" s="38"/>
      <c r="Y464">
        <f>IF( ISBLANK(X465),0,1)</f>
        <v>1</v>
      </c>
    </row>
    <row r="465" spans="1:25">
      <c r="A465">
        <v>33467</v>
      </c>
      <c r="M465" s="36">
        <v>3</v>
      </c>
      <c r="W465" s="38">
        <v>33467</v>
      </c>
      <c r="X465" s="38">
        <v>30032</v>
      </c>
      <c r="Y465">
        <f>IF( ISBLANK(X466),0,1)</f>
        <v>0</v>
      </c>
    </row>
    <row r="466" spans="1:25">
      <c r="A466">
        <v>18119</v>
      </c>
      <c r="M466" s="36">
        <v>1</v>
      </c>
      <c r="W466" s="38">
        <v>18119</v>
      </c>
      <c r="X466" s="38"/>
      <c r="Y466">
        <f>IF( ISBLANK(X467),0,1)</f>
        <v>1</v>
      </c>
    </row>
    <row r="467" spans="1:25">
      <c r="A467">
        <v>46100</v>
      </c>
      <c r="M467" s="36">
        <v>8</v>
      </c>
      <c r="W467" s="38">
        <v>46100</v>
      </c>
      <c r="X467" s="38">
        <v>44847</v>
      </c>
      <c r="Y467">
        <f>IF( ISBLANK(X468),0,1)</f>
        <v>0</v>
      </c>
    </row>
    <row r="468" spans="1:25">
      <c r="A468">
        <v>48369</v>
      </c>
      <c r="M468" s="36">
        <v>3</v>
      </c>
      <c r="W468" s="38">
        <v>48369</v>
      </c>
      <c r="X468" s="38"/>
      <c r="Y468">
        <f>IF( ISBLANK(X469),0,1)</f>
        <v>1</v>
      </c>
    </row>
    <row r="469" spans="1:25">
      <c r="A469">
        <v>45275</v>
      </c>
      <c r="M469" s="36">
        <v>2</v>
      </c>
      <c r="W469" s="38">
        <v>45275</v>
      </c>
      <c r="X469" s="38">
        <v>29055</v>
      </c>
      <c r="Y469">
        <f>IF( ISBLANK(X470),0,1)</f>
        <v>0</v>
      </c>
    </row>
    <row r="470" spans="1:25">
      <c r="A470">
        <v>35430</v>
      </c>
      <c r="M470" s="36">
        <v>1</v>
      </c>
      <c r="W470" s="38">
        <v>35430</v>
      </c>
      <c r="X470" s="38"/>
      <c r="Y470">
        <f>IF( ISBLANK(X471),0,1)</f>
        <v>1</v>
      </c>
    </row>
    <row r="471" spans="1:25">
      <c r="A471">
        <v>42249</v>
      </c>
      <c r="M471" s="36">
        <v>3</v>
      </c>
      <c r="W471" s="38">
        <v>42249</v>
      </c>
      <c r="X471" s="38">
        <v>32387</v>
      </c>
      <c r="Y471">
        <f>IF( ISBLANK(X472),0,1)</f>
        <v>1</v>
      </c>
    </row>
    <row r="472" spans="1:25">
      <c r="A472">
        <v>84823</v>
      </c>
      <c r="M472" s="36">
        <v>3</v>
      </c>
      <c r="W472" s="38">
        <v>84823</v>
      </c>
      <c r="X472" s="38">
        <v>44388</v>
      </c>
      <c r="Y472">
        <f>IF( ISBLANK(X473),0,1)</f>
        <v>0</v>
      </c>
    </row>
    <row r="473" spans="1:25">
      <c r="A473">
        <v>60069</v>
      </c>
      <c r="M473" s="36">
        <v>1</v>
      </c>
      <c r="W473" s="38">
        <v>60069</v>
      </c>
      <c r="X473" s="38"/>
      <c r="Y473">
        <f>IF( ISBLANK(X474),0,1)</f>
        <v>0</v>
      </c>
    </row>
    <row r="474" spans="1:25">
      <c r="A474">
        <v>28534</v>
      </c>
      <c r="M474" s="36">
        <v>2</v>
      </c>
      <c r="W474" s="38">
        <v>28534</v>
      </c>
      <c r="X474" s="38"/>
      <c r="Y474">
        <f>IF( ISBLANK(X475),0,1)</f>
        <v>1</v>
      </c>
    </row>
    <row r="475" spans="1:25">
      <c r="A475">
        <v>30433</v>
      </c>
      <c r="M475" s="36">
        <v>4</v>
      </c>
      <c r="W475" s="38">
        <v>30433</v>
      </c>
      <c r="X475" s="38">
        <v>28204</v>
      </c>
      <c r="Y475">
        <f>IF( ISBLANK(X476),0,1)</f>
        <v>1</v>
      </c>
    </row>
    <row r="476" spans="1:25">
      <c r="A476">
        <v>53184</v>
      </c>
      <c r="M476" s="36">
        <v>3</v>
      </c>
      <c r="W476" s="38">
        <v>53184</v>
      </c>
      <c r="X476" s="38">
        <v>41624</v>
      </c>
      <c r="Y476">
        <f>IF( ISBLANK(X477),0,1)</f>
        <v>0</v>
      </c>
    </row>
    <row r="477" spans="1:25">
      <c r="A477">
        <v>49358</v>
      </c>
      <c r="M477" s="36">
        <v>1</v>
      </c>
      <c r="W477" s="38">
        <v>49358</v>
      </c>
      <c r="X477" s="38"/>
      <c r="Y477">
        <f>IF( ISBLANK(X478),0,1)</f>
        <v>0</v>
      </c>
    </row>
    <row r="478" spans="1:25">
      <c r="A478">
        <v>41628</v>
      </c>
      <c r="M478" s="36">
        <v>1</v>
      </c>
      <c r="W478" s="38">
        <v>41628</v>
      </c>
      <c r="X478" s="38"/>
      <c r="Y478">
        <f>IF( ISBLANK(X479),0,1)</f>
        <v>0</v>
      </c>
    </row>
    <row r="479" spans="1:25">
      <c r="A479">
        <v>46389</v>
      </c>
      <c r="M479" s="36">
        <v>3</v>
      </c>
      <c r="W479" s="38">
        <v>46389</v>
      </c>
      <c r="X479" s="38"/>
      <c r="Y479">
        <f>IF( ISBLANK(X480),0,1)</f>
        <v>0</v>
      </c>
    </row>
    <row r="480" spans="1:25">
      <c r="A480">
        <v>85051</v>
      </c>
      <c r="M480" s="36">
        <v>2</v>
      </c>
      <c r="W480" s="38">
        <v>85051</v>
      </c>
      <c r="X480" s="38"/>
      <c r="Y480">
        <f>IF( ISBLANK(X481),0,1)</f>
        <v>1</v>
      </c>
    </row>
    <row r="481" spans="1:25">
      <c r="A481">
        <v>46703</v>
      </c>
      <c r="M481" s="36">
        <v>3</v>
      </c>
      <c r="W481" s="38">
        <v>46703</v>
      </c>
      <c r="X481" s="38">
        <v>40502</v>
      </c>
      <c r="Y481">
        <f>IF( ISBLANK(X482),0,1)</f>
        <v>1</v>
      </c>
    </row>
    <row r="482" spans="1:25">
      <c r="A482">
        <v>33268</v>
      </c>
      <c r="M482" s="36">
        <v>3</v>
      </c>
      <c r="W482" s="38">
        <v>33268</v>
      </c>
      <c r="X482" s="38">
        <v>17587</v>
      </c>
      <c r="Y482">
        <f>IF( ISBLANK(X483),0,1)</f>
        <v>1</v>
      </c>
    </row>
    <row r="483" spans="1:25">
      <c r="A483">
        <v>76435</v>
      </c>
      <c r="M483" s="36">
        <v>3</v>
      </c>
      <c r="W483" s="38">
        <v>76435</v>
      </c>
      <c r="X483" s="38">
        <v>40136</v>
      </c>
      <c r="Y483">
        <f>IF( ISBLANK(X484),0,1)</f>
        <v>1</v>
      </c>
    </row>
    <row r="484" spans="1:25">
      <c r="A484">
        <v>37450</v>
      </c>
      <c r="M484" s="36">
        <v>2</v>
      </c>
      <c r="W484" s="38">
        <v>37450</v>
      </c>
      <c r="X484" s="38">
        <v>21464</v>
      </c>
      <c r="Y484">
        <f>IF( ISBLANK(X485),0,1)</f>
        <v>0</v>
      </c>
    </row>
    <row r="485" spans="1:25">
      <c r="A485">
        <v>47244</v>
      </c>
      <c r="M485" s="36">
        <v>1</v>
      </c>
      <c r="W485" s="38">
        <v>47244</v>
      </c>
      <c r="X485" s="38"/>
      <c r="Y485">
        <f>IF( ISBLANK(X486),0,1)</f>
        <v>1</v>
      </c>
    </row>
    <row r="486" spans="1:25">
      <c r="A486">
        <v>57525</v>
      </c>
      <c r="M486" s="36">
        <v>3</v>
      </c>
      <c r="W486" s="38">
        <v>57525</v>
      </c>
      <c r="X486" s="38">
        <v>29514</v>
      </c>
      <c r="Y486">
        <f>IF( ISBLANK(X487),0,1)</f>
        <v>1</v>
      </c>
    </row>
    <row r="487" spans="1:25">
      <c r="A487">
        <v>33919</v>
      </c>
      <c r="M487" s="36">
        <v>3</v>
      </c>
      <c r="W487" s="38">
        <v>33919</v>
      </c>
      <c r="X487" s="38">
        <v>31371</v>
      </c>
      <c r="Y487">
        <f>IF( ISBLANK(X488),0,1)</f>
        <v>1</v>
      </c>
    </row>
    <row r="488" spans="1:25">
      <c r="A488">
        <v>50643</v>
      </c>
      <c r="M488" s="36">
        <v>3</v>
      </c>
      <c r="W488" s="38">
        <v>50643</v>
      </c>
      <c r="X488" s="38">
        <v>37465</v>
      </c>
      <c r="Y488">
        <f>IF( ISBLANK(X489),0,1)</f>
        <v>0</v>
      </c>
    </row>
    <row r="489" spans="1:25">
      <c r="A489">
        <v>26610</v>
      </c>
      <c r="M489" s="36">
        <v>1</v>
      </c>
      <c r="W489" s="38">
        <v>26610</v>
      </c>
      <c r="X489" s="38"/>
      <c r="Y489">
        <f>IF( ISBLANK(X490),0,1)</f>
        <v>1</v>
      </c>
    </row>
    <row r="490" spans="1:25">
      <c r="A490">
        <v>52656</v>
      </c>
      <c r="M490" s="36">
        <v>5</v>
      </c>
      <c r="W490" s="38">
        <v>52656</v>
      </c>
      <c r="X490" s="38">
        <v>30422</v>
      </c>
      <c r="Y490">
        <f>IF( ISBLANK(X491),0,1)</f>
        <v>1</v>
      </c>
    </row>
    <row r="491" spans="1:25">
      <c r="A491">
        <v>49255</v>
      </c>
      <c r="M491" s="36">
        <v>2</v>
      </c>
      <c r="W491" s="38">
        <v>49255</v>
      </c>
      <c r="X491" s="38">
        <v>35491</v>
      </c>
      <c r="Y491">
        <f>IF( ISBLANK(X492),0,1)</f>
        <v>1</v>
      </c>
    </row>
    <row r="492" spans="1:25">
      <c r="A492">
        <v>31142</v>
      </c>
      <c r="M492" s="36">
        <v>3</v>
      </c>
      <c r="W492" s="38">
        <v>31142</v>
      </c>
      <c r="X492" s="38">
        <v>18969</v>
      </c>
      <c r="Y492">
        <f>IF( ISBLANK(X493),0,1)</f>
        <v>1</v>
      </c>
    </row>
    <row r="493" spans="1:25">
      <c r="A493">
        <v>39189</v>
      </c>
      <c r="M493" s="36">
        <v>5</v>
      </c>
      <c r="W493" s="38">
        <v>39189</v>
      </c>
      <c r="X493" s="38">
        <v>24834</v>
      </c>
      <c r="Y493">
        <f>IF( ISBLANK(X494),0,1)</f>
        <v>1</v>
      </c>
    </row>
    <row r="494" spans="1:25">
      <c r="A494">
        <v>46379</v>
      </c>
      <c r="M494" s="36">
        <v>3</v>
      </c>
      <c r="W494" s="38">
        <v>46379</v>
      </c>
      <c r="X494" s="38">
        <v>26253</v>
      </c>
      <c r="Y494">
        <f>IF( ISBLANK(X495),0,1)</f>
        <v>0</v>
      </c>
    </row>
    <row r="495" spans="1:25">
      <c r="A495">
        <v>42313</v>
      </c>
      <c r="M495" s="36">
        <v>1</v>
      </c>
      <c r="W495" s="38">
        <v>42313</v>
      </c>
      <c r="X495" s="38"/>
      <c r="Y495">
        <f>IF( ISBLANK(X496),0,1)</f>
        <v>1</v>
      </c>
    </row>
    <row r="496" spans="1:25">
      <c r="A496">
        <v>46828</v>
      </c>
      <c r="M496" s="36">
        <v>2</v>
      </c>
      <c r="W496" s="38">
        <v>46828</v>
      </c>
      <c r="X496" s="38">
        <v>39596</v>
      </c>
      <c r="Y496">
        <f>IF( ISBLANK(X497),0,1)</f>
        <v>1</v>
      </c>
    </row>
    <row r="497" spans="1:25">
      <c r="A497">
        <v>42758</v>
      </c>
      <c r="M497" s="36">
        <v>3</v>
      </c>
      <c r="W497" s="38">
        <v>42758</v>
      </c>
      <c r="X497" s="38">
        <v>34067</v>
      </c>
      <c r="Y497">
        <f>IF( ISBLANK(X498),0,1)</f>
        <v>1</v>
      </c>
    </row>
    <row r="498" spans="1:25">
      <c r="A498">
        <v>66397</v>
      </c>
      <c r="M498" s="36">
        <v>5</v>
      </c>
      <c r="W498" s="38">
        <v>66397</v>
      </c>
      <c r="X498" s="38">
        <v>54716</v>
      </c>
      <c r="Y498">
        <f>IF( ISBLANK(X499),0,1)</f>
        <v>1</v>
      </c>
    </row>
    <row r="499" spans="1:25">
      <c r="A499">
        <v>43599</v>
      </c>
      <c r="M499" s="36">
        <v>2</v>
      </c>
      <c r="W499" s="38">
        <v>43599</v>
      </c>
      <c r="X499" s="38">
        <v>33364</v>
      </c>
      <c r="Y499">
        <f>IF( ISBLANK(X500),0,1)</f>
        <v>0</v>
      </c>
    </row>
    <row r="500" spans="1:25">
      <c r="A500">
        <v>25713</v>
      </c>
      <c r="M500" s="36">
        <v>4</v>
      </c>
      <c r="W500" s="38">
        <v>25713</v>
      </c>
      <c r="X500" s="38"/>
      <c r="Y500">
        <f>IF( ISBLANK(X501),0,1)</f>
        <v>0</v>
      </c>
    </row>
    <row r="501" spans="1:25">
      <c r="A501">
        <v>39187</v>
      </c>
      <c r="M501" s="36">
        <v>1</v>
      </c>
      <c r="W501" s="38">
        <v>39187</v>
      </c>
      <c r="X501" s="3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D1DE-2269-6F46-94BD-48D011A1CD06}">
  <dimension ref="A1:AC501"/>
  <sheetViews>
    <sheetView topLeftCell="A2" workbookViewId="0">
      <selection activeCell="AB21" sqref="AB21"/>
    </sheetView>
  </sheetViews>
  <sheetFormatPr baseColWidth="10" defaultRowHeight="16"/>
  <cols>
    <col min="1" max="1" width="9.5" style="37" bestFit="1" customWidth="1"/>
    <col min="2" max="2" width="10.6640625" style="36" bestFit="1" customWidth="1"/>
    <col min="4" max="4" width="19.5" bestFit="1" customWidth="1"/>
    <col min="6" max="6" width="19.5" bestFit="1" customWidth="1"/>
    <col min="9" max="9" width="24.83203125" customWidth="1"/>
    <col min="10" max="11" width="20" bestFit="1" customWidth="1"/>
    <col min="18" max="18" width="7.83203125" style="37" bestFit="1" customWidth="1"/>
    <col min="19" max="19" width="7.33203125" style="36" bestFit="1" customWidth="1"/>
    <col min="27" max="27" width="20.1640625" customWidth="1"/>
    <col min="29" max="29" width="20.1640625" customWidth="1"/>
  </cols>
  <sheetData>
    <row r="1" spans="1:29">
      <c r="A1" s="44" t="s">
        <v>285</v>
      </c>
      <c r="B1" s="43" t="s">
        <v>284</v>
      </c>
      <c r="D1" t="s">
        <v>335</v>
      </c>
      <c r="F1" t="s">
        <v>334</v>
      </c>
      <c r="H1" s="22" t="s">
        <v>358</v>
      </c>
      <c r="R1" s="44" t="s">
        <v>286</v>
      </c>
      <c r="S1" s="43" t="s">
        <v>281</v>
      </c>
      <c r="V1" t="s">
        <v>352</v>
      </c>
      <c r="Y1" t="s">
        <v>351</v>
      </c>
      <c r="AA1" s="22" t="s">
        <v>357</v>
      </c>
    </row>
    <row r="2" spans="1:29">
      <c r="A2" s="37">
        <v>1</v>
      </c>
      <c r="B2" s="38">
        <v>58206</v>
      </c>
      <c r="C2" s="37">
        <v>1</v>
      </c>
      <c r="D2" s="38">
        <v>58206</v>
      </c>
      <c r="H2" s="5" t="s">
        <v>356</v>
      </c>
      <c r="R2" s="37">
        <v>2</v>
      </c>
      <c r="S2" s="38">
        <v>252</v>
      </c>
      <c r="U2" s="37">
        <v>1</v>
      </c>
      <c r="V2" s="38">
        <v>249</v>
      </c>
      <c r="X2" s="37">
        <v>2</v>
      </c>
      <c r="Y2" s="38">
        <v>252</v>
      </c>
    </row>
    <row r="3" spans="1:29">
      <c r="A3" s="37">
        <v>0</v>
      </c>
      <c r="B3" s="38">
        <v>48273</v>
      </c>
      <c r="C3" s="37">
        <v>1</v>
      </c>
      <c r="D3" s="38">
        <v>56610</v>
      </c>
      <c r="E3" s="37">
        <v>0</v>
      </c>
      <c r="F3" s="38">
        <v>48273</v>
      </c>
      <c r="R3" s="37">
        <v>2</v>
      </c>
      <c r="S3" s="38">
        <v>216</v>
      </c>
      <c r="U3" s="37">
        <v>1</v>
      </c>
      <c r="V3" s="38">
        <v>208</v>
      </c>
      <c r="X3" s="37">
        <v>2</v>
      </c>
      <c r="Y3" s="38">
        <v>216</v>
      </c>
    </row>
    <row r="4" spans="1:29">
      <c r="A4" s="37">
        <v>0</v>
      </c>
      <c r="B4" s="38">
        <v>37582</v>
      </c>
      <c r="C4" s="37">
        <v>1</v>
      </c>
      <c r="D4" s="38">
        <v>47969</v>
      </c>
      <c r="E4" s="37">
        <v>0</v>
      </c>
      <c r="F4" s="38">
        <v>37582</v>
      </c>
      <c r="H4" s="5"/>
      <c r="R4" s="37">
        <v>4</v>
      </c>
      <c r="S4" s="38">
        <v>207</v>
      </c>
      <c r="U4" s="37">
        <v>1</v>
      </c>
      <c r="V4" s="38">
        <v>243</v>
      </c>
      <c r="X4" s="37">
        <v>2</v>
      </c>
      <c r="Y4" s="38">
        <v>256</v>
      </c>
      <c r="AA4" t="s">
        <v>355</v>
      </c>
    </row>
    <row r="5" spans="1:29" ht="17" thickBot="1">
      <c r="A5" s="37">
        <v>1</v>
      </c>
      <c r="B5" s="38">
        <v>56610</v>
      </c>
      <c r="C5" s="37">
        <v>1</v>
      </c>
      <c r="D5" s="38">
        <v>55487</v>
      </c>
      <c r="E5" s="37">
        <v>0</v>
      </c>
      <c r="F5" s="38">
        <v>37731</v>
      </c>
      <c r="H5" s="27" t="s">
        <v>171</v>
      </c>
      <c r="R5" s="37">
        <v>1</v>
      </c>
      <c r="S5" s="38">
        <v>249</v>
      </c>
      <c r="U5" s="37">
        <v>1</v>
      </c>
      <c r="V5" s="38">
        <v>242</v>
      </c>
      <c r="X5" s="37">
        <v>2</v>
      </c>
      <c r="Y5" s="38">
        <v>251</v>
      </c>
    </row>
    <row r="6" spans="1:29">
      <c r="A6" s="37">
        <v>0</v>
      </c>
      <c r="B6" s="38">
        <v>37731</v>
      </c>
      <c r="C6" s="37">
        <v>1</v>
      </c>
      <c r="D6" s="38">
        <v>59947</v>
      </c>
      <c r="E6" s="37">
        <v>0</v>
      </c>
      <c r="F6" s="38">
        <v>30434</v>
      </c>
      <c r="H6" t="s">
        <v>354</v>
      </c>
      <c r="I6">
        <f>COUNT(D:D)</f>
        <v>282</v>
      </c>
      <c r="J6" t="s">
        <v>353</v>
      </c>
      <c r="K6">
        <f>COUNT(F:F)</f>
        <v>218</v>
      </c>
      <c r="R6" s="37">
        <v>3</v>
      </c>
      <c r="S6" s="38">
        <v>217</v>
      </c>
      <c r="U6" s="37">
        <v>1</v>
      </c>
      <c r="V6" s="38">
        <v>222</v>
      </c>
      <c r="X6" s="37">
        <v>2</v>
      </c>
      <c r="Y6" s="38">
        <v>255</v>
      </c>
      <c r="AA6" s="53"/>
      <c r="AB6" s="53" t="s">
        <v>352</v>
      </c>
      <c r="AC6" s="53" t="s">
        <v>351</v>
      </c>
    </row>
    <row r="7" spans="1:29">
      <c r="A7" s="37">
        <v>0</v>
      </c>
      <c r="B7" s="38">
        <v>30434</v>
      </c>
      <c r="C7" s="37">
        <v>1</v>
      </c>
      <c r="D7" s="38">
        <v>53113</v>
      </c>
      <c r="E7" s="37">
        <v>0</v>
      </c>
      <c r="F7" s="38">
        <v>36970</v>
      </c>
      <c r="H7" t="s">
        <v>212</v>
      </c>
      <c r="I7" s="9">
        <f>AVERAGE(D:D)</f>
        <v>49940.570921985818</v>
      </c>
      <c r="J7" t="s">
        <v>213</v>
      </c>
      <c r="K7" s="9">
        <f>AVERAGE(F:F)</f>
        <v>35742.206422018346</v>
      </c>
      <c r="R7" s="37">
        <v>1</v>
      </c>
      <c r="S7" s="38">
        <v>208</v>
      </c>
      <c r="U7" s="37">
        <v>1</v>
      </c>
      <c r="V7" s="38">
        <v>251</v>
      </c>
      <c r="X7" s="37">
        <v>2</v>
      </c>
      <c r="Y7" s="38">
        <v>250</v>
      </c>
      <c r="AA7" t="s">
        <v>315</v>
      </c>
      <c r="AB7">
        <v>241.51937984496124</v>
      </c>
      <c r="AC7">
        <v>249.17073170731706</v>
      </c>
    </row>
    <row r="8" spans="1:29">
      <c r="A8" s="37">
        <v>1</v>
      </c>
      <c r="B8" s="38">
        <v>47969</v>
      </c>
      <c r="C8" s="37">
        <v>1</v>
      </c>
      <c r="D8" s="38">
        <v>48064</v>
      </c>
      <c r="E8" s="37">
        <v>0</v>
      </c>
      <c r="F8" s="38">
        <v>27350</v>
      </c>
      <c r="H8" t="s">
        <v>350</v>
      </c>
      <c r="I8">
        <f>_xlfn.VAR.S(D:D)</f>
        <v>245280176.63730088</v>
      </c>
      <c r="J8" t="s">
        <v>349</v>
      </c>
      <c r="K8">
        <f>_xlfn.VAR.S(F:F)</f>
        <v>145671047.12309214</v>
      </c>
      <c r="R8" s="37">
        <v>1</v>
      </c>
      <c r="S8" s="38">
        <v>243</v>
      </c>
      <c r="U8" s="37">
        <v>1</v>
      </c>
      <c r="V8" s="38">
        <v>250</v>
      </c>
      <c r="X8" s="37">
        <v>2</v>
      </c>
      <c r="Y8" s="38">
        <v>257</v>
      </c>
      <c r="AA8" t="s">
        <v>314</v>
      </c>
      <c r="AB8">
        <v>667.50157461240451</v>
      </c>
      <c r="AC8">
        <v>387.24110355857658</v>
      </c>
    </row>
    <row r="9" spans="1:29">
      <c r="A9" s="37">
        <v>1</v>
      </c>
      <c r="B9" s="38">
        <v>55487</v>
      </c>
      <c r="C9" s="37">
        <v>1</v>
      </c>
      <c r="D9" s="38">
        <v>25853</v>
      </c>
      <c r="E9" s="37">
        <v>0</v>
      </c>
      <c r="F9" s="38">
        <v>29692</v>
      </c>
      <c r="H9" t="s">
        <v>348</v>
      </c>
      <c r="K9">
        <f>SQRT(I8/I6+K8/K6)</f>
        <v>1240.1627606516852</v>
      </c>
      <c r="R9" s="37">
        <v>1</v>
      </c>
      <c r="S9" s="38">
        <v>242</v>
      </c>
      <c r="U9" s="37">
        <v>1</v>
      </c>
      <c r="V9" s="38">
        <v>272</v>
      </c>
      <c r="X9" s="37">
        <v>2</v>
      </c>
      <c r="Y9" s="38">
        <v>254</v>
      </c>
      <c r="AA9" t="s">
        <v>333</v>
      </c>
      <c r="AB9">
        <v>129</v>
      </c>
      <c r="AC9">
        <v>123</v>
      </c>
    </row>
    <row r="10" spans="1:29">
      <c r="A10" s="37">
        <v>1</v>
      </c>
      <c r="B10" s="38">
        <v>59947</v>
      </c>
      <c r="C10" s="37">
        <v>1</v>
      </c>
      <c r="D10" s="38">
        <v>49728</v>
      </c>
      <c r="E10" s="37">
        <v>0</v>
      </c>
      <c r="F10" s="38">
        <v>49883</v>
      </c>
      <c r="R10" s="37">
        <v>2</v>
      </c>
      <c r="S10" s="38">
        <v>256</v>
      </c>
      <c r="U10" s="37">
        <v>1</v>
      </c>
      <c r="V10" s="38">
        <v>256</v>
      </c>
      <c r="X10" s="37">
        <v>2</v>
      </c>
      <c r="Y10" s="38">
        <v>261</v>
      </c>
      <c r="AA10" t="s">
        <v>331</v>
      </c>
      <c r="AB10">
        <v>128</v>
      </c>
      <c r="AC10">
        <v>122</v>
      </c>
    </row>
    <row r="11" spans="1:29">
      <c r="A11" s="37">
        <v>0</v>
      </c>
      <c r="B11" s="38">
        <v>36970</v>
      </c>
      <c r="C11" s="37">
        <v>1</v>
      </c>
      <c r="D11" s="38">
        <v>46265</v>
      </c>
      <c r="E11" s="37">
        <v>0</v>
      </c>
      <c r="F11" s="38">
        <v>66868</v>
      </c>
      <c r="H11" t="s">
        <v>347</v>
      </c>
      <c r="R11" s="37">
        <v>1</v>
      </c>
      <c r="S11" s="38">
        <v>222</v>
      </c>
      <c r="U11" s="37">
        <v>1</v>
      </c>
      <c r="V11" s="38">
        <v>253</v>
      </c>
      <c r="X11" s="37">
        <v>2</v>
      </c>
      <c r="Y11" s="38">
        <v>249</v>
      </c>
      <c r="AA11" t="s">
        <v>346</v>
      </c>
      <c r="AB11">
        <v>1.7237363711609037</v>
      </c>
    </row>
    <row r="12" spans="1:29">
      <c r="A12" s="37">
        <v>1</v>
      </c>
      <c r="B12" s="38">
        <v>53113</v>
      </c>
      <c r="C12" s="37">
        <v>1</v>
      </c>
      <c r="D12" s="38">
        <v>49809</v>
      </c>
      <c r="E12" s="37">
        <v>0</v>
      </c>
      <c r="F12" s="38">
        <v>18846</v>
      </c>
      <c r="H12" t="s">
        <v>345</v>
      </c>
      <c r="R12" s="37">
        <v>1</v>
      </c>
      <c r="S12" s="38">
        <v>251</v>
      </c>
      <c r="U12" s="37">
        <v>1</v>
      </c>
      <c r="V12" s="38">
        <v>248</v>
      </c>
      <c r="X12" s="37">
        <v>2</v>
      </c>
      <c r="Y12" s="38">
        <v>245</v>
      </c>
      <c r="AA12" t="s">
        <v>344</v>
      </c>
      <c r="AB12">
        <v>1.3037613691255421E-3</v>
      </c>
    </row>
    <row r="13" spans="1:29" ht="17" thickBot="1">
      <c r="A13" s="37">
        <v>0</v>
      </c>
      <c r="B13" s="38">
        <v>27350</v>
      </c>
      <c r="C13" s="37">
        <v>1</v>
      </c>
      <c r="D13" s="38">
        <v>43640</v>
      </c>
      <c r="E13" s="37">
        <v>0</v>
      </c>
      <c r="F13" s="38">
        <v>23597</v>
      </c>
      <c r="R13" s="37">
        <v>4</v>
      </c>
      <c r="S13" s="38">
        <v>209</v>
      </c>
      <c r="U13" s="37">
        <v>1</v>
      </c>
      <c r="V13" s="38">
        <v>202</v>
      </c>
      <c r="X13" s="37">
        <v>2</v>
      </c>
      <c r="Y13" s="38">
        <v>264</v>
      </c>
      <c r="AA13" s="46" t="s">
        <v>343</v>
      </c>
      <c r="AB13" s="46">
        <v>1.5213115582448913</v>
      </c>
      <c r="AC13" s="46"/>
    </row>
    <row r="14" spans="1:29">
      <c r="A14" s="37">
        <v>1</v>
      </c>
      <c r="B14" s="38">
        <v>48064</v>
      </c>
      <c r="C14" s="37">
        <v>1</v>
      </c>
      <c r="D14" s="38">
        <v>57395</v>
      </c>
      <c r="E14" s="37">
        <v>0</v>
      </c>
      <c r="F14" s="38">
        <v>28851</v>
      </c>
      <c r="H14" s="48" t="s">
        <v>30</v>
      </c>
      <c r="I14" s="54">
        <f>(I7-K7)/K9</f>
        <v>11.448791199395847</v>
      </c>
      <c r="R14" s="37">
        <v>1</v>
      </c>
      <c r="S14" s="38">
        <v>250</v>
      </c>
      <c r="U14" s="37">
        <v>1</v>
      </c>
      <c r="V14" s="38">
        <v>264</v>
      </c>
      <c r="X14" s="37">
        <v>2</v>
      </c>
      <c r="Y14" s="38">
        <v>277</v>
      </c>
    </row>
    <row r="15" spans="1:29">
      <c r="A15" s="37">
        <v>0</v>
      </c>
      <c r="B15" s="38">
        <v>29692</v>
      </c>
      <c r="C15" s="37">
        <v>1</v>
      </c>
      <c r="D15" s="38">
        <v>52847</v>
      </c>
      <c r="E15" s="37">
        <v>0</v>
      </c>
      <c r="F15" s="38">
        <v>35289</v>
      </c>
      <c r="I15" s="9">
        <f>_xlfn.NORM.S.DIST(I14,TRUE)</f>
        <v>1</v>
      </c>
      <c r="R15" s="37">
        <v>4</v>
      </c>
      <c r="S15" s="38">
        <v>190</v>
      </c>
      <c r="U15" s="37">
        <v>1</v>
      </c>
      <c r="V15" s="38">
        <v>264</v>
      </c>
      <c r="X15" s="37">
        <v>2</v>
      </c>
      <c r="Y15" s="38">
        <v>251</v>
      </c>
    </row>
    <row r="16" spans="1:29">
      <c r="A16" s="37">
        <v>1</v>
      </c>
      <c r="B16" s="38">
        <v>25853</v>
      </c>
      <c r="C16" s="37">
        <v>1</v>
      </c>
      <c r="D16" s="38">
        <v>59486</v>
      </c>
      <c r="E16" s="37">
        <v>0</v>
      </c>
      <c r="F16" s="38">
        <v>30693</v>
      </c>
      <c r="H16" t="s">
        <v>109</v>
      </c>
      <c r="I16" s="54">
        <f>1-I15</f>
        <v>0</v>
      </c>
      <c r="R16" s="37">
        <v>4</v>
      </c>
      <c r="S16" s="38">
        <v>254</v>
      </c>
      <c r="U16" s="37">
        <v>1</v>
      </c>
      <c r="V16" s="38">
        <v>258</v>
      </c>
      <c r="X16" s="37">
        <v>2</v>
      </c>
      <c r="Y16" s="38">
        <v>257</v>
      </c>
    </row>
    <row r="17" spans="1:27">
      <c r="A17" s="37">
        <v>1</v>
      </c>
      <c r="B17" s="38">
        <v>49728</v>
      </c>
      <c r="C17" s="37">
        <v>1</v>
      </c>
      <c r="D17" s="38">
        <v>57577</v>
      </c>
      <c r="E17" s="37">
        <v>0</v>
      </c>
      <c r="F17" s="38">
        <v>43436</v>
      </c>
      <c r="I17" t="s">
        <v>342</v>
      </c>
      <c r="R17" s="37">
        <v>1</v>
      </c>
      <c r="S17" s="38">
        <v>272</v>
      </c>
      <c r="U17" s="37">
        <v>1</v>
      </c>
      <c r="V17" s="38">
        <v>256</v>
      </c>
      <c r="X17" s="37">
        <v>2</v>
      </c>
      <c r="Y17" s="38">
        <v>247</v>
      </c>
      <c r="AA17" t="s">
        <v>341</v>
      </c>
    </row>
    <row r="18" spans="1:27">
      <c r="A18" s="37">
        <v>0</v>
      </c>
      <c r="B18" s="38">
        <v>49883</v>
      </c>
      <c r="C18" s="37">
        <v>1</v>
      </c>
      <c r="D18" s="38">
        <v>63825</v>
      </c>
      <c r="E18" s="37">
        <v>0</v>
      </c>
      <c r="F18" s="38">
        <v>64489</v>
      </c>
      <c r="R18" s="37">
        <v>3</v>
      </c>
      <c r="S18" s="38">
        <v>201</v>
      </c>
      <c r="U18" s="37">
        <v>1</v>
      </c>
      <c r="V18" s="38">
        <v>261</v>
      </c>
      <c r="X18" s="37">
        <v>2</v>
      </c>
      <c r="Y18" s="38">
        <v>260</v>
      </c>
      <c r="AA18" t="s">
        <v>340</v>
      </c>
    </row>
    <row r="19" spans="1:27">
      <c r="A19" s="37">
        <v>1</v>
      </c>
      <c r="B19" s="38">
        <v>46265</v>
      </c>
      <c r="C19" s="37">
        <v>1</v>
      </c>
      <c r="D19" s="38">
        <v>48376</v>
      </c>
      <c r="E19" s="37">
        <v>0</v>
      </c>
      <c r="F19" s="38">
        <v>20234</v>
      </c>
      <c r="H19" t="s">
        <v>339</v>
      </c>
      <c r="R19" s="37">
        <v>1</v>
      </c>
      <c r="S19" s="38">
        <v>256</v>
      </c>
      <c r="U19" s="37">
        <v>1</v>
      </c>
      <c r="V19" s="38">
        <v>253</v>
      </c>
      <c r="X19" s="37">
        <v>2</v>
      </c>
      <c r="Y19" s="38">
        <v>253</v>
      </c>
      <c r="AA19" t="s">
        <v>338</v>
      </c>
    </row>
    <row r="20" spans="1:27" ht="17" thickBot="1">
      <c r="A20" s="37">
        <v>1</v>
      </c>
      <c r="B20" s="38">
        <v>49809</v>
      </c>
      <c r="C20" s="37">
        <v>1</v>
      </c>
      <c r="D20" s="38">
        <v>33646</v>
      </c>
      <c r="E20" s="37">
        <v>0</v>
      </c>
      <c r="F20" s="38">
        <v>16252</v>
      </c>
      <c r="R20" s="37">
        <v>1</v>
      </c>
      <c r="S20" s="38">
        <v>253</v>
      </c>
      <c r="U20" s="37">
        <v>1</v>
      </c>
      <c r="V20" s="38">
        <v>207</v>
      </c>
      <c r="X20" s="37">
        <v>2</v>
      </c>
      <c r="Y20" s="38">
        <v>260</v>
      </c>
      <c r="AA20" s="46" t="s">
        <v>337</v>
      </c>
    </row>
    <row r="21" spans="1:27">
      <c r="A21" s="37">
        <v>1</v>
      </c>
      <c r="B21" s="38">
        <v>43640</v>
      </c>
      <c r="C21" s="37">
        <v>1</v>
      </c>
      <c r="D21" s="38">
        <v>65241</v>
      </c>
      <c r="E21" s="37">
        <v>0</v>
      </c>
      <c r="F21" s="38">
        <v>31051</v>
      </c>
      <c r="I21" t="s">
        <v>336</v>
      </c>
      <c r="R21" s="37">
        <v>4</v>
      </c>
      <c r="S21" s="38">
        <v>259</v>
      </c>
      <c r="U21" s="37">
        <v>1</v>
      </c>
      <c r="V21" s="38">
        <v>244</v>
      </c>
      <c r="X21" s="37">
        <v>2</v>
      </c>
      <c r="Y21" s="38">
        <v>257</v>
      </c>
    </row>
    <row r="22" spans="1:27" ht="17" thickBot="1">
      <c r="A22" s="37">
        <v>1</v>
      </c>
      <c r="B22" s="38">
        <v>57395</v>
      </c>
      <c r="C22" s="37">
        <v>1</v>
      </c>
      <c r="D22" s="38">
        <v>34531</v>
      </c>
      <c r="E22" s="37">
        <v>0</v>
      </c>
      <c r="F22" s="38">
        <v>27222</v>
      </c>
      <c r="R22" s="37">
        <v>1</v>
      </c>
      <c r="S22" s="38">
        <v>248</v>
      </c>
      <c r="U22" s="37">
        <v>1</v>
      </c>
      <c r="V22" s="38">
        <v>195</v>
      </c>
      <c r="X22" s="37">
        <v>2</v>
      </c>
      <c r="Y22" s="38">
        <v>259</v>
      </c>
    </row>
    <row r="23" spans="1:27">
      <c r="A23" s="37">
        <v>1</v>
      </c>
      <c r="B23" s="38">
        <v>52847</v>
      </c>
      <c r="C23" s="37">
        <v>1</v>
      </c>
      <c r="D23" s="38">
        <v>49181</v>
      </c>
      <c r="E23" s="37">
        <v>0</v>
      </c>
      <c r="F23" s="38">
        <v>27651</v>
      </c>
      <c r="I23" s="53"/>
      <c r="J23" s="53" t="s">
        <v>335</v>
      </c>
      <c r="K23" s="53" t="s">
        <v>334</v>
      </c>
      <c r="R23" s="37">
        <v>3</v>
      </c>
      <c r="S23" s="38">
        <v>245</v>
      </c>
      <c r="U23" s="37">
        <v>1</v>
      </c>
      <c r="V23" s="38">
        <v>244</v>
      </c>
      <c r="X23" s="37">
        <v>2</v>
      </c>
      <c r="Y23" s="38">
        <v>247</v>
      </c>
    </row>
    <row r="24" spans="1:27">
      <c r="A24" s="37">
        <v>1</v>
      </c>
      <c r="B24" s="38">
        <v>59486</v>
      </c>
      <c r="C24" s="37">
        <v>1</v>
      </c>
      <c r="D24" s="38">
        <v>65276</v>
      </c>
      <c r="E24" s="37">
        <v>0</v>
      </c>
      <c r="F24" s="38">
        <v>42168</v>
      </c>
      <c r="I24" t="s">
        <v>315</v>
      </c>
      <c r="J24">
        <v>49940.570921985818</v>
      </c>
      <c r="K24">
        <v>35742.206422018346</v>
      </c>
      <c r="R24" s="37">
        <v>2</v>
      </c>
      <c r="S24" s="38">
        <v>251</v>
      </c>
      <c r="U24" s="37">
        <v>1</v>
      </c>
      <c r="V24" s="38">
        <v>221</v>
      </c>
      <c r="X24" s="37">
        <v>2</v>
      </c>
      <c r="Y24" s="38">
        <v>246</v>
      </c>
    </row>
    <row r="25" spans="1:27">
      <c r="A25" s="37">
        <v>1</v>
      </c>
      <c r="B25" s="38">
        <v>57577</v>
      </c>
      <c r="C25" s="37">
        <v>1</v>
      </c>
      <c r="D25" s="38">
        <v>62276</v>
      </c>
      <c r="E25" s="37">
        <v>0</v>
      </c>
      <c r="F25" s="38">
        <v>35466</v>
      </c>
      <c r="I25" t="s">
        <v>314</v>
      </c>
      <c r="J25">
        <v>245280176.63730088</v>
      </c>
      <c r="K25">
        <v>145671047.12309214</v>
      </c>
      <c r="R25" s="37">
        <v>2</v>
      </c>
      <c r="S25" s="38">
        <v>255</v>
      </c>
      <c r="U25" s="37">
        <v>1</v>
      </c>
      <c r="V25" s="38">
        <v>249</v>
      </c>
      <c r="X25" s="37">
        <v>2</v>
      </c>
      <c r="Y25" s="38">
        <v>254</v>
      </c>
    </row>
    <row r="26" spans="1:27">
      <c r="A26" s="37">
        <v>1</v>
      </c>
      <c r="B26" s="38">
        <v>63825</v>
      </c>
      <c r="C26" s="37">
        <v>1</v>
      </c>
      <c r="D26" s="38">
        <v>42639</v>
      </c>
      <c r="E26" s="37">
        <v>0</v>
      </c>
      <c r="F26" s="38">
        <v>36373</v>
      </c>
      <c r="I26" t="s">
        <v>333</v>
      </c>
      <c r="J26">
        <v>282</v>
      </c>
      <c r="K26">
        <v>218</v>
      </c>
      <c r="R26" s="37">
        <v>2</v>
      </c>
      <c r="S26" s="38">
        <v>250</v>
      </c>
      <c r="U26" s="37">
        <v>1</v>
      </c>
      <c r="V26" s="38">
        <v>272</v>
      </c>
      <c r="X26" s="37">
        <v>2</v>
      </c>
      <c r="Y26" s="38">
        <v>261</v>
      </c>
    </row>
    <row r="27" spans="1:27">
      <c r="A27" s="37">
        <v>0</v>
      </c>
      <c r="B27" s="38">
        <v>66868</v>
      </c>
      <c r="C27" s="37">
        <v>1</v>
      </c>
      <c r="D27" s="38">
        <v>35592</v>
      </c>
      <c r="E27" s="37">
        <v>0</v>
      </c>
      <c r="F27" s="38">
        <v>60940</v>
      </c>
      <c r="I27" t="s">
        <v>332</v>
      </c>
      <c r="J27">
        <v>0</v>
      </c>
      <c r="R27" s="37">
        <v>1</v>
      </c>
      <c r="S27" s="38">
        <v>202</v>
      </c>
      <c r="U27" s="37">
        <v>1</v>
      </c>
      <c r="V27" s="38">
        <v>251</v>
      </c>
      <c r="X27" s="37">
        <v>2</v>
      </c>
      <c r="Y27" s="38">
        <v>244</v>
      </c>
    </row>
    <row r="28" spans="1:27">
      <c r="A28" s="37">
        <v>1</v>
      </c>
      <c r="B28" s="38">
        <v>48376</v>
      </c>
      <c r="C28" s="37">
        <v>1</v>
      </c>
      <c r="D28" s="38">
        <v>49777</v>
      </c>
      <c r="E28" s="37">
        <v>0</v>
      </c>
      <c r="F28" s="38">
        <v>32061</v>
      </c>
      <c r="I28" t="s">
        <v>331</v>
      </c>
      <c r="J28">
        <v>498</v>
      </c>
      <c r="R28" s="37">
        <v>2</v>
      </c>
      <c r="S28" s="38">
        <v>257</v>
      </c>
      <c r="U28" s="37">
        <v>1</v>
      </c>
      <c r="V28" s="38">
        <v>245</v>
      </c>
      <c r="X28" s="37">
        <v>2</v>
      </c>
      <c r="Y28" s="38">
        <v>254</v>
      </c>
    </row>
    <row r="29" spans="1:27">
      <c r="A29" s="37">
        <v>1</v>
      </c>
      <c r="B29" s="38">
        <v>33646</v>
      </c>
      <c r="C29" s="37">
        <v>1</v>
      </c>
      <c r="D29" s="38">
        <v>21451</v>
      </c>
      <c r="E29" s="37">
        <v>0</v>
      </c>
      <c r="F29" s="38">
        <v>48232</v>
      </c>
      <c r="I29" t="s">
        <v>330</v>
      </c>
      <c r="J29">
        <v>11.448791199395847</v>
      </c>
      <c r="R29" s="37">
        <v>4</v>
      </c>
      <c r="S29" s="38">
        <v>264</v>
      </c>
      <c r="U29" s="37">
        <v>1</v>
      </c>
      <c r="V29" s="38">
        <v>218</v>
      </c>
      <c r="X29" s="37">
        <v>2</v>
      </c>
      <c r="Y29" s="38">
        <v>255</v>
      </c>
    </row>
    <row r="30" spans="1:27">
      <c r="A30" s="37">
        <v>1</v>
      </c>
      <c r="B30" s="38">
        <v>65241</v>
      </c>
      <c r="C30" s="37">
        <v>1</v>
      </c>
      <c r="D30" s="38">
        <v>37808</v>
      </c>
      <c r="E30" s="37">
        <v>0</v>
      </c>
      <c r="F30" s="38">
        <v>41490</v>
      </c>
      <c r="I30" t="s">
        <v>329</v>
      </c>
      <c r="J30" s="48">
        <v>2.1021425353780934E-27</v>
      </c>
      <c r="R30" s="37">
        <v>2</v>
      </c>
      <c r="S30" s="38">
        <v>254</v>
      </c>
      <c r="U30" s="37">
        <v>1</v>
      </c>
      <c r="V30" s="38">
        <v>254</v>
      </c>
      <c r="X30" s="37">
        <v>2</v>
      </c>
      <c r="Y30" s="38">
        <v>199</v>
      </c>
    </row>
    <row r="31" spans="1:27">
      <c r="A31" s="37">
        <v>1</v>
      </c>
      <c r="B31" s="38">
        <v>34531</v>
      </c>
      <c r="C31" s="37">
        <v>1</v>
      </c>
      <c r="D31" s="38">
        <v>56375</v>
      </c>
      <c r="E31" s="37">
        <v>0</v>
      </c>
      <c r="F31" s="38">
        <v>36588</v>
      </c>
      <c r="I31" t="s">
        <v>328</v>
      </c>
      <c r="J31">
        <v>1.6479191388550134</v>
      </c>
      <c r="R31" s="37">
        <v>1</v>
      </c>
      <c r="S31" s="38">
        <v>264</v>
      </c>
      <c r="U31" s="37">
        <v>1</v>
      </c>
      <c r="V31" s="38">
        <v>239</v>
      </c>
      <c r="X31" s="37">
        <v>2</v>
      </c>
      <c r="Y31" s="38">
        <v>259</v>
      </c>
    </row>
    <row r="32" spans="1:27">
      <c r="A32" s="37">
        <v>0</v>
      </c>
      <c r="B32" s="38">
        <v>18846</v>
      </c>
      <c r="C32" s="37">
        <v>1</v>
      </c>
      <c r="D32" s="38">
        <v>67798</v>
      </c>
      <c r="E32" s="37">
        <v>0</v>
      </c>
      <c r="F32" s="38">
        <v>48726</v>
      </c>
      <c r="I32" t="s">
        <v>327</v>
      </c>
      <c r="J32">
        <v>4.2042850707561869E-27</v>
      </c>
      <c r="R32" s="37">
        <v>4</v>
      </c>
      <c r="S32" s="38">
        <v>214</v>
      </c>
      <c r="U32" s="37">
        <v>1</v>
      </c>
      <c r="V32" s="38">
        <v>254</v>
      </c>
      <c r="X32" s="37">
        <v>2</v>
      </c>
      <c r="Y32" s="38">
        <v>259</v>
      </c>
    </row>
    <row r="33" spans="1:25" ht="17" thickBot="1">
      <c r="A33" s="37">
        <v>1</v>
      </c>
      <c r="B33" s="38">
        <v>49181</v>
      </c>
      <c r="C33" s="37">
        <v>1</v>
      </c>
      <c r="D33" s="38">
        <v>29805</v>
      </c>
      <c r="E33" s="37">
        <v>0</v>
      </c>
      <c r="F33" s="38">
        <v>38740</v>
      </c>
      <c r="I33" s="46" t="s">
        <v>326</v>
      </c>
      <c r="J33" s="46">
        <v>1.9647389829672903</v>
      </c>
      <c r="K33" s="46"/>
      <c r="R33" s="37">
        <v>1</v>
      </c>
      <c r="S33" s="38">
        <v>264</v>
      </c>
      <c r="U33" s="37">
        <v>1</v>
      </c>
      <c r="V33" s="38">
        <v>255</v>
      </c>
      <c r="X33" s="37">
        <v>2</v>
      </c>
      <c r="Y33" s="38">
        <v>241</v>
      </c>
    </row>
    <row r="34" spans="1:25">
      <c r="A34" s="37">
        <v>1</v>
      </c>
      <c r="B34" s="38">
        <v>65276</v>
      </c>
      <c r="C34" s="37">
        <v>1</v>
      </c>
      <c r="D34" s="38">
        <v>63354</v>
      </c>
      <c r="E34" s="37">
        <v>0</v>
      </c>
      <c r="F34" s="38">
        <v>26219</v>
      </c>
      <c r="R34" s="37">
        <v>2</v>
      </c>
      <c r="S34" s="38">
        <v>261</v>
      </c>
      <c r="U34" s="37">
        <v>1</v>
      </c>
      <c r="V34" s="38">
        <v>201</v>
      </c>
      <c r="X34" s="37">
        <v>2</v>
      </c>
      <c r="Y34" s="38">
        <v>265</v>
      </c>
    </row>
    <row r="35" spans="1:25">
      <c r="A35" s="37">
        <v>0</v>
      </c>
      <c r="B35" s="38">
        <v>23597</v>
      </c>
      <c r="C35" s="37">
        <v>1</v>
      </c>
      <c r="D35" s="38">
        <v>68806</v>
      </c>
      <c r="E35" s="37">
        <v>0</v>
      </c>
      <c r="F35" s="38">
        <v>40397</v>
      </c>
      <c r="R35" s="37">
        <v>4</v>
      </c>
      <c r="S35" s="38">
        <v>211</v>
      </c>
      <c r="U35" s="37">
        <v>1</v>
      </c>
      <c r="V35" s="38">
        <v>191</v>
      </c>
      <c r="X35" s="37">
        <v>2</v>
      </c>
      <c r="Y35" s="38">
        <v>275</v>
      </c>
    </row>
    <row r="36" spans="1:25">
      <c r="A36" s="37">
        <v>0</v>
      </c>
      <c r="B36" s="38">
        <v>28851</v>
      </c>
      <c r="C36" s="37">
        <v>1</v>
      </c>
      <c r="D36" s="38">
        <v>66770</v>
      </c>
      <c r="E36" s="37">
        <v>0</v>
      </c>
      <c r="F36" s="38">
        <v>65601</v>
      </c>
      <c r="R36" s="37">
        <v>3</v>
      </c>
      <c r="S36" s="38">
        <v>225</v>
      </c>
      <c r="U36" s="37">
        <v>1</v>
      </c>
      <c r="V36" s="38">
        <v>257</v>
      </c>
      <c r="X36" s="37">
        <v>2</v>
      </c>
      <c r="Y36" s="38">
        <v>245</v>
      </c>
    </row>
    <row r="37" spans="1:25">
      <c r="A37" s="37">
        <v>1</v>
      </c>
      <c r="B37" s="38">
        <v>62276</v>
      </c>
      <c r="C37" s="37">
        <v>1</v>
      </c>
      <c r="D37" s="38">
        <v>59321</v>
      </c>
      <c r="E37" s="37">
        <v>0</v>
      </c>
      <c r="F37" s="38">
        <v>43657</v>
      </c>
      <c r="R37" s="37">
        <v>2</v>
      </c>
      <c r="S37" s="38">
        <v>249</v>
      </c>
      <c r="U37" s="37">
        <v>1</v>
      </c>
      <c r="V37" s="38">
        <v>247</v>
      </c>
      <c r="X37" s="37">
        <v>2</v>
      </c>
      <c r="Y37" s="38">
        <v>208</v>
      </c>
    </row>
    <row r="38" spans="1:25">
      <c r="A38" s="37">
        <v>1</v>
      </c>
      <c r="B38" s="38">
        <v>42639</v>
      </c>
      <c r="C38" s="37">
        <v>1</v>
      </c>
      <c r="D38" s="38">
        <v>49954</v>
      </c>
      <c r="E38" s="37">
        <v>0</v>
      </c>
      <c r="F38" s="38">
        <v>24478</v>
      </c>
      <c r="R38" s="37">
        <v>1</v>
      </c>
      <c r="S38" s="38">
        <v>258</v>
      </c>
      <c r="U38" s="37">
        <v>1</v>
      </c>
      <c r="V38" s="38">
        <v>248</v>
      </c>
      <c r="X38" s="37">
        <v>2</v>
      </c>
      <c r="Y38" s="38">
        <v>259</v>
      </c>
    </row>
    <row r="39" spans="1:25">
      <c r="A39" s="37">
        <v>1</v>
      </c>
      <c r="B39" s="38">
        <v>35592</v>
      </c>
      <c r="C39" s="37">
        <v>1</v>
      </c>
      <c r="D39" s="38">
        <v>55752</v>
      </c>
      <c r="E39" s="37">
        <v>0</v>
      </c>
      <c r="F39" s="38">
        <v>36395</v>
      </c>
      <c r="R39" s="37">
        <v>2</v>
      </c>
      <c r="S39" s="38">
        <v>245</v>
      </c>
      <c r="U39" s="37">
        <v>1</v>
      </c>
      <c r="V39" s="38">
        <v>263</v>
      </c>
      <c r="X39" s="37">
        <v>2</v>
      </c>
      <c r="Y39" s="38">
        <v>264</v>
      </c>
    </row>
    <row r="40" spans="1:25">
      <c r="A40" s="37">
        <v>1</v>
      </c>
      <c r="B40" s="38">
        <v>49777</v>
      </c>
      <c r="C40" s="37">
        <v>1</v>
      </c>
      <c r="D40" s="38">
        <v>36780</v>
      </c>
      <c r="E40" s="37">
        <v>0</v>
      </c>
      <c r="F40" s="38">
        <v>21557</v>
      </c>
      <c r="R40" s="37">
        <v>1</v>
      </c>
      <c r="S40" s="38">
        <v>256</v>
      </c>
      <c r="U40" s="37">
        <v>1</v>
      </c>
      <c r="V40" s="38">
        <v>253</v>
      </c>
      <c r="X40" s="37">
        <v>2</v>
      </c>
      <c r="Y40" s="38">
        <v>254</v>
      </c>
    </row>
    <row r="41" spans="1:25">
      <c r="A41" s="37">
        <v>1</v>
      </c>
      <c r="B41" s="38">
        <v>21451</v>
      </c>
      <c r="C41" s="37">
        <v>1</v>
      </c>
      <c r="D41" s="38">
        <v>30433</v>
      </c>
      <c r="E41" s="37">
        <v>0</v>
      </c>
      <c r="F41" s="38">
        <v>37186</v>
      </c>
      <c r="R41" s="37">
        <v>4</v>
      </c>
      <c r="S41" s="38">
        <v>259</v>
      </c>
      <c r="U41" s="37">
        <v>1</v>
      </c>
      <c r="V41" s="38">
        <v>268</v>
      </c>
      <c r="X41" s="37">
        <v>2</v>
      </c>
      <c r="Y41" s="38">
        <v>261</v>
      </c>
    </row>
    <row r="42" spans="1:25">
      <c r="A42" s="37">
        <v>1</v>
      </c>
      <c r="B42" s="38">
        <v>37808</v>
      </c>
      <c r="C42" s="37">
        <v>1</v>
      </c>
      <c r="D42" s="38">
        <v>32848</v>
      </c>
      <c r="E42" s="37">
        <v>0</v>
      </c>
      <c r="F42" s="38">
        <v>34806</v>
      </c>
      <c r="R42" s="37">
        <v>3</v>
      </c>
      <c r="S42" s="38">
        <v>286</v>
      </c>
      <c r="U42" s="37">
        <v>1</v>
      </c>
      <c r="V42" s="38">
        <v>237</v>
      </c>
      <c r="X42" s="37">
        <v>2</v>
      </c>
      <c r="Y42" s="38">
        <v>250</v>
      </c>
    </row>
    <row r="43" spans="1:25">
      <c r="A43" s="37">
        <v>1</v>
      </c>
      <c r="B43" s="38">
        <v>56375</v>
      </c>
      <c r="C43" s="37">
        <v>1</v>
      </c>
      <c r="D43" s="38">
        <v>75225</v>
      </c>
      <c r="E43" s="37">
        <v>0</v>
      </c>
      <c r="F43" s="38">
        <v>30584</v>
      </c>
      <c r="R43" s="37">
        <v>1</v>
      </c>
      <c r="S43" s="38">
        <v>261</v>
      </c>
      <c r="U43" s="37">
        <v>1</v>
      </c>
      <c r="V43" s="38">
        <v>210</v>
      </c>
      <c r="X43" s="37">
        <v>2</v>
      </c>
      <c r="Y43" s="38">
        <v>252</v>
      </c>
    </row>
    <row r="44" spans="1:25">
      <c r="A44" s="37">
        <v>1</v>
      </c>
      <c r="B44" s="38">
        <v>67798</v>
      </c>
      <c r="C44" s="37">
        <v>1</v>
      </c>
      <c r="D44" s="38">
        <v>38838</v>
      </c>
      <c r="E44" s="37">
        <v>0</v>
      </c>
      <c r="F44" s="38">
        <v>24128</v>
      </c>
      <c r="R44" s="37">
        <v>2</v>
      </c>
      <c r="S44" s="38">
        <v>264</v>
      </c>
      <c r="U44" s="37">
        <v>1</v>
      </c>
      <c r="V44" s="38">
        <v>246</v>
      </c>
      <c r="X44" s="37">
        <v>2</v>
      </c>
      <c r="Y44" s="38">
        <v>253</v>
      </c>
    </row>
    <row r="45" spans="1:25">
      <c r="A45" s="37">
        <v>1</v>
      </c>
      <c r="B45" s="38">
        <v>29805</v>
      </c>
      <c r="C45" s="37">
        <v>1</v>
      </c>
      <c r="D45" s="38">
        <v>60993</v>
      </c>
      <c r="E45" s="37">
        <v>0</v>
      </c>
      <c r="F45" s="38">
        <v>46342</v>
      </c>
      <c r="R45" s="37">
        <v>1</v>
      </c>
      <c r="S45" s="38">
        <v>253</v>
      </c>
      <c r="U45" s="37">
        <v>1</v>
      </c>
      <c r="V45" s="38">
        <v>262</v>
      </c>
      <c r="X45" s="37">
        <v>2</v>
      </c>
      <c r="Y45" s="38">
        <v>245</v>
      </c>
    </row>
    <row r="46" spans="1:25">
      <c r="A46" s="37">
        <v>0</v>
      </c>
      <c r="B46" s="38">
        <v>35289</v>
      </c>
      <c r="C46" s="37">
        <v>1</v>
      </c>
      <c r="D46" s="38">
        <v>43847</v>
      </c>
      <c r="E46" s="37">
        <v>0</v>
      </c>
      <c r="F46" s="38">
        <v>23302</v>
      </c>
      <c r="R46" s="37">
        <v>4</v>
      </c>
      <c r="S46" s="38">
        <v>192</v>
      </c>
      <c r="U46" s="37">
        <v>1</v>
      </c>
      <c r="V46" s="38">
        <v>261</v>
      </c>
      <c r="X46" s="37">
        <v>2</v>
      </c>
      <c r="Y46" s="38">
        <v>257</v>
      </c>
    </row>
    <row r="47" spans="1:25">
      <c r="A47" s="37">
        <v>1</v>
      </c>
      <c r="B47" s="38">
        <v>63354</v>
      </c>
      <c r="C47" s="37">
        <v>1</v>
      </c>
      <c r="D47" s="38">
        <v>39862</v>
      </c>
      <c r="E47" s="37">
        <v>0</v>
      </c>
      <c r="F47" s="38">
        <v>28837</v>
      </c>
      <c r="R47" s="37">
        <v>2</v>
      </c>
      <c r="S47" s="38">
        <v>277</v>
      </c>
      <c r="U47" s="37">
        <v>1</v>
      </c>
      <c r="V47" s="38">
        <v>213</v>
      </c>
      <c r="X47" s="37">
        <v>2</v>
      </c>
      <c r="Y47" s="38">
        <v>255</v>
      </c>
    </row>
    <row r="48" spans="1:25">
      <c r="A48" s="37">
        <v>0</v>
      </c>
      <c r="B48" s="38">
        <v>30693</v>
      </c>
      <c r="C48" s="37">
        <v>1</v>
      </c>
      <c r="D48" s="38">
        <v>53650</v>
      </c>
      <c r="E48" s="37">
        <v>0</v>
      </c>
      <c r="F48" s="38">
        <v>34354</v>
      </c>
      <c r="R48" s="37">
        <v>3</v>
      </c>
      <c r="S48" s="38">
        <v>199</v>
      </c>
      <c r="U48" s="37">
        <v>1</v>
      </c>
      <c r="V48" s="38">
        <v>257</v>
      </c>
      <c r="X48" s="37">
        <v>2</v>
      </c>
      <c r="Y48" s="38">
        <v>253</v>
      </c>
    </row>
    <row r="49" spans="1:25">
      <c r="A49" s="37">
        <v>1</v>
      </c>
      <c r="B49" s="38">
        <v>68806</v>
      </c>
      <c r="C49" s="37">
        <v>1</v>
      </c>
      <c r="D49" s="38">
        <v>36472</v>
      </c>
      <c r="E49" s="37">
        <v>0</v>
      </c>
      <c r="F49" s="38">
        <v>24442</v>
      </c>
      <c r="R49" s="37">
        <v>2</v>
      </c>
      <c r="S49" s="38">
        <v>251</v>
      </c>
      <c r="U49" s="37">
        <v>1</v>
      </c>
      <c r="V49" s="38">
        <v>249</v>
      </c>
      <c r="X49" s="37">
        <v>2</v>
      </c>
      <c r="Y49" s="38">
        <v>271</v>
      </c>
    </row>
    <row r="50" spans="1:25">
      <c r="A50" s="37">
        <v>1</v>
      </c>
      <c r="B50" s="38">
        <v>66770</v>
      </c>
      <c r="C50" s="37">
        <v>1</v>
      </c>
      <c r="D50" s="38">
        <v>66346</v>
      </c>
      <c r="E50" s="37">
        <v>0</v>
      </c>
      <c r="F50" s="38">
        <v>22259</v>
      </c>
      <c r="R50" s="37">
        <v>2</v>
      </c>
      <c r="S50" s="38">
        <v>257</v>
      </c>
      <c r="U50" s="37">
        <v>1</v>
      </c>
      <c r="V50" s="38">
        <v>205</v>
      </c>
      <c r="X50" s="37">
        <v>2</v>
      </c>
      <c r="Y50" s="38">
        <v>260</v>
      </c>
    </row>
    <row r="51" spans="1:25">
      <c r="A51" s="37">
        <v>1</v>
      </c>
      <c r="B51" s="38">
        <v>59321</v>
      </c>
      <c r="C51" s="37">
        <v>1</v>
      </c>
      <c r="D51" s="38">
        <v>63572</v>
      </c>
      <c r="E51" s="37">
        <v>0</v>
      </c>
      <c r="F51" s="38">
        <v>25713</v>
      </c>
      <c r="R51" s="37">
        <v>2</v>
      </c>
      <c r="S51" s="38">
        <v>247</v>
      </c>
      <c r="U51" s="37">
        <v>1</v>
      </c>
      <c r="V51" s="38">
        <v>202</v>
      </c>
      <c r="X51" s="37">
        <v>2</v>
      </c>
      <c r="Y51" s="38">
        <v>252</v>
      </c>
    </row>
    <row r="52" spans="1:25">
      <c r="A52" s="37">
        <v>1</v>
      </c>
      <c r="B52" s="38">
        <v>49954</v>
      </c>
      <c r="C52" s="37">
        <v>1</v>
      </c>
      <c r="D52" s="38">
        <v>50233</v>
      </c>
      <c r="E52" s="37">
        <v>0</v>
      </c>
      <c r="F52" s="38">
        <v>27721</v>
      </c>
      <c r="R52" s="37">
        <v>2</v>
      </c>
      <c r="S52" s="38">
        <v>260</v>
      </c>
      <c r="U52" s="37">
        <v>1</v>
      </c>
      <c r="V52" s="38">
        <v>207</v>
      </c>
      <c r="X52" s="37">
        <v>2</v>
      </c>
      <c r="Y52" s="38">
        <v>255</v>
      </c>
    </row>
    <row r="53" spans="1:25">
      <c r="A53" s="37">
        <v>1</v>
      </c>
      <c r="B53" s="38">
        <v>55752</v>
      </c>
      <c r="C53" s="37">
        <v>1</v>
      </c>
      <c r="D53" s="38">
        <v>77892</v>
      </c>
      <c r="E53" s="37">
        <v>0</v>
      </c>
      <c r="F53" s="38">
        <v>39602</v>
      </c>
      <c r="R53" s="37">
        <v>2</v>
      </c>
      <c r="S53" s="38">
        <v>253</v>
      </c>
      <c r="U53" s="37">
        <v>1</v>
      </c>
      <c r="V53" s="38">
        <v>205</v>
      </c>
      <c r="X53" s="37">
        <v>2</v>
      </c>
      <c r="Y53" s="38">
        <v>275</v>
      </c>
    </row>
    <row r="54" spans="1:25">
      <c r="A54" s="37">
        <v>0</v>
      </c>
      <c r="B54" s="38">
        <v>43436</v>
      </c>
      <c r="C54" s="37">
        <v>1</v>
      </c>
      <c r="D54" s="38">
        <v>53117</v>
      </c>
      <c r="E54" s="37">
        <v>0</v>
      </c>
      <c r="F54" s="38">
        <v>31100</v>
      </c>
      <c r="R54" s="37">
        <v>3</v>
      </c>
      <c r="S54" s="38">
        <v>215</v>
      </c>
      <c r="U54" s="37">
        <v>1</v>
      </c>
      <c r="V54" s="38">
        <v>246</v>
      </c>
      <c r="X54" s="37">
        <v>2</v>
      </c>
      <c r="Y54" s="38">
        <v>263</v>
      </c>
    </row>
    <row r="55" spans="1:25">
      <c r="A55" s="37">
        <v>1</v>
      </c>
      <c r="B55" s="38">
        <v>36780</v>
      </c>
      <c r="C55" s="37">
        <v>1</v>
      </c>
      <c r="D55" s="38">
        <v>56310</v>
      </c>
      <c r="E55" s="37">
        <v>0</v>
      </c>
      <c r="F55" s="38">
        <v>20277</v>
      </c>
      <c r="R55" s="37">
        <v>3</v>
      </c>
      <c r="S55" s="38">
        <v>279</v>
      </c>
      <c r="U55" s="37">
        <v>1</v>
      </c>
      <c r="V55" s="38">
        <v>255</v>
      </c>
      <c r="X55" s="37">
        <v>2</v>
      </c>
      <c r="Y55" s="38">
        <v>254</v>
      </c>
    </row>
    <row r="56" spans="1:25">
      <c r="A56" s="37">
        <v>0</v>
      </c>
      <c r="B56" s="38">
        <v>64489</v>
      </c>
      <c r="C56" s="37">
        <v>1</v>
      </c>
      <c r="D56" s="38">
        <v>58563</v>
      </c>
      <c r="E56" s="37">
        <v>0</v>
      </c>
      <c r="F56" s="38">
        <v>30557</v>
      </c>
      <c r="R56" s="37">
        <v>1</v>
      </c>
      <c r="S56" s="38">
        <v>207</v>
      </c>
      <c r="U56" s="37">
        <v>1</v>
      </c>
      <c r="V56" s="38">
        <v>257</v>
      </c>
      <c r="X56" s="37">
        <v>2</v>
      </c>
      <c r="Y56" s="38">
        <v>267</v>
      </c>
    </row>
    <row r="57" spans="1:25">
      <c r="A57" s="37">
        <v>1</v>
      </c>
      <c r="B57" s="38">
        <v>30433</v>
      </c>
      <c r="C57" s="37">
        <v>1</v>
      </c>
      <c r="D57" s="38">
        <v>33105</v>
      </c>
      <c r="E57" s="37">
        <v>0</v>
      </c>
      <c r="F57" s="38">
        <v>30482</v>
      </c>
      <c r="R57" s="37">
        <v>1</v>
      </c>
      <c r="S57" s="38">
        <v>244</v>
      </c>
      <c r="U57" s="37">
        <v>1</v>
      </c>
      <c r="V57" s="38">
        <v>254</v>
      </c>
      <c r="X57" s="37">
        <v>2</v>
      </c>
      <c r="Y57" s="38">
        <v>256</v>
      </c>
    </row>
    <row r="58" spans="1:25">
      <c r="A58" s="37">
        <v>0</v>
      </c>
      <c r="B58" s="38">
        <v>20234</v>
      </c>
      <c r="C58" s="37">
        <v>1</v>
      </c>
      <c r="D58" s="38">
        <v>34259</v>
      </c>
      <c r="E58" s="37">
        <v>0</v>
      </c>
      <c r="F58" s="38">
        <v>37154</v>
      </c>
      <c r="R58" s="37">
        <v>4</v>
      </c>
      <c r="S58" s="38">
        <v>223</v>
      </c>
      <c r="U58" s="37">
        <v>1</v>
      </c>
      <c r="V58" s="38">
        <v>254</v>
      </c>
      <c r="X58" s="37">
        <v>2</v>
      </c>
      <c r="Y58" s="38">
        <v>252</v>
      </c>
    </row>
    <row r="59" spans="1:25">
      <c r="A59" s="37">
        <v>1</v>
      </c>
      <c r="B59" s="38">
        <v>32848</v>
      </c>
      <c r="C59" s="37">
        <v>1</v>
      </c>
      <c r="D59" s="38">
        <v>26910</v>
      </c>
      <c r="E59" s="37">
        <v>0</v>
      </c>
      <c r="F59" s="38">
        <v>42841</v>
      </c>
      <c r="R59" s="37">
        <v>3</v>
      </c>
      <c r="S59" s="38">
        <v>254</v>
      </c>
      <c r="U59" s="37">
        <v>1</v>
      </c>
      <c r="V59" s="38">
        <v>205</v>
      </c>
      <c r="X59" s="37">
        <v>2</v>
      </c>
      <c r="Y59" s="38">
        <v>205</v>
      </c>
    </row>
    <row r="60" spans="1:25">
      <c r="A60" s="37">
        <v>0</v>
      </c>
      <c r="B60" s="38">
        <v>16252</v>
      </c>
      <c r="C60" s="37">
        <v>1</v>
      </c>
      <c r="D60" s="38">
        <v>36065</v>
      </c>
      <c r="E60" s="37">
        <v>0</v>
      </c>
      <c r="F60" s="38">
        <v>33442</v>
      </c>
      <c r="R60" s="37">
        <v>4</v>
      </c>
      <c r="S60" s="38">
        <v>206</v>
      </c>
      <c r="U60" s="37">
        <v>1</v>
      </c>
      <c r="V60" s="38">
        <v>253</v>
      </c>
      <c r="X60" s="37">
        <v>2</v>
      </c>
      <c r="Y60" s="38">
        <v>199</v>
      </c>
    </row>
    <row r="61" spans="1:25">
      <c r="A61" s="37">
        <v>1</v>
      </c>
      <c r="B61" s="38">
        <v>75225</v>
      </c>
      <c r="C61" s="37">
        <v>1</v>
      </c>
      <c r="D61" s="38">
        <v>56330</v>
      </c>
      <c r="E61" s="37">
        <v>0</v>
      </c>
      <c r="F61" s="38">
        <v>28340</v>
      </c>
      <c r="R61" s="37">
        <v>2</v>
      </c>
      <c r="S61" s="38">
        <v>260</v>
      </c>
      <c r="U61" s="37">
        <v>1</v>
      </c>
      <c r="V61" s="38">
        <v>262</v>
      </c>
      <c r="X61" s="37">
        <v>2</v>
      </c>
      <c r="Y61" s="38">
        <v>200</v>
      </c>
    </row>
    <row r="62" spans="1:25">
      <c r="A62" s="37">
        <v>1</v>
      </c>
      <c r="B62" s="38">
        <v>38838</v>
      </c>
      <c r="C62" s="37">
        <v>1</v>
      </c>
      <c r="D62" s="38">
        <v>54863</v>
      </c>
      <c r="E62" s="37">
        <v>0</v>
      </c>
      <c r="F62" s="38">
        <v>41275</v>
      </c>
      <c r="R62" s="37">
        <v>3</v>
      </c>
      <c r="S62" s="38">
        <v>247</v>
      </c>
      <c r="U62" s="37">
        <v>1</v>
      </c>
      <c r="V62" s="38">
        <v>206</v>
      </c>
      <c r="X62" s="37">
        <v>2</v>
      </c>
      <c r="Y62" s="38">
        <v>219</v>
      </c>
    </row>
    <row r="63" spans="1:25">
      <c r="A63" s="37">
        <v>1</v>
      </c>
      <c r="B63" s="38">
        <v>60993</v>
      </c>
      <c r="C63" s="37">
        <v>1</v>
      </c>
      <c r="D63" s="38">
        <v>48304</v>
      </c>
      <c r="E63" s="37">
        <v>0</v>
      </c>
      <c r="F63" s="38">
        <v>68115</v>
      </c>
      <c r="R63" s="37">
        <v>2</v>
      </c>
      <c r="S63" s="38">
        <v>257</v>
      </c>
      <c r="U63" s="37">
        <v>1</v>
      </c>
      <c r="V63" s="38">
        <v>197</v>
      </c>
      <c r="X63" s="37">
        <v>2</v>
      </c>
      <c r="Y63" s="38">
        <v>244</v>
      </c>
    </row>
    <row r="64" spans="1:25">
      <c r="A64" s="37">
        <v>0</v>
      </c>
      <c r="B64" s="38">
        <v>31051</v>
      </c>
      <c r="C64" s="37">
        <v>1</v>
      </c>
      <c r="D64" s="38">
        <v>53249</v>
      </c>
      <c r="E64" s="37">
        <v>0</v>
      </c>
      <c r="F64" s="38">
        <v>25755</v>
      </c>
      <c r="R64" s="37">
        <v>1</v>
      </c>
      <c r="S64" s="38">
        <v>195</v>
      </c>
      <c r="U64" s="37">
        <v>1</v>
      </c>
      <c r="V64" s="38">
        <v>246</v>
      </c>
      <c r="X64" s="37">
        <v>2</v>
      </c>
      <c r="Y64" s="38">
        <v>254</v>
      </c>
    </row>
    <row r="65" spans="1:25">
      <c r="A65" s="37">
        <v>1</v>
      </c>
      <c r="B65" s="38">
        <v>43847</v>
      </c>
      <c r="C65" s="37">
        <v>1</v>
      </c>
      <c r="D65" s="38">
        <v>59064</v>
      </c>
      <c r="E65" s="37">
        <v>0</v>
      </c>
      <c r="F65" s="38">
        <v>33699</v>
      </c>
      <c r="R65" s="37">
        <v>1</v>
      </c>
      <c r="S65" s="38">
        <v>244</v>
      </c>
      <c r="U65" s="37">
        <v>1</v>
      </c>
      <c r="V65" s="38">
        <v>287</v>
      </c>
      <c r="X65" s="37">
        <v>2</v>
      </c>
      <c r="Y65" s="38">
        <v>259</v>
      </c>
    </row>
    <row r="66" spans="1:25">
      <c r="A66" s="37">
        <v>1</v>
      </c>
      <c r="B66" s="38">
        <v>39862</v>
      </c>
      <c r="C66" s="37">
        <v>1</v>
      </c>
      <c r="D66" s="38">
        <v>27377</v>
      </c>
      <c r="E66" s="37">
        <v>0</v>
      </c>
      <c r="F66" s="38">
        <v>36384</v>
      </c>
      <c r="R66" s="37">
        <v>3</v>
      </c>
      <c r="S66" s="38">
        <v>250</v>
      </c>
      <c r="U66" s="37">
        <v>1</v>
      </c>
      <c r="V66" s="38">
        <v>197</v>
      </c>
      <c r="X66" s="37">
        <v>2</v>
      </c>
      <c r="Y66" s="38">
        <v>199</v>
      </c>
    </row>
    <row r="67" spans="1:25">
      <c r="A67" s="37">
        <v>0</v>
      </c>
      <c r="B67" s="38">
        <v>27222</v>
      </c>
      <c r="C67" s="37">
        <v>1</v>
      </c>
      <c r="D67" s="38">
        <v>62280</v>
      </c>
      <c r="E67" s="37">
        <v>0</v>
      </c>
      <c r="F67" s="38">
        <v>25816</v>
      </c>
      <c r="R67" s="37">
        <v>4</v>
      </c>
      <c r="S67" s="38">
        <v>201</v>
      </c>
      <c r="U67" s="37">
        <v>1</v>
      </c>
      <c r="V67" s="38">
        <v>276</v>
      </c>
      <c r="X67" s="37">
        <v>2</v>
      </c>
      <c r="Y67" s="38">
        <v>242</v>
      </c>
    </row>
    <row r="68" spans="1:25">
      <c r="A68" s="37">
        <v>0</v>
      </c>
      <c r="B68" s="38">
        <v>27651</v>
      </c>
      <c r="C68" s="37">
        <v>1</v>
      </c>
      <c r="D68" s="38">
        <v>37184</v>
      </c>
      <c r="E68" s="37">
        <v>0</v>
      </c>
      <c r="F68" s="38">
        <v>30415</v>
      </c>
      <c r="R68" s="37">
        <v>4</v>
      </c>
      <c r="S68" s="38">
        <v>195</v>
      </c>
      <c r="U68" s="37">
        <v>1</v>
      </c>
      <c r="V68" s="38">
        <v>254</v>
      </c>
      <c r="X68" s="37">
        <v>2</v>
      </c>
      <c r="Y68" s="38">
        <v>191</v>
      </c>
    </row>
    <row r="69" spans="1:25">
      <c r="A69" s="37">
        <v>1</v>
      </c>
      <c r="B69" s="38">
        <v>53650</v>
      </c>
      <c r="C69" s="37">
        <v>1</v>
      </c>
      <c r="D69" s="38">
        <v>64154</v>
      </c>
      <c r="E69" s="37">
        <v>0</v>
      </c>
      <c r="F69" s="38">
        <v>34150</v>
      </c>
      <c r="R69" s="37">
        <v>2</v>
      </c>
      <c r="S69" s="38">
        <v>259</v>
      </c>
      <c r="U69" s="37">
        <v>1</v>
      </c>
      <c r="V69" s="38">
        <v>249</v>
      </c>
      <c r="X69" s="37">
        <v>2</v>
      </c>
      <c r="Y69" s="38">
        <v>216</v>
      </c>
    </row>
    <row r="70" spans="1:25">
      <c r="A70" s="37">
        <v>0</v>
      </c>
      <c r="B70" s="38">
        <v>42168</v>
      </c>
      <c r="C70" s="37">
        <v>1</v>
      </c>
      <c r="D70" s="38">
        <v>86398</v>
      </c>
      <c r="E70" s="37">
        <v>0</v>
      </c>
      <c r="F70" s="38">
        <v>31484</v>
      </c>
      <c r="R70" s="37">
        <v>1</v>
      </c>
      <c r="S70" s="38">
        <v>221</v>
      </c>
      <c r="U70" s="37">
        <v>1</v>
      </c>
      <c r="V70" s="38">
        <v>263</v>
      </c>
      <c r="X70" s="37">
        <v>2</v>
      </c>
      <c r="Y70" s="38">
        <v>244</v>
      </c>
    </row>
    <row r="71" spans="1:25">
      <c r="A71" s="37">
        <v>1</v>
      </c>
      <c r="B71" s="38">
        <v>36472</v>
      </c>
      <c r="C71" s="37">
        <v>1</v>
      </c>
      <c r="D71" s="38">
        <v>41335</v>
      </c>
      <c r="E71" s="37">
        <v>0</v>
      </c>
      <c r="F71" s="38">
        <v>26788</v>
      </c>
      <c r="R71" s="37">
        <v>3</v>
      </c>
      <c r="S71" s="38">
        <v>260</v>
      </c>
      <c r="U71" s="37">
        <v>1</v>
      </c>
      <c r="V71" s="38">
        <v>254</v>
      </c>
      <c r="X71" s="37">
        <v>2</v>
      </c>
      <c r="Y71" s="38">
        <v>248</v>
      </c>
    </row>
    <row r="72" spans="1:25">
      <c r="A72" s="37">
        <v>1</v>
      </c>
      <c r="B72" s="38">
        <v>66346</v>
      </c>
      <c r="C72" s="37">
        <v>1</v>
      </c>
      <c r="D72" s="38">
        <v>62522</v>
      </c>
      <c r="E72" s="37">
        <v>0</v>
      </c>
      <c r="F72" s="38">
        <v>37650</v>
      </c>
      <c r="R72" s="37">
        <v>2</v>
      </c>
      <c r="S72" s="38">
        <v>247</v>
      </c>
      <c r="U72" s="37">
        <v>1</v>
      </c>
      <c r="V72" s="38">
        <v>266</v>
      </c>
      <c r="X72" s="37">
        <v>2</v>
      </c>
      <c r="Y72" s="38">
        <v>264</v>
      </c>
    </row>
    <row r="73" spans="1:25">
      <c r="A73" s="37">
        <v>1</v>
      </c>
      <c r="B73" s="38">
        <v>63572</v>
      </c>
      <c r="C73" s="37">
        <v>1</v>
      </c>
      <c r="D73" s="38">
        <v>45391</v>
      </c>
      <c r="E73" s="37">
        <v>0</v>
      </c>
      <c r="F73" s="38">
        <v>26167</v>
      </c>
      <c r="R73" s="37">
        <v>1</v>
      </c>
      <c r="S73" s="38">
        <v>249</v>
      </c>
      <c r="U73" s="37">
        <v>1</v>
      </c>
      <c r="V73" s="38">
        <v>261</v>
      </c>
      <c r="X73" s="37">
        <v>2</v>
      </c>
      <c r="Y73" s="38">
        <v>249</v>
      </c>
    </row>
    <row r="74" spans="1:25">
      <c r="A74" s="37">
        <v>1</v>
      </c>
      <c r="B74" s="38">
        <v>50233</v>
      </c>
      <c r="C74" s="37">
        <v>1</v>
      </c>
      <c r="D74" s="38">
        <v>39367</v>
      </c>
      <c r="E74" s="37">
        <v>0</v>
      </c>
      <c r="F74" s="38">
        <v>33456</v>
      </c>
      <c r="R74" s="37">
        <v>3</v>
      </c>
      <c r="S74" s="38">
        <v>259</v>
      </c>
      <c r="U74" s="37">
        <v>1</v>
      </c>
      <c r="V74" s="38">
        <v>256</v>
      </c>
      <c r="X74" s="37">
        <v>2</v>
      </c>
      <c r="Y74" s="38">
        <v>269</v>
      </c>
    </row>
    <row r="75" spans="1:25">
      <c r="A75" s="37">
        <v>0</v>
      </c>
      <c r="B75" s="38">
        <v>35466</v>
      </c>
      <c r="C75" s="37">
        <v>1</v>
      </c>
      <c r="D75" s="38">
        <v>75865</v>
      </c>
      <c r="E75" s="37">
        <v>0</v>
      </c>
      <c r="F75" s="38">
        <v>20182</v>
      </c>
      <c r="R75" s="37">
        <v>4</v>
      </c>
      <c r="S75" s="38">
        <v>212</v>
      </c>
      <c r="U75" s="37">
        <v>1</v>
      </c>
      <c r="V75" s="38">
        <v>203</v>
      </c>
      <c r="X75" s="37">
        <v>2</v>
      </c>
      <c r="Y75" s="38">
        <v>258</v>
      </c>
    </row>
    <row r="76" spans="1:25">
      <c r="A76" s="37">
        <v>1</v>
      </c>
      <c r="B76" s="38">
        <v>77892</v>
      </c>
      <c r="C76" s="37">
        <v>1</v>
      </c>
      <c r="D76" s="38">
        <v>75208</v>
      </c>
      <c r="E76" s="37">
        <v>0</v>
      </c>
      <c r="F76" s="38">
        <v>31198</v>
      </c>
      <c r="R76" s="37">
        <v>2</v>
      </c>
      <c r="S76" s="38">
        <v>246</v>
      </c>
      <c r="U76" s="37">
        <v>1</v>
      </c>
      <c r="V76" s="38">
        <v>261</v>
      </c>
      <c r="X76" s="37">
        <v>2</v>
      </c>
      <c r="Y76" s="38">
        <v>246</v>
      </c>
    </row>
    <row r="77" spans="1:25">
      <c r="A77" s="37">
        <v>1</v>
      </c>
      <c r="B77" s="38">
        <v>53117</v>
      </c>
      <c r="C77" s="37">
        <v>1</v>
      </c>
      <c r="D77" s="38">
        <v>32806</v>
      </c>
      <c r="E77" s="37">
        <v>0</v>
      </c>
      <c r="F77" s="38">
        <v>24578</v>
      </c>
      <c r="R77" s="37">
        <v>2</v>
      </c>
      <c r="S77" s="38">
        <v>254</v>
      </c>
      <c r="U77" s="37">
        <v>1</v>
      </c>
      <c r="V77" s="38">
        <v>249</v>
      </c>
      <c r="X77" s="37">
        <v>2</v>
      </c>
      <c r="Y77" s="38">
        <v>272</v>
      </c>
    </row>
    <row r="78" spans="1:25">
      <c r="A78" s="37">
        <v>1</v>
      </c>
      <c r="B78" s="38">
        <v>56310</v>
      </c>
      <c r="C78" s="37">
        <v>1</v>
      </c>
      <c r="D78" s="38">
        <v>46667</v>
      </c>
      <c r="E78" s="37">
        <v>0</v>
      </c>
      <c r="F78" s="38">
        <v>30002</v>
      </c>
      <c r="R78" s="37">
        <v>2</v>
      </c>
      <c r="S78" s="38">
        <v>261</v>
      </c>
      <c r="U78" s="37">
        <v>1</v>
      </c>
      <c r="V78" s="38">
        <v>257</v>
      </c>
      <c r="X78" s="37">
        <v>2</v>
      </c>
      <c r="Y78" s="38">
        <v>260</v>
      </c>
    </row>
    <row r="79" spans="1:25">
      <c r="A79" s="37">
        <v>1</v>
      </c>
      <c r="B79" s="38">
        <v>58563</v>
      </c>
      <c r="C79" s="37">
        <v>1</v>
      </c>
      <c r="D79" s="38">
        <v>65115</v>
      </c>
      <c r="E79" s="37">
        <v>0</v>
      </c>
      <c r="F79" s="38">
        <v>25835</v>
      </c>
      <c r="R79" s="37">
        <v>1</v>
      </c>
      <c r="S79" s="38">
        <v>272</v>
      </c>
      <c r="U79" s="37">
        <v>1</v>
      </c>
      <c r="V79" s="38">
        <v>246</v>
      </c>
      <c r="X79" s="37">
        <v>2</v>
      </c>
      <c r="Y79" s="38">
        <v>259</v>
      </c>
    </row>
    <row r="80" spans="1:25">
      <c r="A80" s="37">
        <v>1</v>
      </c>
      <c r="B80" s="38">
        <v>33105</v>
      </c>
      <c r="C80" s="37">
        <v>1</v>
      </c>
      <c r="D80" s="38">
        <v>37523</v>
      </c>
      <c r="E80" s="37">
        <v>0</v>
      </c>
      <c r="F80" s="38">
        <v>18276</v>
      </c>
      <c r="R80" s="37">
        <v>3</v>
      </c>
      <c r="S80" s="38">
        <v>249</v>
      </c>
      <c r="U80" s="37">
        <v>1</v>
      </c>
      <c r="V80" s="38">
        <v>192</v>
      </c>
      <c r="X80" s="37">
        <v>2</v>
      </c>
      <c r="Y80" s="38">
        <v>209</v>
      </c>
    </row>
    <row r="81" spans="1:25">
      <c r="A81" s="37">
        <v>1</v>
      </c>
      <c r="B81" s="38">
        <v>34259</v>
      </c>
      <c r="C81" s="37">
        <v>1</v>
      </c>
      <c r="D81" s="38">
        <v>73734</v>
      </c>
      <c r="E81" s="37">
        <v>0</v>
      </c>
      <c r="F81" s="38">
        <v>22380</v>
      </c>
      <c r="R81" s="37">
        <v>1</v>
      </c>
      <c r="S81" s="38">
        <v>251</v>
      </c>
      <c r="U81" s="37">
        <v>1</v>
      </c>
      <c r="V81" s="38">
        <v>259</v>
      </c>
      <c r="X81" s="37">
        <v>2</v>
      </c>
      <c r="Y81" s="38">
        <v>245</v>
      </c>
    </row>
    <row r="82" spans="1:25">
      <c r="A82" s="37">
        <v>1</v>
      </c>
      <c r="B82" s="38">
        <v>26910</v>
      </c>
      <c r="C82" s="37">
        <v>1</v>
      </c>
      <c r="D82" s="38">
        <v>58580</v>
      </c>
      <c r="E82" s="37">
        <v>0</v>
      </c>
      <c r="F82" s="38">
        <v>60953</v>
      </c>
      <c r="R82" s="37">
        <v>2</v>
      </c>
      <c r="S82" s="38">
        <v>244</v>
      </c>
      <c r="U82" s="37">
        <v>1</v>
      </c>
      <c r="V82" s="38">
        <v>247</v>
      </c>
      <c r="X82" s="37">
        <v>2</v>
      </c>
      <c r="Y82" s="38">
        <v>257</v>
      </c>
    </row>
    <row r="83" spans="1:25">
      <c r="A83" s="37">
        <v>1</v>
      </c>
      <c r="B83" s="38">
        <v>36065</v>
      </c>
      <c r="C83" s="37">
        <v>1</v>
      </c>
      <c r="D83" s="38">
        <v>55806</v>
      </c>
      <c r="E83" s="37">
        <v>0</v>
      </c>
      <c r="F83" s="38">
        <v>29322</v>
      </c>
      <c r="R83" s="37">
        <v>3</v>
      </c>
      <c r="S83" s="38">
        <v>278</v>
      </c>
      <c r="U83" s="37">
        <v>1</v>
      </c>
      <c r="V83" s="38">
        <v>205</v>
      </c>
      <c r="X83" s="37">
        <v>2</v>
      </c>
      <c r="Y83" s="38">
        <v>267</v>
      </c>
    </row>
    <row r="84" spans="1:25">
      <c r="A84" s="37">
        <v>1</v>
      </c>
      <c r="B84" s="38">
        <v>56330</v>
      </c>
      <c r="C84" s="37">
        <v>1</v>
      </c>
      <c r="D84" s="38">
        <v>31400</v>
      </c>
      <c r="E84" s="37">
        <v>0</v>
      </c>
      <c r="F84" s="38">
        <v>39255</v>
      </c>
      <c r="R84" s="37">
        <v>2</v>
      </c>
      <c r="S84" s="38">
        <v>254</v>
      </c>
      <c r="U84" s="37">
        <v>1</v>
      </c>
      <c r="V84" s="38">
        <v>248</v>
      </c>
      <c r="X84" s="37">
        <v>2</v>
      </c>
      <c r="Y84" s="38">
        <v>268</v>
      </c>
    </row>
    <row r="85" spans="1:25">
      <c r="A85" s="37">
        <v>1</v>
      </c>
      <c r="B85" s="38">
        <v>54863</v>
      </c>
      <c r="C85" s="37">
        <v>1</v>
      </c>
      <c r="D85" s="38">
        <v>48455</v>
      </c>
      <c r="E85" s="37">
        <v>0</v>
      </c>
      <c r="F85" s="38">
        <v>43737</v>
      </c>
      <c r="R85" s="37">
        <v>1</v>
      </c>
      <c r="S85" s="38">
        <v>245</v>
      </c>
      <c r="U85" s="37">
        <v>1</v>
      </c>
      <c r="V85" s="38">
        <v>264</v>
      </c>
      <c r="X85" s="37">
        <v>2</v>
      </c>
      <c r="Y85" s="38">
        <v>262</v>
      </c>
    </row>
    <row r="86" spans="1:25">
      <c r="A86" s="37">
        <v>1</v>
      </c>
      <c r="B86" s="38">
        <v>48304</v>
      </c>
      <c r="C86" s="37">
        <v>1</v>
      </c>
      <c r="D86" s="38">
        <v>40858</v>
      </c>
      <c r="E86" s="37">
        <v>0</v>
      </c>
      <c r="F86" s="38">
        <v>41401</v>
      </c>
      <c r="R86" s="37">
        <v>3</v>
      </c>
      <c r="S86" s="38">
        <v>265</v>
      </c>
      <c r="U86" s="37">
        <v>1</v>
      </c>
      <c r="V86" s="38">
        <v>256</v>
      </c>
      <c r="X86" s="37">
        <v>2</v>
      </c>
      <c r="Y86" s="38">
        <v>212</v>
      </c>
    </row>
    <row r="87" spans="1:25">
      <c r="A87" s="37">
        <v>0</v>
      </c>
      <c r="B87" s="38">
        <v>36373</v>
      </c>
      <c r="C87" s="37">
        <v>1</v>
      </c>
      <c r="D87" s="38">
        <v>59737</v>
      </c>
      <c r="E87" s="37">
        <v>0</v>
      </c>
      <c r="F87" s="38">
        <v>23779</v>
      </c>
      <c r="R87" s="37">
        <v>4</v>
      </c>
      <c r="S87" s="38">
        <v>207</v>
      </c>
      <c r="U87" s="37">
        <v>1</v>
      </c>
      <c r="V87" s="38">
        <v>205</v>
      </c>
      <c r="X87" s="37">
        <v>2</v>
      </c>
      <c r="Y87" s="38">
        <v>248</v>
      </c>
    </row>
    <row r="88" spans="1:25">
      <c r="A88" s="37">
        <v>0</v>
      </c>
      <c r="B88" s="38">
        <v>60940</v>
      </c>
      <c r="C88" s="37">
        <v>1</v>
      </c>
      <c r="D88" s="38">
        <v>42843</v>
      </c>
      <c r="E88" s="37">
        <v>0</v>
      </c>
      <c r="F88" s="38">
        <v>53165</v>
      </c>
      <c r="R88" s="37">
        <v>1</v>
      </c>
      <c r="S88" s="38">
        <v>218</v>
      </c>
      <c r="U88" s="37">
        <v>1</v>
      </c>
      <c r="V88" s="38">
        <v>266</v>
      </c>
      <c r="X88" s="37">
        <v>2</v>
      </c>
      <c r="Y88" s="38">
        <v>252</v>
      </c>
    </row>
    <row r="89" spans="1:25">
      <c r="A89" s="37">
        <v>1</v>
      </c>
      <c r="B89" s="38">
        <v>53249</v>
      </c>
      <c r="C89" s="37">
        <v>1</v>
      </c>
      <c r="D89" s="38">
        <v>35479</v>
      </c>
      <c r="E89" s="37">
        <v>0</v>
      </c>
      <c r="F89" s="38">
        <v>34756</v>
      </c>
      <c r="R89" s="37">
        <v>1</v>
      </c>
      <c r="S89" s="38">
        <v>254</v>
      </c>
      <c r="U89" s="37">
        <v>1</v>
      </c>
      <c r="V89" s="38">
        <v>279</v>
      </c>
      <c r="X89" s="37">
        <v>2</v>
      </c>
      <c r="Y89" s="38">
        <v>249</v>
      </c>
    </row>
    <row r="90" spans="1:25">
      <c r="A90" s="37">
        <v>1</v>
      </c>
      <c r="B90" s="38">
        <v>59064</v>
      </c>
      <c r="C90" s="37">
        <v>1</v>
      </c>
      <c r="D90" s="38">
        <v>52448</v>
      </c>
      <c r="E90" s="37">
        <v>0</v>
      </c>
      <c r="F90" s="38">
        <v>49479</v>
      </c>
      <c r="R90" s="37">
        <v>2</v>
      </c>
      <c r="S90" s="38">
        <v>255</v>
      </c>
      <c r="U90" s="37">
        <v>1</v>
      </c>
      <c r="V90" s="38">
        <v>266</v>
      </c>
      <c r="X90" s="37">
        <v>2</v>
      </c>
      <c r="Y90" s="38">
        <v>256</v>
      </c>
    </row>
    <row r="91" spans="1:25">
      <c r="A91" s="37">
        <v>0</v>
      </c>
      <c r="B91" s="38">
        <v>32061</v>
      </c>
      <c r="C91" s="37">
        <v>1</v>
      </c>
      <c r="D91" s="38">
        <v>39096</v>
      </c>
      <c r="E91" s="37">
        <v>0</v>
      </c>
      <c r="F91" s="38">
        <v>72949</v>
      </c>
      <c r="R91" s="37">
        <v>4</v>
      </c>
      <c r="S91" s="38">
        <v>202</v>
      </c>
      <c r="U91" s="37">
        <v>1</v>
      </c>
      <c r="V91" s="38">
        <v>268</v>
      </c>
      <c r="X91" s="37">
        <v>2</v>
      </c>
      <c r="Y91" s="38">
        <v>251</v>
      </c>
    </row>
    <row r="92" spans="1:25">
      <c r="A92" s="37">
        <v>1</v>
      </c>
      <c r="B92" s="38">
        <v>27377</v>
      </c>
      <c r="C92" s="37">
        <v>1</v>
      </c>
      <c r="D92" s="38">
        <v>39578</v>
      </c>
      <c r="E92" s="37">
        <v>0</v>
      </c>
      <c r="F92" s="38">
        <v>39987</v>
      </c>
      <c r="R92" s="37">
        <v>4</v>
      </c>
      <c r="S92" s="38">
        <v>254</v>
      </c>
      <c r="U92" s="37">
        <v>1</v>
      </c>
      <c r="V92" s="38">
        <v>272</v>
      </c>
      <c r="X92" s="37">
        <v>2</v>
      </c>
      <c r="Y92" s="38">
        <v>264</v>
      </c>
    </row>
    <row r="93" spans="1:25">
      <c r="A93" s="37">
        <v>0</v>
      </c>
      <c r="B93" s="38">
        <v>48232</v>
      </c>
      <c r="C93" s="37">
        <v>1</v>
      </c>
      <c r="D93" s="38">
        <v>49132</v>
      </c>
      <c r="E93" s="37">
        <v>0</v>
      </c>
      <c r="F93" s="38">
        <v>34204</v>
      </c>
      <c r="R93" s="37">
        <v>2</v>
      </c>
      <c r="S93" s="38">
        <v>199</v>
      </c>
      <c r="U93" s="37">
        <v>1</v>
      </c>
      <c r="V93" s="38">
        <v>208</v>
      </c>
      <c r="X93" s="37">
        <v>2</v>
      </c>
      <c r="Y93" s="38">
        <v>250</v>
      </c>
    </row>
    <row r="94" spans="1:25">
      <c r="A94" s="37">
        <v>1</v>
      </c>
      <c r="B94" s="38">
        <v>62280</v>
      </c>
      <c r="C94" s="37">
        <v>1</v>
      </c>
      <c r="D94" s="38">
        <v>56838</v>
      </c>
      <c r="E94" s="37">
        <v>0</v>
      </c>
      <c r="F94" s="38">
        <v>38975</v>
      </c>
      <c r="R94" s="37">
        <v>2</v>
      </c>
      <c r="S94" s="38">
        <v>259</v>
      </c>
      <c r="U94" s="37">
        <v>1</v>
      </c>
      <c r="V94" s="38">
        <v>264</v>
      </c>
      <c r="X94" s="37">
        <v>2</v>
      </c>
      <c r="Y94" s="38">
        <v>257</v>
      </c>
    </row>
    <row r="95" spans="1:25">
      <c r="A95" s="37">
        <v>1</v>
      </c>
      <c r="B95" s="38">
        <v>37184</v>
      </c>
      <c r="C95" s="37">
        <v>1</v>
      </c>
      <c r="D95" s="38">
        <v>61955</v>
      </c>
      <c r="E95" s="37">
        <v>0</v>
      </c>
      <c r="F95" s="38">
        <v>18706</v>
      </c>
      <c r="R95" s="37">
        <v>3</v>
      </c>
      <c r="S95" s="38">
        <v>265</v>
      </c>
      <c r="U95" s="37">
        <v>1</v>
      </c>
      <c r="V95" s="38">
        <v>266</v>
      </c>
      <c r="X95" s="37">
        <v>2</v>
      </c>
      <c r="Y95" s="38">
        <v>252</v>
      </c>
    </row>
    <row r="96" spans="1:25">
      <c r="A96" s="37">
        <v>1</v>
      </c>
      <c r="B96" s="38">
        <v>64154</v>
      </c>
      <c r="C96" s="37">
        <v>1</v>
      </c>
      <c r="D96" s="38">
        <v>71211</v>
      </c>
      <c r="E96" s="37">
        <v>0</v>
      </c>
      <c r="F96" s="38">
        <v>52965</v>
      </c>
      <c r="R96" s="37">
        <v>2</v>
      </c>
      <c r="S96" s="38">
        <v>259</v>
      </c>
      <c r="U96" s="37">
        <v>1</v>
      </c>
      <c r="V96" s="38">
        <v>202</v>
      </c>
      <c r="X96" s="37">
        <v>2</v>
      </c>
      <c r="Y96" s="38">
        <v>200</v>
      </c>
    </row>
    <row r="97" spans="1:25">
      <c r="A97" s="37">
        <v>1</v>
      </c>
      <c r="B97" s="38">
        <v>86398</v>
      </c>
      <c r="C97" s="37">
        <v>1</v>
      </c>
      <c r="D97" s="38">
        <v>48910</v>
      </c>
      <c r="E97" s="37">
        <v>0</v>
      </c>
      <c r="F97" s="38">
        <v>65318</v>
      </c>
      <c r="R97" s="37">
        <v>2</v>
      </c>
      <c r="S97" s="38">
        <v>241</v>
      </c>
      <c r="U97" s="37">
        <v>1</v>
      </c>
      <c r="V97" s="38">
        <v>215</v>
      </c>
      <c r="X97" s="37">
        <v>2</v>
      </c>
      <c r="Y97" s="38">
        <v>209</v>
      </c>
    </row>
    <row r="98" spans="1:25">
      <c r="A98" s="37">
        <v>1</v>
      </c>
      <c r="B98" s="38">
        <v>41335</v>
      </c>
      <c r="C98" s="37">
        <v>1</v>
      </c>
      <c r="D98" s="38">
        <v>22991</v>
      </c>
      <c r="E98" s="37">
        <v>0</v>
      </c>
      <c r="F98" s="38">
        <v>56645</v>
      </c>
      <c r="R98" s="37">
        <v>4</v>
      </c>
      <c r="S98" s="38">
        <v>278</v>
      </c>
      <c r="U98" s="37">
        <v>1</v>
      </c>
      <c r="V98" s="38">
        <v>271</v>
      </c>
      <c r="X98" s="37">
        <v>2</v>
      </c>
      <c r="Y98" s="38">
        <v>267</v>
      </c>
    </row>
    <row r="99" spans="1:25">
      <c r="A99" s="37">
        <v>1</v>
      </c>
      <c r="B99" s="38">
        <v>62522</v>
      </c>
      <c r="C99" s="37">
        <v>1</v>
      </c>
      <c r="D99" s="38">
        <v>84820</v>
      </c>
      <c r="E99" s="37">
        <v>0</v>
      </c>
      <c r="F99" s="38">
        <v>33538</v>
      </c>
      <c r="R99" s="37">
        <v>2</v>
      </c>
      <c r="S99" s="38">
        <v>265</v>
      </c>
      <c r="U99" s="37">
        <v>1</v>
      </c>
      <c r="V99" s="38">
        <v>231</v>
      </c>
      <c r="X99" s="37">
        <v>2</v>
      </c>
      <c r="Y99" s="38">
        <v>247</v>
      </c>
    </row>
    <row r="100" spans="1:25">
      <c r="A100" s="37">
        <v>0</v>
      </c>
      <c r="B100" s="38">
        <v>41490</v>
      </c>
      <c r="C100" s="37">
        <v>1</v>
      </c>
      <c r="D100" s="38">
        <v>58451</v>
      </c>
      <c r="E100" s="37">
        <v>0</v>
      </c>
      <c r="F100" s="38">
        <v>32271</v>
      </c>
      <c r="R100" s="37">
        <v>3</v>
      </c>
      <c r="S100" s="38">
        <v>205</v>
      </c>
      <c r="U100" s="37">
        <v>1</v>
      </c>
      <c r="V100" s="38">
        <v>206</v>
      </c>
      <c r="X100" s="37">
        <v>2</v>
      </c>
      <c r="Y100" s="38">
        <v>249</v>
      </c>
    </row>
    <row r="101" spans="1:25">
      <c r="A101" s="37">
        <v>1</v>
      </c>
      <c r="B101" s="38">
        <v>45391</v>
      </c>
      <c r="C101" s="37">
        <v>1</v>
      </c>
      <c r="D101" s="38">
        <v>33963</v>
      </c>
      <c r="E101" s="37">
        <v>0</v>
      </c>
      <c r="F101" s="38">
        <v>37235</v>
      </c>
      <c r="R101" s="37">
        <v>2</v>
      </c>
      <c r="S101" s="38">
        <v>275</v>
      </c>
      <c r="U101" s="37">
        <v>1</v>
      </c>
      <c r="V101" s="38">
        <v>270</v>
      </c>
      <c r="X101" s="37">
        <v>2</v>
      </c>
      <c r="Y101" s="38">
        <v>249</v>
      </c>
    </row>
    <row r="102" spans="1:25">
      <c r="A102" s="37">
        <v>1</v>
      </c>
      <c r="B102" s="38">
        <v>39367</v>
      </c>
      <c r="C102" s="37">
        <v>1</v>
      </c>
      <c r="D102" s="38">
        <v>45869</v>
      </c>
      <c r="E102" s="37">
        <v>0</v>
      </c>
      <c r="F102" s="38">
        <v>38425</v>
      </c>
      <c r="R102" s="37">
        <v>2</v>
      </c>
      <c r="S102" s="38">
        <v>245</v>
      </c>
      <c r="U102" s="37">
        <v>1</v>
      </c>
      <c r="V102" s="38">
        <v>267</v>
      </c>
      <c r="X102" s="37">
        <v>2</v>
      </c>
      <c r="Y102" s="38">
        <v>252</v>
      </c>
    </row>
    <row r="103" spans="1:25">
      <c r="A103" s="37">
        <v>1</v>
      </c>
      <c r="B103" s="38">
        <v>75865</v>
      </c>
      <c r="C103" s="37">
        <v>1</v>
      </c>
      <c r="D103" s="38">
        <v>62071</v>
      </c>
      <c r="E103" s="37">
        <v>0</v>
      </c>
      <c r="F103" s="38">
        <v>34052</v>
      </c>
      <c r="R103" s="37">
        <v>1</v>
      </c>
      <c r="S103" s="38">
        <v>239</v>
      </c>
      <c r="U103" s="37">
        <v>1</v>
      </c>
      <c r="V103" s="38">
        <v>208</v>
      </c>
      <c r="X103" s="37">
        <v>2</v>
      </c>
      <c r="Y103" s="38">
        <v>255</v>
      </c>
    </row>
    <row r="104" spans="1:25">
      <c r="A104" s="37">
        <v>0</v>
      </c>
      <c r="B104" s="38">
        <v>36588</v>
      </c>
      <c r="C104" s="37">
        <v>1</v>
      </c>
      <c r="D104" s="38">
        <v>90488</v>
      </c>
      <c r="E104" s="37">
        <v>0</v>
      </c>
      <c r="F104" s="38">
        <v>21402</v>
      </c>
      <c r="R104" s="37">
        <v>4</v>
      </c>
      <c r="S104" s="38">
        <v>202</v>
      </c>
      <c r="U104" s="37">
        <v>1</v>
      </c>
      <c r="V104" s="38">
        <v>267</v>
      </c>
      <c r="X104" s="37">
        <v>2</v>
      </c>
      <c r="Y104" s="38">
        <v>258</v>
      </c>
    </row>
    <row r="105" spans="1:25">
      <c r="A105" s="37">
        <v>0</v>
      </c>
      <c r="B105" s="38">
        <v>48726</v>
      </c>
      <c r="C105" s="37">
        <v>1</v>
      </c>
      <c r="D105" s="38">
        <v>61174</v>
      </c>
      <c r="E105" s="37">
        <v>0</v>
      </c>
      <c r="F105" s="38">
        <v>64179</v>
      </c>
      <c r="R105" s="37">
        <v>3</v>
      </c>
      <c r="S105" s="38">
        <v>203</v>
      </c>
      <c r="U105" s="37">
        <v>1</v>
      </c>
      <c r="V105" s="38">
        <v>250</v>
      </c>
      <c r="X105" s="37">
        <v>2</v>
      </c>
      <c r="Y105" s="38">
        <v>245</v>
      </c>
    </row>
    <row r="106" spans="1:25">
      <c r="A106" s="37">
        <v>1</v>
      </c>
      <c r="B106" s="38">
        <v>75208</v>
      </c>
      <c r="C106" s="37">
        <v>1</v>
      </c>
      <c r="D106" s="38">
        <v>28378</v>
      </c>
      <c r="E106" s="37">
        <v>0</v>
      </c>
      <c r="F106" s="38">
        <v>43163</v>
      </c>
      <c r="R106" s="37">
        <v>1</v>
      </c>
      <c r="S106" s="38">
        <v>254</v>
      </c>
      <c r="U106" s="37">
        <v>1</v>
      </c>
      <c r="V106" s="38">
        <v>192</v>
      </c>
      <c r="X106" s="37">
        <v>2</v>
      </c>
      <c r="Y106" s="38">
        <v>206</v>
      </c>
    </row>
    <row r="107" spans="1:25">
      <c r="A107" s="37">
        <v>0</v>
      </c>
      <c r="B107" s="38">
        <v>38740</v>
      </c>
      <c r="C107" s="37">
        <v>1</v>
      </c>
      <c r="D107" s="38">
        <v>39847</v>
      </c>
      <c r="E107" s="37">
        <v>0</v>
      </c>
      <c r="F107" s="38">
        <v>51372</v>
      </c>
      <c r="R107" s="37">
        <v>2</v>
      </c>
      <c r="S107" s="38">
        <v>208</v>
      </c>
      <c r="U107" s="37">
        <v>1</v>
      </c>
      <c r="V107" s="38">
        <v>260</v>
      </c>
      <c r="X107" s="37">
        <v>2</v>
      </c>
      <c r="Y107" s="38">
        <v>201</v>
      </c>
    </row>
    <row r="108" spans="1:25">
      <c r="A108" s="37">
        <v>0</v>
      </c>
      <c r="B108" s="38">
        <v>26219</v>
      </c>
      <c r="C108" s="37">
        <v>1</v>
      </c>
      <c r="D108" s="38">
        <v>56072</v>
      </c>
      <c r="E108" s="37">
        <v>0</v>
      </c>
      <c r="F108" s="38">
        <v>23763</v>
      </c>
      <c r="R108" s="37">
        <v>4</v>
      </c>
      <c r="S108" s="38">
        <v>211</v>
      </c>
      <c r="U108" s="37">
        <v>1</v>
      </c>
      <c r="V108" s="38">
        <v>252</v>
      </c>
      <c r="X108" s="37">
        <v>2</v>
      </c>
      <c r="Y108" s="38">
        <v>248</v>
      </c>
    </row>
    <row r="109" spans="1:25">
      <c r="A109" s="37">
        <v>1</v>
      </c>
      <c r="B109" s="38">
        <v>32806</v>
      </c>
      <c r="C109" s="37">
        <v>1</v>
      </c>
      <c r="D109" s="38">
        <v>28822</v>
      </c>
      <c r="E109" s="37">
        <v>0</v>
      </c>
      <c r="F109" s="38">
        <v>20987</v>
      </c>
      <c r="R109" s="37">
        <v>4</v>
      </c>
      <c r="S109" s="38">
        <v>242</v>
      </c>
      <c r="U109" s="37">
        <v>1</v>
      </c>
      <c r="V109" s="38">
        <v>257</v>
      </c>
      <c r="X109" s="37">
        <v>2</v>
      </c>
      <c r="Y109" s="38">
        <v>259</v>
      </c>
    </row>
    <row r="110" spans="1:25">
      <c r="A110" s="37">
        <v>1</v>
      </c>
      <c r="B110" s="38">
        <v>46667</v>
      </c>
      <c r="C110" s="37">
        <v>1</v>
      </c>
      <c r="D110" s="38">
        <v>33018</v>
      </c>
      <c r="E110" s="37">
        <v>0</v>
      </c>
      <c r="F110" s="38">
        <v>49819</v>
      </c>
      <c r="R110" s="37">
        <v>1</v>
      </c>
      <c r="S110" s="38">
        <v>255</v>
      </c>
      <c r="U110" s="37">
        <v>1</v>
      </c>
      <c r="V110" s="38">
        <v>205</v>
      </c>
      <c r="X110" s="37">
        <v>2</v>
      </c>
      <c r="Y110" s="38">
        <v>261</v>
      </c>
    </row>
    <row r="111" spans="1:25">
      <c r="A111" s="37">
        <v>1</v>
      </c>
      <c r="B111" s="38">
        <v>65115</v>
      </c>
      <c r="C111" s="37">
        <v>1</v>
      </c>
      <c r="D111" s="38">
        <v>30225</v>
      </c>
      <c r="E111" s="37">
        <v>0</v>
      </c>
      <c r="F111" s="38">
        <v>71130</v>
      </c>
      <c r="R111" s="37">
        <v>2</v>
      </c>
      <c r="S111" s="38">
        <v>259</v>
      </c>
      <c r="U111" s="37">
        <v>1</v>
      </c>
      <c r="V111" s="38">
        <v>199</v>
      </c>
      <c r="X111" s="37">
        <v>2</v>
      </c>
      <c r="Y111" s="38">
        <v>252</v>
      </c>
    </row>
    <row r="112" spans="1:25">
      <c r="A112" s="37">
        <v>0</v>
      </c>
      <c r="B112" s="38">
        <v>40397</v>
      </c>
      <c r="C112" s="37">
        <v>1</v>
      </c>
      <c r="D112" s="38">
        <v>42178</v>
      </c>
      <c r="E112" s="37">
        <v>0</v>
      </c>
      <c r="F112" s="38">
        <v>21701</v>
      </c>
      <c r="R112" s="37">
        <v>3</v>
      </c>
      <c r="S112" s="38">
        <v>214</v>
      </c>
      <c r="U112" s="37">
        <v>1</v>
      </c>
      <c r="V112" s="38">
        <v>202</v>
      </c>
      <c r="X112" s="37">
        <v>2</v>
      </c>
      <c r="Y112" s="38">
        <v>274</v>
      </c>
    </row>
    <row r="113" spans="1:25">
      <c r="A113" s="37">
        <v>0</v>
      </c>
      <c r="B113" s="38">
        <v>65601</v>
      </c>
      <c r="C113" s="37">
        <v>1</v>
      </c>
      <c r="D113" s="38">
        <v>43027</v>
      </c>
      <c r="E113" s="37">
        <v>0</v>
      </c>
      <c r="F113" s="38">
        <v>27700</v>
      </c>
      <c r="R113" s="37">
        <v>1</v>
      </c>
      <c r="S113" s="38">
        <v>201</v>
      </c>
      <c r="U113" s="37">
        <v>1</v>
      </c>
      <c r="V113" s="38">
        <v>276</v>
      </c>
      <c r="X113" s="37">
        <v>2</v>
      </c>
      <c r="Y113" s="38">
        <v>252</v>
      </c>
    </row>
    <row r="114" spans="1:25">
      <c r="A114" s="37">
        <v>0</v>
      </c>
      <c r="B114" s="38">
        <v>43657</v>
      </c>
      <c r="C114" s="37">
        <v>1</v>
      </c>
      <c r="D114" s="38">
        <v>76547</v>
      </c>
      <c r="E114" s="37">
        <v>0</v>
      </c>
      <c r="F114" s="38">
        <v>32420</v>
      </c>
      <c r="R114" s="37">
        <v>1</v>
      </c>
      <c r="S114" s="38">
        <v>191</v>
      </c>
      <c r="U114" s="37">
        <v>1</v>
      </c>
      <c r="V114" s="38">
        <v>262</v>
      </c>
      <c r="X114" s="37">
        <v>2</v>
      </c>
      <c r="Y114" s="38">
        <v>273</v>
      </c>
    </row>
    <row r="115" spans="1:25">
      <c r="A115" s="37">
        <v>1</v>
      </c>
      <c r="B115" s="38">
        <v>37523</v>
      </c>
      <c r="C115" s="37">
        <v>1</v>
      </c>
      <c r="D115" s="38">
        <v>59708</v>
      </c>
      <c r="E115" s="37">
        <v>0</v>
      </c>
      <c r="F115" s="38">
        <v>38634</v>
      </c>
      <c r="R115" s="37">
        <v>3</v>
      </c>
      <c r="S115" s="38">
        <v>250</v>
      </c>
      <c r="U115" s="37">
        <v>1</v>
      </c>
      <c r="V115" s="38">
        <v>194</v>
      </c>
      <c r="X115" s="37">
        <v>2</v>
      </c>
      <c r="Y115" s="38">
        <v>247</v>
      </c>
    </row>
    <row r="116" spans="1:25">
      <c r="A116" s="37">
        <v>1</v>
      </c>
      <c r="B116" s="38">
        <v>73734</v>
      </c>
      <c r="C116" s="37">
        <v>1</v>
      </c>
      <c r="D116" s="38">
        <v>68108</v>
      </c>
      <c r="E116" s="37">
        <v>0</v>
      </c>
      <c r="F116" s="38">
        <v>31461</v>
      </c>
      <c r="R116" s="37">
        <v>2</v>
      </c>
      <c r="S116" s="38">
        <v>264</v>
      </c>
      <c r="U116" s="37">
        <v>1</v>
      </c>
      <c r="V116" s="38">
        <v>267</v>
      </c>
      <c r="X116" s="37">
        <v>2</v>
      </c>
      <c r="Y116" s="38">
        <v>249</v>
      </c>
    </row>
    <row r="117" spans="1:25">
      <c r="A117" s="37">
        <v>1</v>
      </c>
      <c r="B117" s="38">
        <v>58580</v>
      </c>
      <c r="C117" s="37">
        <v>1</v>
      </c>
      <c r="D117" s="38">
        <v>68299</v>
      </c>
      <c r="E117" s="37">
        <v>0</v>
      </c>
      <c r="F117" s="38">
        <v>38389</v>
      </c>
      <c r="R117" s="37">
        <v>3</v>
      </c>
      <c r="S117" s="38">
        <v>261</v>
      </c>
      <c r="U117" s="37">
        <v>1</v>
      </c>
      <c r="V117" s="38">
        <v>200</v>
      </c>
      <c r="X117" s="37">
        <v>2</v>
      </c>
      <c r="Y117" s="38">
        <v>264</v>
      </c>
    </row>
    <row r="118" spans="1:25">
      <c r="A118" s="37">
        <v>1</v>
      </c>
      <c r="B118" s="38">
        <v>55806</v>
      </c>
      <c r="C118" s="37">
        <v>1</v>
      </c>
      <c r="D118" s="38">
        <v>36015</v>
      </c>
      <c r="E118" s="37">
        <v>0</v>
      </c>
      <c r="F118" s="38">
        <v>31721</v>
      </c>
      <c r="R118" s="37">
        <v>1</v>
      </c>
      <c r="S118" s="38">
        <v>257</v>
      </c>
      <c r="U118" s="37">
        <v>1</v>
      </c>
      <c r="V118" s="38">
        <v>220</v>
      </c>
      <c r="X118" s="37">
        <v>2</v>
      </c>
      <c r="Y118" s="38">
        <v>286</v>
      </c>
    </row>
    <row r="119" spans="1:25">
      <c r="A119" s="37">
        <v>1</v>
      </c>
      <c r="B119" s="38">
        <v>31400</v>
      </c>
      <c r="C119" s="37">
        <v>1</v>
      </c>
      <c r="D119" s="38">
        <v>46561</v>
      </c>
      <c r="E119" s="37">
        <v>0</v>
      </c>
      <c r="F119" s="38">
        <v>28835</v>
      </c>
      <c r="R119" s="37">
        <v>3</v>
      </c>
      <c r="S119" s="38">
        <v>246</v>
      </c>
      <c r="U119" s="37">
        <v>1</v>
      </c>
      <c r="V119" s="38">
        <v>207</v>
      </c>
      <c r="X119" s="37">
        <v>2</v>
      </c>
      <c r="Y119" s="38">
        <v>197</v>
      </c>
    </row>
    <row r="120" spans="1:25">
      <c r="A120" s="37">
        <v>1</v>
      </c>
      <c r="B120" s="38">
        <v>48455</v>
      </c>
      <c r="C120" s="37">
        <v>1</v>
      </c>
      <c r="D120" s="38">
        <v>52434</v>
      </c>
      <c r="E120" s="37">
        <v>0</v>
      </c>
      <c r="F120" s="38">
        <v>45455</v>
      </c>
      <c r="R120" s="37">
        <v>3</v>
      </c>
      <c r="S120" s="38">
        <v>270</v>
      </c>
      <c r="U120" s="37">
        <v>1</v>
      </c>
      <c r="V120" s="38">
        <v>196</v>
      </c>
      <c r="X120" s="37">
        <v>2</v>
      </c>
      <c r="Y120" s="38">
        <v>249</v>
      </c>
    </row>
    <row r="121" spans="1:25">
      <c r="A121" s="37">
        <v>1</v>
      </c>
      <c r="B121" s="38">
        <v>40858</v>
      </c>
      <c r="C121" s="37">
        <v>1</v>
      </c>
      <c r="D121" s="38">
        <v>34308</v>
      </c>
      <c r="E121" s="37">
        <v>0</v>
      </c>
      <c r="F121" s="38">
        <v>48330</v>
      </c>
      <c r="R121" s="37">
        <v>1</v>
      </c>
      <c r="S121" s="38">
        <v>247</v>
      </c>
      <c r="U121" s="37">
        <v>1</v>
      </c>
      <c r="V121" s="38">
        <v>262</v>
      </c>
      <c r="X121" s="37">
        <v>2</v>
      </c>
      <c r="Y121" s="38">
        <v>259</v>
      </c>
    </row>
    <row r="122" spans="1:25">
      <c r="A122" s="37">
        <v>1</v>
      </c>
      <c r="B122" s="38">
        <v>59737</v>
      </c>
      <c r="C122" s="37">
        <v>1</v>
      </c>
      <c r="D122" s="38">
        <v>53576</v>
      </c>
      <c r="E122" s="37">
        <v>0</v>
      </c>
      <c r="F122" s="38">
        <v>50724</v>
      </c>
      <c r="R122" s="37">
        <v>2</v>
      </c>
      <c r="S122" s="38">
        <v>254</v>
      </c>
      <c r="U122" s="37">
        <v>1</v>
      </c>
      <c r="V122" s="38">
        <v>265</v>
      </c>
      <c r="X122" s="37">
        <v>2</v>
      </c>
      <c r="Y122" s="38">
        <v>266</v>
      </c>
    </row>
    <row r="123" spans="1:25">
      <c r="A123" s="37">
        <v>0</v>
      </c>
      <c r="B123" s="38">
        <v>24478</v>
      </c>
      <c r="C123" s="37">
        <v>1</v>
      </c>
      <c r="D123" s="38">
        <v>46249</v>
      </c>
      <c r="E123" s="37">
        <v>0</v>
      </c>
      <c r="F123" s="38">
        <v>29289</v>
      </c>
      <c r="R123" s="37">
        <v>4</v>
      </c>
      <c r="S123" s="38">
        <v>196</v>
      </c>
      <c r="U123" s="37">
        <v>1</v>
      </c>
      <c r="V123" s="38">
        <v>259</v>
      </c>
      <c r="X123" s="37">
        <v>2</v>
      </c>
      <c r="Y123" s="38">
        <v>274</v>
      </c>
    </row>
    <row r="124" spans="1:25">
      <c r="A124" s="37">
        <v>0</v>
      </c>
      <c r="B124" s="38">
        <v>36395</v>
      </c>
      <c r="C124" s="37">
        <v>1</v>
      </c>
      <c r="D124" s="38">
        <v>33940</v>
      </c>
      <c r="E124" s="37">
        <v>0</v>
      </c>
      <c r="F124" s="38">
        <v>36838</v>
      </c>
      <c r="R124" s="37">
        <v>4</v>
      </c>
      <c r="S124" s="38">
        <v>215</v>
      </c>
      <c r="U124" s="37">
        <v>1</v>
      </c>
      <c r="V124" s="38">
        <v>254</v>
      </c>
      <c r="X124" s="37">
        <v>2</v>
      </c>
      <c r="Y124" s="38">
        <v>253</v>
      </c>
    </row>
    <row r="125" spans="1:25">
      <c r="A125" s="37">
        <v>1</v>
      </c>
      <c r="B125" s="38">
        <v>42843</v>
      </c>
      <c r="C125" s="37">
        <v>1</v>
      </c>
      <c r="D125" s="38">
        <v>37924</v>
      </c>
      <c r="E125" s="37">
        <v>0</v>
      </c>
      <c r="F125" s="38">
        <v>21382</v>
      </c>
      <c r="R125" s="37">
        <v>2</v>
      </c>
      <c r="S125" s="38">
        <v>261</v>
      </c>
      <c r="U125" s="37">
        <v>1</v>
      </c>
      <c r="V125" s="38">
        <v>254</v>
      </c>
    </row>
    <row r="126" spans="1:25">
      <c r="A126" s="37">
        <v>0</v>
      </c>
      <c r="B126" s="38">
        <v>21557</v>
      </c>
      <c r="C126" s="37">
        <v>1</v>
      </c>
      <c r="D126" s="38">
        <v>65699</v>
      </c>
      <c r="E126" s="37">
        <v>0</v>
      </c>
      <c r="F126" s="38">
        <v>46289</v>
      </c>
      <c r="R126" s="37">
        <v>4</v>
      </c>
      <c r="S126" s="38">
        <v>217</v>
      </c>
      <c r="U126" s="37">
        <v>1</v>
      </c>
      <c r="V126" s="38">
        <v>246</v>
      </c>
    </row>
    <row r="127" spans="1:25">
      <c r="A127" s="37">
        <v>0</v>
      </c>
      <c r="B127" s="38">
        <v>37186</v>
      </c>
      <c r="C127" s="37">
        <v>1</v>
      </c>
      <c r="D127" s="38">
        <v>59015</v>
      </c>
      <c r="E127" s="37">
        <v>0</v>
      </c>
      <c r="F127" s="38">
        <v>35883</v>
      </c>
      <c r="R127" s="37">
        <v>3</v>
      </c>
      <c r="S127" s="38">
        <v>204</v>
      </c>
      <c r="U127" s="37">
        <v>1</v>
      </c>
      <c r="V127" s="38">
        <v>261</v>
      </c>
    </row>
    <row r="128" spans="1:25">
      <c r="A128" s="37">
        <v>0</v>
      </c>
      <c r="B128" s="38">
        <v>34806</v>
      </c>
      <c r="C128" s="37">
        <v>1</v>
      </c>
      <c r="D128" s="38">
        <v>81366</v>
      </c>
      <c r="E128" s="37">
        <v>0</v>
      </c>
      <c r="F128" s="38">
        <v>32649</v>
      </c>
      <c r="R128" s="37">
        <v>3</v>
      </c>
      <c r="S128" s="38">
        <v>207</v>
      </c>
      <c r="U128" s="37">
        <v>1</v>
      </c>
      <c r="V128" s="38">
        <v>275</v>
      </c>
    </row>
    <row r="129" spans="1:22">
      <c r="A129" s="37">
        <v>1</v>
      </c>
      <c r="B129" s="38">
        <v>35479</v>
      </c>
      <c r="C129" s="37">
        <v>1</v>
      </c>
      <c r="D129" s="38">
        <v>40383</v>
      </c>
      <c r="E129" s="37">
        <v>0</v>
      </c>
      <c r="F129" s="38">
        <v>30539</v>
      </c>
      <c r="R129" s="37">
        <v>3</v>
      </c>
      <c r="S129" s="38">
        <v>255</v>
      </c>
      <c r="U129" s="37">
        <v>1</v>
      </c>
      <c r="V129" s="38">
        <v>246</v>
      </c>
    </row>
    <row r="130" spans="1:22">
      <c r="A130" s="37">
        <v>0</v>
      </c>
      <c r="B130" s="38">
        <v>30584</v>
      </c>
      <c r="C130" s="37">
        <v>1</v>
      </c>
      <c r="D130" s="38">
        <v>42058</v>
      </c>
      <c r="E130" s="37">
        <v>0</v>
      </c>
      <c r="F130" s="38">
        <v>32697</v>
      </c>
      <c r="R130" s="37">
        <v>4</v>
      </c>
      <c r="S130" s="38">
        <v>223</v>
      </c>
      <c r="U130" s="37">
        <v>1</v>
      </c>
      <c r="V130" s="38">
        <v>197</v>
      </c>
    </row>
    <row r="131" spans="1:22">
      <c r="A131" s="37">
        <v>1</v>
      </c>
      <c r="B131" s="38">
        <v>52448</v>
      </c>
      <c r="C131" s="37">
        <v>1</v>
      </c>
      <c r="D131" s="38">
        <v>48893</v>
      </c>
      <c r="E131" s="37">
        <v>0</v>
      </c>
      <c r="F131" s="38">
        <v>29386</v>
      </c>
      <c r="R131" s="37">
        <v>1</v>
      </c>
      <c r="S131" s="38">
        <v>248</v>
      </c>
    </row>
    <row r="132" spans="1:22">
      <c r="A132" s="37">
        <v>1</v>
      </c>
      <c r="B132" s="38">
        <v>39096</v>
      </c>
      <c r="C132" s="37">
        <v>1</v>
      </c>
      <c r="D132" s="38">
        <v>36170</v>
      </c>
      <c r="E132" s="37">
        <v>0</v>
      </c>
      <c r="F132" s="38">
        <v>24109</v>
      </c>
      <c r="R132" s="37">
        <v>1</v>
      </c>
      <c r="S132" s="38">
        <v>263</v>
      </c>
    </row>
    <row r="133" spans="1:22">
      <c r="A133" s="37">
        <v>0</v>
      </c>
      <c r="B133" s="38">
        <v>24128</v>
      </c>
      <c r="C133" s="37">
        <v>1</v>
      </c>
      <c r="D133" s="38">
        <v>70692</v>
      </c>
      <c r="E133" s="37">
        <v>0</v>
      </c>
      <c r="F133" s="38">
        <v>28910</v>
      </c>
      <c r="R133" s="37">
        <v>4</v>
      </c>
      <c r="S133" s="38">
        <v>216</v>
      </c>
    </row>
    <row r="134" spans="1:22">
      <c r="A134" s="37">
        <v>0</v>
      </c>
      <c r="B134" s="38">
        <v>46342</v>
      </c>
      <c r="C134" s="37">
        <v>1</v>
      </c>
      <c r="D134" s="38">
        <v>36742</v>
      </c>
      <c r="E134" s="37">
        <v>0</v>
      </c>
      <c r="F134" s="38">
        <v>69615</v>
      </c>
      <c r="R134" s="37">
        <v>4</v>
      </c>
      <c r="S134" s="38">
        <v>201</v>
      </c>
    </row>
    <row r="135" spans="1:22">
      <c r="A135" s="37">
        <v>0</v>
      </c>
      <c r="B135" s="38">
        <v>23302</v>
      </c>
      <c r="C135" s="37">
        <v>1</v>
      </c>
      <c r="D135" s="38">
        <v>39991</v>
      </c>
      <c r="E135" s="37">
        <v>0</v>
      </c>
      <c r="F135" s="38">
        <v>22091</v>
      </c>
      <c r="R135" s="37">
        <v>4</v>
      </c>
      <c r="S135" s="38">
        <v>223</v>
      </c>
    </row>
    <row r="136" spans="1:22">
      <c r="A136" s="37">
        <v>1</v>
      </c>
      <c r="B136" s="38">
        <v>39578</v>
      </c>
      <c r="C136" s="37">
        <v>1</v>
      </c>
      <c r="D136" s="38">
        <v>32630</v>
      </c>
      <c r="E136" s="37">
        <v>0</v>
      </c>
      <c r="F136" s="38">
        <v>21699</v>
      </c>
      <c r="R136" s="37">
        <v>4</v>
      </c>
      <c r="S136" s="38">
        <v>239</v>
      </c>
    </row>
    <row r="137" spans="1:22">
      <c r="A137" s="37">
        <v>1</v>
      </c>
      <c r="B137" s="38">
        <v>49132</v>
      </c>
      <c r="C137" s="37">
        <v>1</v>
      </c>
      <c r="D137" s="38">
        <v>40270</v>
      </c>
      <c r="E137" s="37">
        <v>0</v>
      </c>
      <c r="F137" s="38">
        <v>24430</v>
      </c>
      <c r="R137" s="37">
        <v>2</v>
      </c>
      <c r="S137" s="38">
        <v>250</v>
      </c>
    </row>
    <row r="138" spans="1:22">
      <c r="A138" s="37">
        <v>1</v>
      </c>
      <c r="B138" s="38">
        <v>56838</v>
      </c>
      <c r="C138" s="37">
        <v>1</v>
      </c>
      <c r="D138" s="38">
        <v>37599</v>
      </c>
      <c r="E138" s="37">
        <v>0</v>
      </c>
      <c r="F138" s="38">
        <v>19316</v>
      </c>
      <c r="R138" s="37">
        <v>2</v>
      </c>
      <c r="S138" s="38">
        <v>252</v>
      </c>
    </row>
    <row r="139" spans="1:22">
      <c r="A139" s="37">
        <v>1</v>
      </c>
      <c r="B139" s="38">
        <v>61955</v>
      </c>
      <c r="C139" s="37">
        <v>1</v>
      </c>
      <c r="D139" s="38">
        <v>59579</v>
      </c>
      <c r="E139" s="37">
        <v>0</v>
      </c>
      <c r="F139" s="38">
        <v>83859</v>
      </c>
      <c r="R139" s="37">
        <v>2</v>
      </c>
      <c r="S139" s="38">
        <v>253</v>
      </c>
    </row>
    <row r="140" spans="1:22">
      <c r="A140" s="37">
        <v>1</v>
      </c>
      <c r="B140" s="38">
        <v>71211</v>
      </c>
      <c r="C140" s="37">
        <v>1</v>
      </c>
      <c r="D140" s="38">
        <v>41427</v>
      </c>
      <c r="E140" s="37">
        <v>0</v>
      </c>
      <c r="F140" s="38">
        <v>26351</v>
      </c>
      <c r="R140" s="37">
        <v>1</v>
      </c>
      <c r="S140" s="38">
        <v>253</v>
      </c>
    </row>
    <row r="141" spans="1:22">
      <c r="A141" s="37">
        <v>0</v>
      </c>
      <c r="B141" s="38">
        <v>28837</v>
      </c>
      <c r="C141" s="37">
        <v>1</v>
      </c>
      <c r="D141" s="38">
        <v>31519</v>
      </c>
      <c r="E141" s="37">
        <v>0</v>
      </c>
      <c r="F141" s="38">
        <v>38891</v>
      </c>
      <c r="R141" s="37">
        <v>4</v>
      </c>
      <c r="S141" s="38">
        <v>202</v>
      </c>
    </row>
    <row r="142" spans="1:22">
      <c r="A142" s="37">
        <v>0</v>
      </c>
      <c r="B142" s="38">
        <v>34354</v>
      </c>
      <c r="C142" s="37">
        <v>1</v>
      </c>
      <c r="D142" s="38">
        <v>73980</v>
      </c>
      <c r="E142" s="37">
        <v>0</v>
      </c>
      <c r="F142" s="38">
        <v>35241</v>
      </c>
      <c r="R142" s="37">
        <v>3</v>
      </c>
      <c r="S142" s="38">
        <v>228</v>
      </c>
    </row>
    <row r="143" spans="1:22">
      <c r="A143" s="37">
        <v>0</v>
      </c>
      <c r="B143" s="38">
        <v>24442</v>
      </c>
      <c r="C143" s="37">
        <v>1</v>
      </c>
      <c r="D143" s="38">
        <v>20514</v>
      </c>
      <c r="E143" s="37">
        <v>0</v>
      </c>
      <c r="F143" s="38">
        <v>17881</v>
      </c>
      <c r="R143" s="37">
        <v>4</v>
      </c>
      <c r="S143" s="38">
        <v>205</v>
      </c>
    </row>
    <row r="144" spans="1:22">
      <c r="A144" s="37">
        <v>0</v>
      </c>
      <c r="B144" s="38">
        <v>22259</v>
      </c>
      <c r="C144" s="37">
        <v>1</v>
      </c>
      <c r="D144" s="38">
        <v>81612</v>
      </c>
      <c r="E144" s="37">
        <v>0</v>
      </c>
      <c r="F144" s="38">
        <v>35310</v>
      </c>
      <c r="R144" s="37">
        <v>4</v>
      </c>
      <c r="S144" s="38">
        <v>223</v>
      </c>
    </row>
    <row r="145" spans="1:19">
      <c r="A145" s="37">
        <v>1</v>
      </c>
      <c r="B145" s="38">
        <v>48910</v>
      </c>
      <c r="C145" s="37">
        <v>1</v>
      </c>
      <c r="D145" s="38">
        <v>65717</v>
      </c>
      <c r="E145" s="37">
        <v>0</v>
      </c>
      <c r="F145" s="38">
        <v>25167</v>
      </c>
      <c r="R145" s="37">
        <v>1</v>
      </c>
      <c r="S145" s="38">
        <v>268</v>
      </c>
    </row>
    <row r="146" spans="1:19">
      <c r="A146" s="37">
        <v>0</v>
      </c>
      <c r="B146" s="38">
        <v>25713</v>
      </c>
      <c r="C146" s="37">
        <v>1</v>
      </c>
      <c r="D146" s="38">
        <v>50155</v>
      </c>
      <c r="E146" s="37">
        <v>0</v>
      </c>
      <c r="F146" s="38">
        <v>24859</v>
      </c>
      <c r="R146" s="37">
        <v>4</v>
      </c>
      <c r="S146" s="38">
        <v>191</v>
      </c>
    </row>
    <row r="147" spans="1:19">
      <c r="A147" s="37">
        <v>1</v>
      </c>
      <c r="B147" s="38">
        <v>22991</v>
      </c>
      <c r="C147" s="37">
        <v>1</v>
      </c>
      <c r="D147" s="38">
        <v>35502</v>
      </c>
      <c r="E147" s="37">
        <v>0</v>
      </c>
      <c r="F147" s="38">
        <v>38993</v>
      </c>
      <c r="R147" s="37">
        <v>4</v>
      </c>
      <c r="S147" s="38">
        <v>257</v>
      </c>
    </row>
    <row r="148" spans="1:19">
      <c r="A148" s="37">
        <v>1</v>
      </c>
      <c r="B148" s="38">
        <v>84820</v>
      </c>
      <c r="C148" s="37">
        <v>1</v>
      </c>
      <c r="D148" s="38">
        <v>40874</v>
      </c>
      <c r="E148" s="37">
        <v>0</v>
      </c>
      <c r="F148" s="38">
        <v>30527</v>
      </c>
      <c r="R148" s="37">
        <v>2</v>
      </c>
      <c r="S148" s="38">
        <v>245</v>
      </c>
    </row>
    <row r="149" spans="1:19">
      <c r="A149" s="37">
        <v>0</v>
      </c>
      <c r="B149" s="38">
        <v>27721</v>
      </c>
      <c r="C149" s="37">
        <v>1</v>
      </c>
      <c r="D149" s="38">
        <v>30045</v>
      </c>
      <c r="E149" s="37">
        <v>0</v>
      </c>
      <c r="F149" s="38">
        <v>24064</v>
      </c>
      <c r="R149" s="37">
        <v>4</v>
      </c>
      <c r="S149" s="38">
        <v>198</v>
      </c>
    </row>
    <row r="150" spans="1:19">
      <c r="A150" s="37">
        <v>0</v>
      </c>
      <c r="B150" s="38">
        <v>39602</v>
      </c>
      <c r="C150" s="37">
        <v>1</v>
      </c>
      <c r="D150" s="38">
        <v>31644</v>
      </c>
      <c r="E150" s="37">
        <v>0</v>
      </c>
      <c r="F150" s="38">
        <v>28950</v>
      </c>
      <c r="R150" s="37">
        <v>1</v>
      </c>
      <c r="S150" s="38">
        <v>237</v>
      </c>
    </row>
    <row r="151" spans="1:19">
      <c r="A151" s="37">
        <v>0</v>
      </c>
      <c r="B151" s="38">
        <v>31100</v>
      </c>
      <c r="C151" s="37">
        <v>1</v>
      </c>
      <c r="D151" s="38">
        <v>47336</v>
      </c>
      <c r="E151" s="37">
        <v>0</v>
      </c>
      <c r="F151" s="38">
        <v>33176</v>
      </c>
      <c r="R151" s="37">
        <v>1</v>
      </c>
      <c r="S151" s="38">
        <v>210</v>
      </c>
    </row>
    <row r="152" spans="1:19">
      <c r="A152" s="37">
        <v>1</v>
      </c>
      <c r="B152" s="38">
        <v>58451</v>
      </c>
      <c r="C152" s="37">
        <v>1</v>
      </c>
      <c r="D152" s="38">
        <v>38007</v>
      </c>
      <c r="E152" s="37">
        <v>0</v>
      </c>
      <c r="F152" s="38">
        <v>37297</v>
      </c>
      <c r="R152" s="37">
        <v>2</v>
      </c>
      <c r="S152" s="38">
        <v>257</v>
      </c>
    </row>
    <row r="153" spans="1:19">
      <c r="A153" s="37">
        <v>0</v>
      </c>
      <c r="B153" s="38">
        <v>20277</v>
      </c>
      <c r="C153" s="37">
        <v>1</v>
      </c>
      <c r="D153" s="38">
        <v>39353</v>
      </c>
      <c r="E153" s="37">
        <v>0</v>
      </c>
      <c r="F153" s="38">
        <v>33723</v>
      </c>
      <c r="R153" s="37">
        <v>4</v>
      </c>
      <c r="S153" s="38">
        <v>215</v>
      </c>
    </row>
    <row r="154" spans="1:19">
      <c r="A154" s="37">
        <v>1</v>
      </c>
      <c r="B154" s="38">
        <v>33963</v>
      </c>
      <c r="C154" s="37">
        <v>1</v>
      </c>
      <c r="D154" s="38">
        <v>67184</v>
      </c>
      <c r="E154" s="37">
        <v>0</v>
      </c>
      <c r="F154" s="38">
        <v>45572</v>
      </c>
      <c r="R154" s="37">
        <v>3</v>
      </c>
      <c r="S154" s="38">
        <v>243</v>
      </c>
    </row>
    <row r="155" spans="1:19">
      <c r="A155" s="37">
        <v>1</v>
      </c>
      <c r="B155" s="38">
        <v>45869</v>
      </c>
      <c r="C155" s="37">
        <v>1</v>
      </c>
      <c r="D155" s="38">
        <v>58303</v>
      </c>
      <c r="E155" s="37">
        <v>0</v>
      </c>
      <c r="F155" s="38">
        <v>46672</v>
      </c>
      <c r="R155" s="37">
        <v>1</v>
      </c>
      <c r="S155" s="38">
        <v>246</v>
      </c>
    </row>
    <row r="156" spans="1:19">
      <c r="A156" s="37">
        <v>1</v>
      </c>
      <c r="B156" s="38">
        <v>62071</v>
      </c>
      <c r="C156" s="37">
        <v>1</v>
      </c>
      <c r="D156" s="38">
        <v>37375</v>
      </c>
      <c r="E156" s="37">
        <v>0</v>
      </c>
      <c r="F156" s="38">
        <v>36588</v>
      </c>
      <c r="R156" s="37">
        <v>2</v>
      </c>
      <c r="S156" s="38">
        <v>255</v>
      </c>
    </row>
    <row r="157" spans="1:19">
      <c r="A157" s="37">
        <v>0</v>
      </c>
      <c r="B157" s="38">
        <v>30557</v>
      </c>
      <c r="C157" s="37">
        <v>1</v>
      </c>
      <c r="D157" s="38">
        <v>65740</v>
      </c>
      <c r="E157" s="37">
        <v>0</v>
      </c>
      <c r="F157" s="38">
        <v>28068</v>
      </c>
      <c r="R157" s="37">
        <v>4</v>
      </c>
      <c r="S157" s="38">
        <v>211</v>
      </c>
    </row>
    <row r="158" spans="1:19">
      <c r="A158" s="37">
        <v>0</v>
      </c>
      <c r="B158" s="38">
        <v>30482</v>
      </c>
      <c r="C158" s="37">
        <v>1</v>
      </c>
      <c r="D158" s="38">
        <v>37552</v>
      </c>
      <c r="E158" s="37">
        <v>0</v>
      </c>
      <c r="F158" s="38">
        <v>35943</v>
      </c>
      <c r="R158" s="37">
        <v>4</v>
      </c>
      <c r="S158" s="38">
        <v>208</v>
      </c>
    </row>
    <row r="159" spans="1:19">
      <c r="A159" s="37">
        <v>1</v>
      </c>
      <c r="B159" s="38">
        <v>90488</v>
      </c>
      <c r="C159" s="37">
        <v>1</v>
      </c>
      <c r="D159" s="38">
        <v>58182</v>
      </c>
      <c r="E159" s="37">
        <v>0</v>
      </c>
      <c r="F159" s="38">
        <v>27160</v>
      </c>
      <c r="R159" s="37">
        <v>1</v>
      </c>
      <c r="S159" s="38">
        <v>262</v>
      </c>
    </row>
    <row r="160" spans="1:19">
      <c r="A160" s="37">
        <v>1</v>
      </c>
      <c r="B160" s="38">
        <v>61174</v>
      </c>
      <c r="C160" s="37">
        <v>1</v>
      </c>
      <c r="D160" s="38">
        <v>34662</v>
      </c>
      <c r="E160" s="37">
        <v>0</v>
      </c>
      <c r="F160" s="38">
        <v>39778</v>
      </c>
      <c r="R160" s="37">
        <v>1</v>
      </c>
      <c r="S160" s="38">
        <v>261</v>
      </c>
    </row>
    <row r="161" spans="1:19">
      <c r="A161" s="37">
        <v>1</v>
      </c>
      <c r="B161" s="38">
        <v>28378</v>
      </c>
      <c r="C161" s="37">
        <v>1</v>
      </c>
      <c r="D161" s="38">
        <v>27085</v>
      </c>
      <c r="E161" s="37">
        <v>0</v>
      </c>
      <c r="F161" s="38">
        <v>31090</v>
      </c>
      <c r="R161" s="37">
        <v>4</v>
      </c>
      <c r="S161" s="38">
        <v>256</v>
      </c>
    </row>
    <row r="162" spans="1:19">
      <c r="A162" s="37">
        <v>1</v>
      </c>
      <c r="B162" s="38">
        <v>39847</v>
      </c>
      <c r="C162" s="37">
        <v>1</v>
      </c>
      <c r="D162" s="38">
        <v>60590</v>
      </c>
      <c r="E162" s="37">
        <v>0</v>
      </c>
      <c r="F162" s="38">
        <v>31238</v>
      </c>
      <c r="R162" s="37">
        <v>2</v>
      </c>
      <c r="S162" s="38">
        <v>253</v>
      </c>
    </row>
    <row r="163" spans="1:19">
      <c r="A163" s="37">
        <v>0</v>
      </c>
      <c r="B163" s="38">
        <v>37154</v>
      </c>
      <c r="C163" s="37">
        <v>1</v>
      </c>
      <c r="D163" s="38">
        <v>98881</v>
      </c>
      <c r="E163" s="37">
        <v>0</v>
      </c>
      <c r="F163" s="38">
        <v>37117</v>
      </c>
      <c r="R163" s="37">
        <v>4</v>
      </c>
      <c r="S163" s="38">
        <v>201</v>
      </c>
    </row>
    <row r="164" spans="1:19">
      <c r="A164" s="37">
        <v>0</v>
      </c>
      <c r="B164" s="38">
        <v>42841</v>
      </c>
      <c r="C164" s="37">
        <v>1</v>
      </c>
      <c r="D164" s="38">
        <v>46473</v>
      </c>
      <c r="E164" s="37">
        <v>0</v>
      </c>
      <c r="F164" s="38">
        <v>43832</v>
      </c>
      <c r="R164" s="37">
        <v>1</v>
      </c>
      <c r="S164" s="38">
        <v>213</v>
      </c>
    </row>
    <row r="165" spans="1:19">
      <c r="A165" s="37">
        <v>1</v>
      </c>
      <c r="B165" s="38">
        <v>56072</v>
      </c>
      <c r="C165" s="37">
        <v>1</v>
      </c>
      <c r="D165" s="38">
        <v>54374</v>
      </c>
      <c r="E165" s="37">
        <v>0</v>
      </c>
      <c r="F165" s="38">
        <v>35105</v>
      </c>
      <c r="R165" s="37">
        <v>2</v>
      </c>
      <c r="S165" s="38">
        <v>271</v>
      </c>
    </row>
    <row r="166" spans="1:19">
      <c r="A166" s="37">
        <v>0</v>
      </c>
      <c r="B166" s="38">
        <v>33442</v>
      </c>
      <c r="C166" s="37">
        <v>1</v>
      </c>
      <c r="D166" s="38">
        <v>64630</v>
      </c>
      <c r="E166" s="37">
        <v>0</v>
      </c>
      <c r="F166" s="38">
        <v>45609</v>
      </c>
      <c r="R166" s="37">
        <v>3</v>
      </c>
      <c r="S166" s="38">
        <v>201</v>
      </c>
    </row>
    <row r="167" spans="1:19">
      <c r="A167" s="37">
        <v>1</v>
      </c>
      <c r="B167" s="38">
        <v>28822</v>
      </c>
      <c r="C167" s="37">
        <v>1</v>
      </c>
      <c r="D167" s="38">
        <v>39320</v>
      </c>
      <c r="E167" s="37">
        <v>0</v>
      </c>
      <c r="F167" s="38">
        <v>22393</v>
      </c>
      <c r="R167" s="37">
        <v>1</v>
      </c>
      <c r="S167" s="38">
        <v>257</v>
      </c>
    </row>
    <row r="168" spans="1:19">
      <c r="A168" s="37">
        <v>1</v>
      </c>
      <c r="B168" s="38">
        <v>33018</v>
      </c>
      <c r="C168" s="37">
        <v>1</v>
      </c>
      <c r="D168" s="38">
        <v>43179</v>
      </c>
      <c r="E168" s="37">
        <v>0</v>
      </c>
      <c r="F168" s="38">
        <v>49447</v>
      </c>
      <c r="R168" s="37">
        <v>1</v>
      </c>
      <c r="S168" s="38">
        <v>249</v>
      </c>
    </row>
    <row r="169" spans="1:19">
      <c r="A169" s="37">
        <v>1</v>
      </c>
      <c r="B169" s="38">
        <v>30225</v>
      </c>
      <c r="C169" s="37">
        <v>1</v>
      </c>
      <c r="D169" s="38">
        <v>65852</v>
      </c>
      <c r="E169" s="37">
        <v>0</v>
      </c>
      <c r="F169" s="38">
        <v>25997</v>
      </c>
      <c r="R169" s="37">
        <v>2</v>
      </c>
      <c r="S169" s="38">
        <v>260</v>
      </c>
    </row>
    <row r="170" spans="1:19">
      <c r="A170" s="37">
        <v>1</v>
      </c>
      <c r="B170" s="38">
        <v>42178</v>
      </c>
      <c r="C170" s="37">
        <v>1</v>
      </c>
      <c r="D170" s="38">
        <v>49156</v>
      </c>
      <c r="E170" s="37">
        <v>0</v>
      </c>
      <c r="F170" s="38">
        <v>46656</v>
      </c>
      <c r="R170" s="37">
        <v>3</v>
      </c>
      <c r="S170" s="38">
        <v>278</v>
      </c>
    </row>
    <row r="171" spans="1:19">
      <c r="A171" s="37">
        <v>0</v>
      </c>
      <c r="B171" s="38">
        <v>28340</v>
      </c>
      <c r="C171" s="37">
        <v>1</v>
      </c>
      <c r="D171" s="38">
        <v>57772</v>
      </c>
      <c r="E171" s="37">
        <v>0</v>
      </c>
      <c r="F171" s="38">
        <v>53248</v>
      </c>
      <c r="R171" s="37">
        <v>3</v>
      </c>
      <c r="S171" s="38">
        <v>198</v>
      </c>
    </row>
    <row r="172" spans="1:19">
      <c r="A172" s="37">
        <v>1</v>
      </c>
      <c r="B172" s="38">
        <v>43027</v>
      </c>
      <c r="C172" s="37">
        <v>1</v>
      </c>
      <c r="D172" s="38">
        <v>46890</v>
      </c>
      <c r="E172" s="37">
        <v>0</v>
      </c>
      <c r="F172" s="38">
        <v>46271</v>
      </c>
      <c r="R172" s="37">
        <v>3</v>
      </c>
      <c r="S172" s="38">
        <v>251</v>
      </c>
    </row>
    <row r="173" spans="1:19">
      <c r="A173" s="37">
        <v>1</v>
      </c>
      <c r="B173" s="38">
        <v>76547</v>
      </c>
      <c r="C173" s="37">
        <v>1</v>
      </c>
      <c r="D173" s="38">
        <v>48586</v>
      </c>
      <c r="E173" s="37">
        <v>0</v>
      </c>
      <c r="F173" s="38">
        <v>38697</v>
      </c>
      <c r="R173" s="37">
        <v>2</v>
      </c>
      <c r="S173" s="38">
        <v>252</v>
      </c>
    </row>
    <row r="174" spans="1:19">
      <c r="A174" s="37">
        <v>0</v>
      </c>
      <c r="B174" s="38">
        <v>41275</v>
      </c>
      <c r="C174" s="37">
        <v>1</v>
      </c>
      <c r="D174" s="38">
        <v>39080</v>
      </c>
      <c r="E174" s="37">
        <v>0</v>
      </c>
      <c r="F174" s="38">
        <v>32794</v>
      </c>
      <c r="R174" s="37">
        <v>4</v>
      </c>
      <c r="S174" s="38">
        <v>206</v>
      </c>
    </row>
    <row r="175" spans="1:19">
      <c r="A175" s="37">
        <v>1</v>
      </c>
      <c r="B175" s="38">
        <v>59708</v>
      </c>
      <c r="C175" s="37">
        <v>1</v>
      </c>
      <c r="D175" s="38">
        <v>42390</v>
      </c>
      <c r="E175" s="37">
        <v>0</v>
      </c>
      <c r="F175" s="38">
        <v>26101</v>
      </c>
      <c r="R175" s="37">
        <v>2</v>
      </c>
      <c r="S175" s="38">
        <v>255</v>
      </c>
    </row>
    <row r="176" spans="1:19">
      <c r="A176" s="37">
        <v>0</v>
      </c>
      <c r="B176" s="38">
        <v>68115</v>
      </c>
      <c r="C176" s="37">
        <v>1</v>
      </c>
      <c r="D176" s="38">
        <v>48120</v>
      </c>
      <c r="E176" s="37">
        <v>0</v>
      </c>
      <c r="F176" s="38">
        <v>25655</v>
      </c>
      <c r="R176" s="37">
        <v>1</v>
      </c>
      <c r="S176" s="38">
        <v>205</v>
      </c>
    </row>
    <row r="177" spans="1:19">
      <c r="A177" s="37">
        <v>0</v>
      </c>
      <c r="B177" s="38">
        <v>25755</v>
      </c>
      <c r="C177" s="37">
        <v>1</v>
      </c>
      <c r="D177" s="38">
        <v>35343</v>
      </c>
      <c r="E177" s="37">
        <v>0</v>
      </c>
      <c r="F177" s="38">
        <v>44158</v>
      </c>
      <c r="R177" s="37">
        <v>3</v>
      </c>
      <c r="S177" s="38">
        <v>209</v>
      </c>
    </row>
    <row r="178" spans="1:19">
      <c r="A178" s="37">
        <v>0</v>
      </c>
      <c r="B178" s="38">
        <v>33699</v>
      </c>
      <c r="C178" s="37">
        <v>1</v>
      </c>
      <c r="D178" s="38">
        <v>75049</v>
      </c>
      <c r="E178" s="37">
        <v>0</v>
      </c>
      <c r="F178" s="38">
        <v>24503</v>
      </c>
      <c r="R178" s="37">
        <v>4</v>
      </c>
      <c r="S178" s="38">
        <v>208</v>
      </c>
    </row>
    <row r="179" spans="1:19">
      <c r="A179" s="37">
        <v>0</v>
      </c>
      <c r="B179" s="38">
        <v>36384</v>
      </c>
      <c r="C179" s="37">
        <v>1</v>
      </c>
      <c r="D179" s="38">
        <v>32316</v>
      </c>
      <c r="E179" s="37">
        <v>0</v>
      </c>
      <c r="F179" s="38">
        <v>23695</v>
      </c>
      <c r="R179" s="37">
        <v>1</v>
      </c>
      <c r="S179" s="38">
        <v>202</v>
      </c>
    </row>
    <row r="180" spans="1:19">
      <c r="A180" s="37">
        <v>0</v>
      </c>
      <c r="B180" s="38">
        <v>25816</v>
      </c>
      <c r="C180" s="37">
        <v>1</v>
      </c>
      <c r="D180" s="38">
        <v>37904</v>
      </c>
      <c r="E180" s="37">
        <v>0</v>
      </c>
      <c r="F180" s="38">
        <v>24306</v>
      </c>
      <c r="R180" s="37">
        <v>4</v>
      </c>
      <c r="S180" s="38">
        <v>209</v>
      </c>
    </row>
    <row r="181" spans="1:19">
      <c r="A181" s="37">
        <v>0</v>
      </c>
      <c r="B181" s="38">
        <v>30415</v>
      </c>
      <c r="C181" s="37">
        <v>1</v>
      </c>
      <c r="D181" s="38">
        <v>54901</v>
      </c>
      <c r="E181" s="37">
        <v>0</v>
      </c>
      <c r="F181" s="38">
        <v>25886</v>
      </c>
      <c r="R181" s="37">
        <v>1</v>
      </c>
      <c r="S181" s="38">
        <v>207</v>
      </c>
    </row>
    <row r="182" spans="1:19">
      <c r="A182" s="37">
        <v>0</v>
      </c>
      <c r="B182" s="38">
        <v>34150</v>
      </c>
      <c r="C182" s="37">
        <v>1</v>
      </c>
      <c r="D182" s="38">
        <v>16971</v>
      </c>
      <c r="E182" s="37">
        <v>0</v>
      </c>
      <c r="F182" s="38">
        <v>45625</v>
      </c>
      <c r="R182" s="37">
        <v>1</v>
      </c>
      <c r="S182" s="38">
        <v>205</v>
      </c>
    </row>
    <row r="183" spans="1:19">
      <c r="A183" s="37">
        <v>0</v>
      </c>
      <c r="B183" s="38">
        <v>31484</v>
      </c>
      <c r="C183" s="37">
        <v>1</v>
      </c>
      <c r="D183" s="38">
        <v>34431</v>
      </c>
      <c r="E183" s="37">
        <v>0</v>
      </c>
      <c r="F183" s="38">
        <v>64570</v>
      </c>
      <c r="R183" s="37">
        <v>4</v>
      </c>
      <c r="S183" s="38">
        <v>233</v>
      </c>
    </row>
    <row r="184" spans="1:19">
      <c r="A184" s="37">
        <v>1</v>
      </c>
      <c r="B184" s="38">
        <v>68108</v>
      </c>
      <c r="C184" s="37">
        <v>1</v>
      </c>
      <c r="D184" s="38">
        <v>84886</v>
      </c>
      <c r="E184" s="37">
        <v>0</v>
      </c>
      <c r="F184" s="38">
        <v>31657</v>
      </c>
      <c r="R184" s="37">
        <v>2</v>
      </c>
      <c r="S184" s="38">
        <v>275</v>
      </c>
    </row>
    <row r="185" spans="1:19">
      <c r="A185" s="37">
        <v>0</v>
      </c>
      <c r="B185" s="38">
        <v>26788</v>
      </c>
      <c r="C185" s="37">
        <v>1</v>
      </c>
      <c r="D185" s="38">
        <v>36493</v>
      </c>
      <c r="E185" s="37">
        <v>0</v>
      </c>
      <c r="F185" s="38">
        <v>26380</v>
      </c>
      <c r="R185" s="37">
        <v>4</v>
      </c>
      <c r="S185" s="38">
        <v>203</v>
      </c>
    </row>
    <row r="186" spans="1:19">
      <c r="A186" s="37">
        <v>1</v>
      </c>
      <c r="B186" s="38">
        <v>68299</v>
      </c>
      <c r="C186" s="37">
        <v>1</v>
      </c>
      <c r="D186" s="38">
        <v>55506</v>
      </c>
      <c r="E186" s="37">
        <v>0</v>
      </c>
      <c r="F186" s="38">
        <v>37435</v>
      </c>
      <c r="R186" s="37">
        <v>1</v>
      </c>
      <c r="S186" s="38">
        <v>246</v>
      </c>
    </row>
    <row r="187" spans="1:19">
      <c r="A187" s="37">
        <v>1</v>
      </c>
      <c r="B187" s="38">
        <v>36015</v>
      </c>
      <c r="C187" s="37">
        <v>1</v>
      </c>
      <c r="D187" s="38">
        <v>39627</v>
      </c>
      <c r="E187" s="37">
        <v>0</v>
      </c>
      <c r="F187" s="38">
        <v>42419</v>
      </c>
      <c r="R187" s="37">
        <v>3</v>
      </c>
      <c r="S187" s="38">
        <v>252</v>
      </c>
    </row>
    <row r="188" spans="1:19">
      <c r="A188" s="37">
        <v>1</v>
      </c>
      <c r="B188" s="38">
        <v>46561</v>
      </c>
      <c r="C188" s="37">
        <v>1</v>
      </c>
      <c r="D188" s="38">
        <v>24493</v>
      </c>
      <c r="E188" s="37">
        <v>0</v>
      </c>
      <c r="F188" s="38">
        <v>43482</v>
      </c>
      <c r="R188" s="37">
        <v>1</v>
      </c>
      <c r="S188" s="38">
        <v>255</v>
      </c>
    </row>
    <row r="189" spans="1:19">
      <c r="A189" s="37">
        <v>1</v>
      </c>
      <c r="B189" s="38">
        <v>52434</v>
      </c>
      <c r="C189" s="37">
        <v>1</v>
      </c>
      <c r="D189" s="38">
        <v>41965</v>
      </c>
      <c r="E189" s="37">
        <v>0</v>
      </c>
      <c r="F189" s="38">
        <v>45038</v>
      </c>
      <c r="R189" s="37">
        <v>4</v>
      </c>
      <c r="S189" s="38">
        <v>271</v>
      </c>
    </row>
    <row r="190" spans="1:19">
      <c r="A190" s="37">
        <v>0</v>
      </c>
      <c r="B190" s="38">
        <v>37650</v>
      </c>
      <c r="C190" s="37">
        <v>1</v>
      </c>
      <c r="D190" s="38">
        <v>41069</v>
      </c>
      <c r="E190" s="37">
        <v>0</v>
      </c>
      <c r="F190" s="38">
        <v>33087</v>
      </c>
      <c r="R190" s="37">
        <v>4</v>
      </c>
      <c r="S190" s="38">
        <v>201</v>
      </c>
    </row>
    <row r="191" spans="1:19">
      <c r="A191" s="37">
        <v>1</v>
      </c>
      <c r="B191" s="38">
        <v>34308</v>
      </c>
      <c r="C191" s="37">
        <v>1</v>
      </c>
      <c r="D191" s="38">
        <v>40813</v>
      </c>
      <c r="E191" s="37">
        <v>0</v>
      </c>
      <c r="F191" s="38">
        <v>29407</v>
      </c>
      <c r="R191" s="37">
        <v>3</v>
      </c>
      <c r="S191" s="38">
        <v>254</v>
      </c>
    </row>
    <row r="192" spans="1:19">
      <c r="A192" s="37">
        <v>1</v>
      </c>
      <c r="B192" s="38">
        <v>53576</v>
      </c>
      <c r="C192" s="37">
        <v>1</v>
      </c>
      <c r="D192" s="38">
        <v>40742</v>
      </c>
      <c r="E192" s="37">
        <v>0</v>
      </c>
      <c r="F192" s="38">
        <v>20844</v>
      </c>
      <c r="R192" s="37">
        <v>1</v>
      </c>
      <c r="S192" s="38">
        <v>257</v>
      </c>
    </row>
    <row r="193" spans="1:19">
      <c r="A193" s="37">
        <v>1</v>
      </c>
      <c r="B193" s="38">
        <v>46249</v>
      </c>
      <c r="C193" s="37">
        <v>1</v>
      </c>
      <c r="D193" s="38">
        <v>49744</v>
      </c>
      <c r="E193" s="37">
        <v>0</v>
      </c>
      <c r="F193" s="38">
        <v>53607</v>
      </c>
      <c r="R193" s="37">
        <v>1</v>
      </c>
      <c r="S193" s="38">
        <v>254</v>
      </c>
    </row>
    <row r="194" spans="1:19">
      <c r="A194" s="37">
        <v>1</v>
      </c>
      <c r="B194" s="38">
        <v>33940</v>
      </c>
      <c r="C194" s="37">
        <v>1</v>
      </c>
      <c r="D194" s="38">
        <v>52862</v>
      </c>
      <c r="E194" s="37">
        <v>0</v>
      </c>
      <c r="F194" s="38">
        <v>38481</v>
      </c>
      <c r="R194" s="37">
        <v>4</v>
      </c>
      <c r="S194" s="38">
        <v>247</v>
      </c>
    </row>
    <row r="195" spans="1:19">
      <c r="A195" s="37">
        <v>1</v>
      </c>
      <c r="B195" s="38">
        <v>37924</v>
      </c>
      <c r="C195" s="37">
        <v>1</v>
      </c>
      <c r="D195" s="38">
        <v>46023</v>
      </c>
      <c r="E195" s="37">
        <v>0</v>
      </c>
      <c r="F195" s="38">
        <v>31118</v>
      </c>
      <c r="R195" s="37">
        <v>4</v>
      </c>
      <c r="S195" s="38">
        <v>248</v>
      </c>
    </row>
    <row r="196" spans="1:19">
      <c r="A196" s="37">
        <v>0</v>
      </c>
      <c r="B196" s="38">
        <v>26167</v>
      </c>
      <c r="C196" s="37">
        <v>1</v>
      </c>
      <c r="D196" s="38">
        <v>50383</v>
      </c>
      <c r="E196" s="37">
        <v>0</v>
      </c>
      <c r="F196" s="38">
        <v>25246</v>
      </c>
      <c r="R196" s="37">
        <v>4</v>
      </c>
      <c r="S196" s="38">
        <v>212</v>
      </c>
    </row>
    <row r="197" spans="1:19">
      <c r="A197" s="37">
        <v>0</v>
      </c>
      <c r="B197" s="38">
        <v>33456</v>
      </c>
      <c r="C197" s="37">
        <v>1</v>
      </c>
      <c r="D197" s="38">
        <v>36630</v>
      </c>
      <c r="E197" s="37">
        <v>0</v>
      </c>
      <c r="F197" s="38">
        <v>24327</v>
      </c>
      <c r="R197" s="37">
        <v>4</v>
      </c>
      <c r="S197" s="38">
        <v>226</v>
      </c>
    </row>
    <row r="198" spans="1:19">
      <c r="A198" s="37">
        <v>0</v>
      </c>
      <c r="B198" s="38">
        <v>20182</v>
      </c>
      <c r="C198" s="37">
        <v>1</v>
      </c>
      <c r="D198" s="38">
        <v>39773</v>
      </c>
      <c r="E198" s="37">
        <v>0</v>
      </c>
      <c r="F198" s="38">
        <v>23653</v>
      </c>
      <c r="R198" s="37">
        <v>4</v>
      </c>
      <c r="S198" s="38">
        <v>218</v>
      </c>
    </row>
    <row r="199" spans="1:19">
      <c r="A199" s="37">
        <v>1</v>
      </c>
      <c r="B199" s="38">
        <v>65699</v>
      </c>
      <c r="C199" s="37">
        <v>1</v>
      </c>
      <c r="D199" s="38">
        <v>42323</v>
      </c>
      <c r="E199" s="37">
        <v>0</v>
      </c>
      <c r="F199" s="38">
        <v>47570</v>
      </c>
      <c r="R199" s="37">
        <v>2</v>
      </c>
      <c r="S199" s="38">
        <v>263</v>
      </c>
    </row>
    <row r="200" spans="1:19">
      <c r="A200" s="37">
        <v>1</v>
      </c>
      <c r="B200" s="38">
        <v>59015</v>
      </c>
      <c r="C200" s="37">
        <v>1</v>
      </c>
      <c r="D200" s="38">
        <v>43891</v>
      </c>
      <c r="E200" s="37">
        <v>0</v>
      </c>
      <c r="F200" s="38">
        <v>20435</v>
      </c>
      <c r="R200" s="37">
        <v>2</v>
      </c>
      <c r="S200" s="38">
        <v>254</v>
      </c>
    </row>
    <row r="201" spans="1:19">
      <c r="A201" s="37">
        <v>1</v>
      </c>
      <c r="B201" s="38">
        <v>81366</v>
      </c>
      <c r="C201" s="37">
        <v>1</v>
      </c>
      <c r="D201" s="38">
        <v>71659</v>
      </c>
      <c r="E201" s="37">
        <v>0</v>
      </c>
      <c r="F201" s="38">
        <v>42603</v>
      </c>
      <c r="R201" s="37">
        <v>2</v>
      </c>
      <c r="S201" s="38">
        <v>267</v>
      </c>
    </row>
    <row r="202" spans="1:19">
      <c r="A202" s="37">
        <v>0</v>
      </c>
      <c r="B202" s="38">
        <v>31198</v>
      </c>
      <c r="C202" s="37">
        <v>1</v>
      </c>
      <c r="D202" s="38">
        <v>30384</v>
      </c>
      <c r="E202" s="37">
        <v>0</v>
      </c>
      <c r="F202" s="38">
        <v>35043</v>
      </c>
      <c r="R202" s="37">
        <v>4</v>
      </c>
      <c r="S202" s="38">
        <v>213</v>
      </c>
    </row>
    <row r="203" spans="1:19">
      <c r="A203" s="37">
        <v>1</v>
      </c>
      <c r="B203" s="38">
        <v>40383</v>
      </c>
      <c r="C203" s="37">
        <v>1</v>
      </c>
      <c r="D203" s="38">
        <v>56967</v>
      </c>
      <c r="E203" s="37">
        <v>0</v>
      </c>
      <c r="F203" s="38">
        <v>18782</v>
      </c>
      <c r="R203" s="37">
        <v>2</v>
      </c>
      <c r="S203" s="38">
        <v>256</v>
      </c>
    </row>
    <row r="204" spans="1:19">
      <c r="A204" s="37">
        <v>0</v>
      </c>
      <c r="B204" s="38">
        <v>24578</v>
      </c>
      <c r="C204" s="37">
        <v>1</v>
      </c>
      <c r="D204" s="38">
        <v>53283</v>
      </c>
      <c r="E204" s="37">
        <v>0</v>
      </c>
      <c r="F204" s="38">
        <v>32125</v>
      </c>
      <c r="R204" s="37">
        <v>3</v>
      </c>
      <c r="S204" s="38">
        <v>207</v>
      </c>
    </row>
    <row r="205" spans="1:19">
      <c r="A205" s="37">
        <v>0</v>
      </c>
      <c r="B205" s="38">
        <v>30002</v>
      </c>
      <c r="C205" s="37">
        <v>1</v>
      </c>
      <c r="D205" s="38">
        <v>44436</v>
      </c>
      <c r="E205" s="37">
        <v>0</v>
      </c>
      <c r="F205" s="38">
        <v>29101</v>
      </c>
      <c r="R205" s="37">
        <v>4</v>
      </c>
      <c r="S205" s="38">
        <v>212</v>
      </c>
    </row>
    <row r="206" spans="1:19">
      <c r="A206" s="37">
        <v>1</v>
      </c>
      <c r="B206" s="38">
        <v>42058</v>
      </c>
      <c r="C206" s="37">
        <v>1</v>
      </c>
      <c r="D206" s="38">
        <v>95583</v>
      </c>
      <c r="E206" s="37">
        <v>0</v>
      </c>
      <c r="F206" s="38">
        <v>26103</v>
      </c>
      <c r="R206" s="37">
        <v>4</v>
      </c>
      <c r="S206" s="38">
        <v>254</v>
      </c>
    </row>
    <row r="207" spans="1:19">
      <c r="A207" s="37">
        <v>0</v>
      </c>
      <c r="B207" s="38">
        <v>25835</v>
      </c>
      <c r="C207" s="37">
        <v>1</v>
      </c>
      <c r="D207" s="38">
        <v>33653</v>
      </c>
      <c r="E207" s="37">
        <v>0</v>
      </c>
      <c r="F207" s="38">
        <v>29718</v>
      </c>
      <c r="R207" s="37">
        <v>3</v>
      </c>
      <c r="S207" s="38">
        <v>209</v>
      </c>
    </row>
    <row r="208" spans="1:19">
      <c r="A208" s="37">
        <v>0</v>
      </c>
      <c r="B208" s="38">
        <v>18276</v>
      </c>
      <c r="C208" s="37">
        <v>1</v>
      </c>
      <c r="D208" s="38">
        <v>37093</v>
      </c>
      <c r="E208" s="37">
        <v>0</v>
      </c>
      <c r="F208" s="38">
        <v>33467</v>
      </c>
      <c r="R208" s="37">
        <v>4</v>
      </c>
      <c r="S208" s="38">
        <v>196</v>
      </c>
    </row>
    <row r="209" spans="1:19">
      <c r="A209" s="37">
        <v>0</v>
      </c>
      <c r="B209" s="38">
        <v>22380</v>
      </c>
      <c r="C209" s="37">
        <v>1</v>
      </c>
      <c r="D209" s="38">
        <v>43934</v>
      </c>
      <c r="E209" s="37">
        <v>0</v>
      </c>
      <c r="F209" s="38">
        <v>18119</v>
      </c>
      <c r="R209" s="37">
        <v>4</v>
      </c>
      <c r="S209" s="38">
        <v>194</v>
      </c>
    </row>
    <row r="210" spans="1:19">
      <c r="A210" s="37">
        <v>1</v>
      </c>
      <c r="B210" s="38">
        <v>48893</v>
      </c>
      <c r="C210" s="37">
        <v>1</v>
      </c>
      <c r="D210" s="38">
        <v>75737</v>
      </c>
      <c r="E210" s="37">
        <v>0</v>
      </c>
      <c r="F210" s="38">
        <v>45275</v>
      </c>
      <c r="R210" s="37">
        <v>1</v>
      </c>
      <c r="S210" s="38">
        <v>254</v>
      </c>
    </row>
    <row r="211" spans="1:19">
      <c r="A211" s="37">
        <v>0</v>
      </c>
      <c r="B211" s="38">
        <v>60953</v>
      </c>
      <c r="C211" s="37">
        <v>1</v>
      </c>
      <c r="D211" s="38">
        <v>37107</v>
      </c>
      <c r="E211" s="37">
        <v>0</v>
      </c>
      <c r="F211" s="38">
        <v>42249</v>
      </c>
      <c r="R211" s="37">
        <v>1</v>
      </c>
      <c r="S211" s="38">
        <v>205</v>
      </c>
    </row>
    <row r="212" spans="1:19">
      <c r="A212" s="37">
        <v>0</v>
      </c>
      <c r="B212" s="38">
        <v>29322</v>
      </c>
      <c r="C212" s="37">
        <v>1</v>
      </c>
      <c r="D212" s="38">
        <v>62634</v>
      </c>
      <c r="E212" s="37">
        <v>0</v>
      </c>
      <c r="F212" s="38">
        <v>49358</v>
      </c>
      <c r="R212" s="37">
        <v>3</v>
      </c>
      <c r="S212" s="38">
        <v>212</v>
      </c>
    </row>
    <row r="213" spans="1:19">
      <c r="A213" s="37">
        <v>1</v>
      </c>
      <c r="B213" s="38">
        <v>36170</v>
      </c>
      <c r="C213" s="37">
        <v>1</v>
      </c>
      <c r="D213" s="38">
        <v>63946</v>
      </c>
      <c r="E213" s="37">
        <v>0</v>
      </c>
      <c r="F213" s="38">
        <v>46703</v>
      </c>
      <c r="R213" s="37">
        <v>1</v>
      </c>
      <c r="S213" s="38">
        <v>253</v>
      </c>
    </row>
    <row r="214" spans="1:19">
      <c r="A214" s="37">
        <v>1</v>
      </c>
      <c r="B214" s="38">
        <v>70692</v>
      </c>
      <c r="C214" s="37">
        <v>1</v>
      </c>
      <c r="D214" s="38">
        <v>24992</v>
      </c>
      <c r="E214" s="37">
        <v>0</v>
      </c>
      <c r="F214" s="38">
        <v>33268</v>
      </c>
      <c r="R214" s="37">
        <v>2</v>
      </c>
      <c r="S214" s="38">
        <v>252</v>
      </c>
    </row>
    <row r="215" spans="1:19">
      <c r="A215" s="37">
        <v>1</v>
      </c>
      <c r="B215" s="38">
        <v>36742</v>
      </c>
      <c r="C215" s="37">
        <v>1</v>
      </c>
      <c r="D215" s="38">
        <v>48643</v>
      </c>
      <c r="E215" s="37">
        <v>0</v>
      </c>
      <c r="F215" s="38">
        <v>47244</v>
      </c>
      <c r="R215" s="37">
        <v>1</v>
      </c>
      <c r="S215" s="38">
        <v>262</v>
      </c>
    </row>
    <row r="216" spans="1:19">
      <c r="A216" s="37">
        <v>0</v>
      </c>
      <c r="B216" s="38">
        <v>39255</v>
      </c>
      <c r="C216" s="37">
        <v>1</v>
      </c>
      <c r="D216" s="38">
        <v>49699</v>
      </c>
      <c r="E216" s="37">
        <v>0</v>
      </c>
      <c r="F216" s="38">
        <v>57525</v>
      </c>
      <c r="R216" s="37">
        <v>3</v>
      </c>
      <c r="S216" s="38">
        <v>207</v>
      </c>
    </row>
    <row r="217" spans="1:19">
      <c r="A217" s="37">
        <v>0</v>
      </c>
      <c r="B217" s="38">
        <v>43737</v>
      </c>
      <c r="C217" s="37">
        <v>1</v>
      </c>
      <c r="D217" s="38">
        <v>47659</v>
      </c>
      <c r="E217" s="37">
        <v>0</v>
      </c>
      <c r="F217" s="38">
        <v>26610</v>
      </c>
      <c r="R217" s="37">
        <v>1</v>
      </c>
      <c r="S217" s="38">
        <v>206</v>
      </c>
    </row>
    <row r="218" spans="1:19">
      <c r="A218" s="37">
        <v>0</v>
      </c>
      <c r="B218" s="38">
        <v>41401</v>
      </c>
      <c r="C218" s="37">
        <v>1</v>
      </c>
      <c r="D218" s="38">
        <v>42708</v>
      </c>
      <c r="E218" s="37">
        <v>0</v>
      </c>
      <c r="F218" s="38">
        <v>31142</v>
      </c>
      <c r="R218" s="37">
        <v>2</v>
      </c>
      <c r="S218" s="38">
        <v>205</v>
      </c>
    </row>
    <row r="219" spans="1:19">
      <c r="A219" s="37">
        <v>0</v>
      </c>
      <c r="B219" s="38">
        <v>23779</v>
      </c>
      <c r="C219" s="37">
        <v>1</v>
      </c>
      <c r="D219" s="38">
        <v>60240</v>
      </c>
      <c r="E219" s="37">
        <v>0</v>
      </c>
      <c r="F219" s="38">
        <v>46379</v>
      </c>
      <c r="R219" s="37">
        <v>4</v>
      </c>
      <c r="S219" s="38">
        <v>207</v>
      </c>
    </row>
    <row r="220" spans="1:19">
      <c r="A220" s="37">
        <v>0</v>
      </c>
      <c r="B220" s="38">
        <v>53165</v>
      </c>
      <c r="C220" s="37">
        <v>1</v>
      </c>
      <c r="D220" s="38">
        <v>41914</v>
      </c>
      <c r="E220" s="37">
        <v>0</v>
      </c>
      <c r="F220" s="38">
        <v>42758</v>
      </c>
      <c r="R220" s="37">
        <v>2</v>
      </c>
      <c r="S220" s="38">
        <v>199</v>
      </c>
    </row>
    <row r="221" spans="1:19">
      <c r="A221" s="37">
        <v>0</v>
      </c>
      <c r="B221" s="38">
        <v>34756</v>
      </c>
      <c r="C221" s="37">
        <v>1</v>
      </c>
      <c r="D221" s="38">
        <v>51202</v>
      </c>
      <c r="R221" s="37">
        <v>3</v>
      </c>
      <c r="S221" s="38">
        <v>205</v>
      </c>
    </row>
    <row r="222" spans="1:19">
      <c r="A222" s="37">
        <v>0</v>
      </c>
      <c r="B222" s="38">
        <v>49479</v>
      </c>
      <c r="C222" s="37">
        <v>1</v>
      </c>
      <c r="D222" s="38">
        <v>83363</v>
      </c>
      <c r="R222" s="37">
        <v>3</v>
      </c>
      <c r="S222" s="38">
        <v>201</v>
      </c>
    </row>
    <row r="223" spans="1:19">
      <c r="A223" s="37">
        <v>0</v>
      </c>
      <c r="B223" s="38">
        <v>72949</v>
      </c>
      <c r="C223" s="37">
        <v>1</v>
      </c>
      <c r="D223" s="38">
        <v>56857</v>
      </c>
      <c r="R223" s="37">
        <v>2</v>
      </c>
      <c r="S223" s="38">
        <v>200</v>
      </c>
    </row>
    <row r="224" spans="1:19">
      <c r="A224" s="37">
        <v>0</v>
      </c>
      <c r="B224" s="38">
        <v>39987</v>
      </c>
      <c r="C224" s="37">
        <v>1</v>
      </c>
      <c r="D224" s="38">
        <v>49943</v>
      </c>
      <c r="R224" s="37">
        <v>4</v>
      </c>
      <c r="S224" s="38">
        <v>204</v>
      </c>
    </row>
    <row r="225" spans="1:19">
      <c r="A225" s="37">
        <v>0</v>
      </c>
      <c r="B225" s="38">
        <v>34204</v>
      </c>
      <c r="C225" s="37">
        <v>1</v>
      </c>
      <c r="D225" s="38">
        <v>72515</v>
      </c>
      <c r="R225" s="37">
        <v>1</v>
      </c>
      <c r="S225" s="38">
        <v>197</v>
      </c>
    </row>
    <row r="226" spans="1:19">
      <c r="A226" s="37">
        <v>0</v>
      </c>
      <c r="B226" s="38">
        <v>38975</v>
      </c>
      <c r="C226" s="37">
        <v>1</v>
      </c>
      <c r="D226" s="38">
        <v>35572</v>
      </c>
      <c r="R226" s="37">
        <v>4</v>
      </c>
      <c r="S226" s="38">
        <v>192</v>
      </c>
    </row>
    <row r="227" spans="1:19">
      <c r="A227" s="37">
        <v>1</v>
      </c>
      <c r="B227" s="38">
        <v>39991</v>
      </c>
      <c r="C227" s="37">
        <v>1</v>
      </c>
      <c r="D227" s="38">
        <v>32425</v>
      </c>
      <c r="R227" s="37">
        <v>1</v>
      </c>
      <c r="S227" s="38">
        <v>246</v>
      </c>
    </row>
    <row r="228" spans="1:19">
      <c r="A228" s="37">
        <v>0</v>
      </c>
      <c r="B228" s="38">
        <v>18706</v>
      </c>
      <c r="C228" s="37">
        <v>1</v>
      </c>
      <c r="D228" s="38">
        <v>85621</v>
      </c>
      <c r="R228" s="37">
        <v>4</v>
      </c>
      <c r="S228" s="38">
        <v>214</v>
      </c>
    </row>
    <row r="229" spans="1:19">
      <c r="A229" s="37">
        <v>0</v>
      </c>
      <c r="B229" s="38">
        <v>52965</v>
      </c>
      <c r="C229" s="37">
        <v>1</v>
      </c>
      <c r="D229" s="38">
        <v>25076</v>
      </c>
      <c r="R229" s="37">
        <v>3</v>
      </c>
      <c r="S229" s="38">
        <v>214</v>
      </c>
    </row>
    <row r="230" spans="1:19">
      <c r="A230" s="37">
        <v>0</v>
      </c>
      <c r="B230" s="38">
        <v>65318</v>
      </c>
      <c r="C230" s="37">
        <v>1</v>
      </c>
      <c r="D230" s="38">
        <v>24114</v>
      </c>
      <c r="R230" s="37">
        <v>2</v>
      </c>
      <c r="S230" s="38">
        <v>219</v>
      </c>
    </row>
    <row r="231" spans="1:19">
      <c r="A231" s="37">
        <v>1</v>
      </c>
      <c r="B231" s="38">
        <v>32630</v>
      </c>
      <c r="C231" s="37">
        <v>1</v>
      </c>
      <c r="D231" s="38">
        <v>48914</v>
      </c>
      <c r="R231" s="37">
        <v>1</v>
      </c>
      <c r="S231" s="38">
        <v>287</v>
      </c>
    </row>
    <row r="232" spans="1:19">
      <c r="A232" s="37">
        <v>0</v>
      </c>
      <c r="B232" s="38">
        <v>56645</v>
      </c>
      <c r="C232" s="37">
        <v>1</v>
      </c>
      <c r="D232" s="38">
        <v>30372</v>
      </c>
      <c r="R232" s="37">
        <v>1</v>
      </c>
      <c r="S232" s="38">
        <v>197</v>
      </c>
    </row>
    <row r="233" spans="1:19">
      <c r="A233" s="37">
        <v>1</v>
      </c>
      <c r="B233" s="38">
        <v>40270</v>
      </c>
      <c r="C233" s="37">
        <v>1</v>
      </c>
      <c r="D233" s="38">
        <v>35079</v>
      </c>
      <c r="R233" s="37">
        <v>1</v>
      </c>
      <c r="S233" s="38">
        <v>276</v>
      </c>
    </row>
    <row r="234" spans="1:19">
      <c r="A234" s="37">
        <v>0</v>
      </c>
      <c r="B234" s="38">
        <v>33538</v>
      </c>
      <c r="C234" s="37">
        <v>1</v>
      </c>
      <c r="D234" s="38">
        <v>39341</v>
      </c>
      <c r="R234" s="37">
        <v>4</v>
      </c>
      <c r="S234" s="38">
        <v>215</v>
      </c>
    </row>
    <row r="235" spans="1:19">
      <c r="A235" s="37">
        <v>1</v>
      </c>
      <c r="B235" s="38">
        <v>37599</v>
      </c>
      <c r="C235" s="37">
        <v>1</v>
      </c>
      <c r="D235" s="38">
        <v>32433</v>
      </c>
      <c r="R235" s="37">
        <v>4</v>
      </c>
      <c r="S235" s="38">
        <v>255</v>
      </c>
    </row>
    <row r="236" spans="1:19">
      <c r="A236" s="37">
        <v>1</v>
      </c>
      <c r="B236" s="38">
        <v>59579</v>
      </c>
      <c r="C236" s="37">
        <v>1</v>
      </c>
      <c r="D236" s="38">
        <v>55665</v>
      </c>
      <c r="R236" s="37">
        <v>1</v>
      </c>
      <c r="S236" s="38">
        <v>254</v>
      </c>
    </row>
    <row r="237" spans="1:19">
      <c r="A237" s="37">
        <v>0</v>
      </c>
      <c r="B237" s="38">
        <v>32271</v>
      </c>
      <c r="C237" s="37">
        <v>1</v>
      </c>
      <c r="D237" s="38">
        <v>85374</v>
      </c>
      <c r="R237" s="37">
        <v>3</v>
      </c>
      <c r="S237" s="38">
        <v>211</v>
      </c>
    </row>
    <row r="238" spans="1:19">
      <c r="A238" s="37">
        <v>1</v>
      </c>
      <c r="B238" s="38">
        <v>41427</v>
      </c>
      <c r="C238" s="37">
        <v>1</v>
      </c>
      <c r="D238" s="38">
        <v>76800</v>
      </c>
      <c r="R238" s="37">
        <v>1</v>
      </c>
      <c r="S238" s="38">
        <v>249</v>
      </c>
    </row>
    <row r="239" spans="1:19">
      <c r="A239" s="37">
        <v>0</v>
      </c>
      <c r="B239" s="38">
        <v>37235</v>
      </c>
      <c r="C239" s="37">
        <v>1</v>
      </c>
      <c r="D239" s="38">
        <v>38681</v>
      </c>
      <c r="R239" s="37">
        <v>3</v>
      </c>
      <c r="S239" s="38">
        <v>206</v>
      </c>
    </row>
    <row r="240" spans="1:19">
      <c r="A240" s="37">
        <v>1</v>
      </c>
      <c r="B240" s="38">
        <v>31519</v>
      </c>
      <c r="C240" s="37">
        <v>1</v>
      </c>
      <c r="D240" s="38">
        <v>71206</v>
      </c>
      <c r="R240" s="37">
        <v>3</v>
      </c>
      <c r="S240" s="38">
        <v>245</v>
      </c>
    </row>
    <row r="241" spans="1:19">
      <c r="A241" s="37">
        <v>1</v>
      </c>
      <c r="B241" s="38">
        <v>73980</v>
      </c>
      <c r="C241" s="37">
        <v>1</v>
      </c>
      <c r="D241" s="38">
        <v>69863</v>
      </c>
      <c r="R241" s="37">
        <v>2</v>
      </c>
      <c r="S241" s="38">
        <v>244</v>
      </c>
    </row>
    <row r="242" spans="1:19">
      <c r="A242" s="37">
        <v>1</v>
      </c>
      <c r="B242" s="38">
        <v>20514</v>
      </c>
      <c r="C242" s="37">
        <v>1</v>
      </c>
      <c r="D242" s="38">
        <v>48439</v>
      </c>
      <c r="R242" s="37">
        <v>4</v>
      </c>
      <c r="S242" s="38">
        <v>266</v>
      </c>
    </row>
    <row r="243" spans="1:19">
      <c r="A243" s="37">
        <v>1</v>
      </c>
      <c r="B243" s="38">
        <v>81612</v>
      </c>
      <c r="C243" s="37">
        <v>1</v>
      </c>
      <c r="D243" s="38">
        <v>45993</v>
      </c>
      <c r="R243" s="37">
        <v>2</v>
      </c>
      <c r="S243" s="38">
        <v>254</v>
      </c>
    </row>
    <row r="244" spans="1:19">
      <c r="A244" s="37">
        <v>1</v>
      </c>
      <c r="B244" s="38">
        <v>65717</v>
      </c>
      <c r="C244" s="37">
        <v>1</v>
      </c>
      <c r="D244" s="38">
        <v>45220</v>
      </c>
      <c r="R244" s="37">
        <v>1</v>
      </c>
      <c r="S244" s="38">
        <v>263</v>
      </c>
    </row>
    <row r="245" spans="1:19">
      <c r="A245" s="37">
        <v>1</v>
      </c>
      <c r="B245" s="38">
        <v>50155</v>
      </c>
      <c r="C245" s="37">
        <v>1</v>
      </c>
      <c r="D245" s="38">
        <v>34933</v>
      </c>
      <c r="R245" s="37">
        <v>1</v>
      </c>
      <c r="S245" s="38">
        <v>254</v>
      </c>
    </row>
    <row r="246" spans="1:19">
      <c r="A246" s="37">
        <v>1</v>
      </c>
      <c r="B246" s="38">
        <v>35502</v>
      </c>
      <c r="C246" s="37">
        <v>1</v>
      </c>
      <c r="D246" s="38">
        <v>49206</v>
      </c>
      <c r="R246" s="37">
        <v>4</v>
      </c>
      <c r="S246" s="38">
        <v>253</v>
      </c>
    </row>
    <row r="247" spans="1:19">
      <c r="A247" s="37">
        <v>1</v>
      </c>
      <c r="B247" s="38">
        <v>40874</v>
      </c>
      <c r="C247" s="37">
        <v>1</v>
      </c>
      <c r="D247" s="38">
        <v>61764</v>
      </c>
      <c r="R247" s="37">
        <v>3</v>
      </c>
      <c r="S247" s="38">
        <v>260</v>
      </c>
    </row>
    <row r="248" spans="1:19">
      <c r="A248" s="37">
        <v>0</v>
      </c>
      <c r="B248" s="38">
        <v>38425</v>
      </c>
      <c r="C248" s="37">
        <v>1</v>
      </c>
      <c r="D248" s="38">
        <v>64982</v>
      </c>
      <c r="R248" s="37">
        <v>4</v>
      </c>
      <c r="S248" s="38">
        <v>224</v>
      </c>
    </row>
    <row r="249" spans="1:19">
      <c r="A249" s="37">
        <v>1</v>
      </c>
      <c r="B249" s="38">
        <v>30045</v>
      </c>
      <c r="C249" s="37">
        <v>1</v>
      </c>
      <c r="D249" s="38">
        <v>56151</v>
      </c>
      <c r="R249" s="37">
        <v>3</v>
      </c>
      <c r="S249" s="38">
        <v>271</v>
      </c>
    </row>
    <row r="250" spans="1:19">
      <c r="A250" s="37">
        <v>1</v>
      </c>
      <c r="B250" s="38">
        <v>31644</v>
      </c>
      <c r="C250" s="37">
        <v>1</v>
      </c>
      <c r="D250" s="38">
        <v>53338</v>
      </c>
      <c r="R250" s="37">
        <v>1</v>
      </c>
      <c r="S250" s="38">
        <v>266</v>
      </c>
    </row>
    <row r="251" spans="1:19">
      <c r="A251" s="37">
        <v>0</v>
      </c>
      <c r="B251" s="38">
        <v>34052</v>
      </c>
      <c r="C251" s="37">
        <v>1</v>
      </c>
      <c r="D251" s="38">
        <v>32705</v>
      </c>
      <c r="R251" s="37">
        <v>4</v>
      </c>
      <c r="S251" s="38">
        <v>200</v>
      </c>
    </row>
    <row r="252" spans="1:19">
      <c r="A252" s="37">
        <v>1</v>
      </c>
      <c r="B252" s="38">
        <v>47336</v>
      </c>
      <c r="C252" s="37">
        <v>1</v>
      </c>
      <c r="D252" s="38">
        <v>79696</v>
      </c>
      <c r="R252" s="37">
        <v>1</v>
      </c>
      <c r="S252" s="38">
        <v>261</v>
      </c>
    </row>
    <row r="253" spans="1:19">
      <c r="A253" s="37">
        <v>1</v>
      </c>
      <c r="B253" s="38">
        <v>38007</v>
      </c>
      <c r="C253" s="37">
        <v>1</v>
      </c>
      <c r="D253" s="38">
        <v>84098</v>
      </c>
      <c r="R253" s="37">
        <v>2</v>
      </c>
      <c r="S253" s="38">
        <v>259</v>
      </c>
    </row>
    <row r="254" spans="1:19">
      <c r="A254" s="37">
        <v>0</v>
      </c>
      <c r="B254" s="38">
        <v>21402</v>
      </c>
      <c r="C254" s="37">
        <v>1</v>
      </c>
      <c r="D254" s="38">
        <v>58305</v>
      </c>
      <c r="R254" s="37">
        <v>4</v>
      </c>
      <c r="S254" s="38">
        <v>222</v>
      </c>
    </row>
    <row r="255" spans="1:19">
      <c r="A255" s="37">
        <v>1</v>
      </c>
      <c r="B255" s="38">
        <v>39353</v>
      </c>
      <c r="C255" s="37">
        <v>1</v>
      </c>
      <c r="D255" s="38">
        <v>84675</v>
      </c>
      <c r="R255" s="37">
        <v>4</v>
      </c>
      <c r="S255" s="38">
        <v>247</v>
      </c>
    </row>
    <row r="256" spans="1:19">
      <c r="A256" s="37">
        <v>0</v>
      </c>
      <c r="B256" s="38">
        <v>64179</v>
      </c>
      <c r="C256" s="37">
        <v>1</v>
      </c>
      <c r="D256" s="38">
        <v>38157</v>
      </c>
      <c r="R256" s="37">
        <v>2</v>
      </c>
      <c r="S256" s="38">
        <v>199</v>
      </c>
    </row>
    <row r="257" spans="1:19">
      <c r="A257" s="37">
        <v>1</v>
      </c>
      <c r="B257" s="38">
        <v>67184</v>
      </c>
      <c r="C257" s="37">
        <v>1</v>
      </c>
      <c r="D257" s="38">
        <v>37869</v>
      </c>
      <c r="R257" s="37">
        <v>2</v>
      </c>
      <c r="S257" s="38">
        <v>242</v>
      </c>
    </row>
    <row r="258" spans="1:19">
      <c r="A258" s="37">
        <v>0</v>
      </c>
      <c r="B258" s="38">
        <v>43163</v>
      </c>
      <c r="C258" s="37">
        <v>1</v>
      </c>
      <c r="D258" s="38">
        <v>55264</v>
      </c>
      <c r="R258" s="37">
        <v>4</v>
      </c>
      <c r="S258" s="38">
        <v>208</v>
      </c>
    </row>
    <row r="259" spans="1:19">
      <c r="A259" s="37">
        <v>0</v>
      </c>
      <c r="B259" s="38">
        <v>51372</v>
      </c>
      <c r="C259" s="37">
        <v>1</v>
      </c>
      <c r="D259" s="38">
        <v>34884</v>
      </c>
      <c r="R259" s="37">
        <v>2</v>
      </c>
      <c r="S259" s="38">
        <v>191</v>
      </c>
    </row>
    <row r="260" spans="1:19">
      <c r="A260" s="37">
        <v>0</v>
      </c>
      <c r="B260" s="38">
        <v>23763</v>
      </c>
      <c r="C260" s="37">
        <v>1</v>
      </c>
      <c r="D260" s="38">
        <v>46100</v>
      </c>
      <c r="R260" s="37">
        <v>4</v>
      </c>
      <c r="S260" s="38">
        <v>226</v>
      </c>
    </row>
    <row r="261" spans="1:19">
      <c r="A261" s="37">
        <v>0</v>
      </c>
      <c r="B261" s="38">
        <v>20987</v>
      </c>
      <c r="C261" s="37">
        <v>1</v>
      </c>
      <c r="D261" s="38">
        <v>48369</v>
      </c>
      <c r="R261" s="37">
        <v>4</v>
      </c>
      <c r="S261" s="38">
        <v>214</v>
      </c>
    </row>
    <row r="262" spans="1:19">
      <c r="A262" s="37">
        <v>0</v>
      </c>
      <c r="B262" s="38">
        <v>49819</v>
      </c>
      <c r="C262" s="37">
        <v>1</v>
      </c>
      <c r="D262" s="38">
        <v>35430</v>
      </c>
      <c r="R262" s="37">
        <v>3</v>
      </c>
      <c r="S262" s="38">
        <v>211</v>
      </c>
    </row>
    <row r="263" spans="1:19">
      <c r="A263" s="37">
        <v>1</v>
      </c>
      <c r="B263" s="38">
        <v>58303</v>
      </c>
      <c r="C263" s="37">
        <v>1</v>
      </c>
      <c r="D263" s="38">
        <v>84823</v>
      </c>
      <c r="R263" s="37">
        <v>1</v>
      </c>
      <c r="S263" s="38">
        <v>256</v>
      </c>
    </row>
    <row r="264" spans="1:19">
      <c r="A264" s="37">
        <v>0</v>
      </c>
      <c r="B264" s="38">
        <v>71130</v>
      </c>
      <c r="C264" s="37">
        <v>1</v>
      </c>
      <c r="D264" s="38">
        <v>60069</v>
      </c>
      <c r="R264" s="37">
        <v>2</v>
      </c>
      <c r="S264" s="38">
        <v>216</v>
      </c>
    </row>
    <row r="265" spans="1:19">
      <c r="A265" s="37">
        <v>1</v>
      </c>
      <c r="B265" s="38">
        <v>37375</v>
      </c>
      <c r="C265" s="37">
        <v>1</v>
      </c>
      <c r="D265" s="38">
        <v>28534</v>
      </c>
      <c r="R265" s="37">
        <v>3</v>
      </c>
      <c r="S265" s="38">
        <v>255</v>
      </c>
    </row>
    <row r="266" spans="1:19">
      <c r="A266" s="37">
        <v>0</v>
      </c>
      <c r="B266" s="38">
        <v>21701</v>
      </c>
      <c r="C266" s="37">
        <v>1</v>
      </c>
      <c r="D266" s="38">
        <v>30433</v>
      </c>
      <c r="R266" s="37">
        <v>4</v>
      </c>
      <c r="S266" s="38">
        <v>206</v>
      </c>
    </row>
    <row r="267" spans="1:19">
      <c r="A267" s="37">
        <v>0</v>
      </c>
      <c r="B267" s="38">
        <v>27700</v>
      </c>
      <c r="C267" s="37">
        <v>1</v>
      </c>
      <c r="D267" s="38">
        <v>53184</v>
      </c>
      <c r="R267" s="37">
        <v>4</v>
      </c>
      <c r="S267" s="38">
        <v>203</v>
      </c>
    </row>
    <row r="268" spans="1:19">
      <c r="A268" s="37">
        <v>0</v>
      </c>
      <c r="B268" s="38">
        <v>32420</v>
      </c>
      <c r="C268" s="37">
        <v>1</v>
      </c>
      <c r="D268" s="38">
        <v>41628</v>
      </c>
      <c r="R268" s="37">
        <v>1</v>
      </c>
      <c r="S268" s="38">
        <v>203</v>
      </c>
    </row>
    <row r="269" spans="1:19">
      <c r="A269" s="37">
        <v>1</v>
      </c>
      <c r="B269" s="38">
        <v>65740</v>
      </c>
      <c r="C269" s="37">
        <v>1</v>
      </c>
      <c r="D269" s="38">
        <v>46389</v>
      </c>
      <c r="R269" s="37">
        <v>2</v>
      </c>
      <c r="S269" s="38">
        <v>244</v>
      </c>
    </row>
    <row r="270" spans="1:19">
      <c r="A270" s="37">
        <v>1</v>
      </c>
      <c r="B270" s="38">
        <v>37552</v>
      </c>
      <c r="C270" s="37">
        <v>1</v>
      </c>
      <c r="D270" s="38">
        <v>85051</v>
      </c>
      <c r="R270" s="37">
        <v>4</v>
      </c>
      <c r="S270" s="38">
        <v>260</v>
      </c>
    </row>
    <row r="271" spans="1:19">
      <c r="A271" s="37">
        <v>1</v>
      </c>
      <c r="B271" s="38">
        <v>58182</v>
      </c>
      <c r="C271" s="37">
        <v>1</v>
      </c>
      <c r="D271" s="38">
        <v>76435</v>
      </c>
      <c r="R271" s="37">
        <v>2</v>
      </c>
      <c r="S271" s="38">
        <v>248</v>
      </c>
    </row>
    <row r="272" spans="1:19">
      <c r="A272" s="37">
        <v>1</v>
      </c>
      <c r="B272" s="38">
        <v>34662</v>
      </c>
      <c r="C272" s="37">
        <v>1</v>
      </c>
      <c r="D272" s="38">
        <v>37450</v>
      </c>
      <c r="R272" s="37">
        <v>4</v>
      </c>
      <c r="S272" s="38">
        <v>245</v>
      </c>
    </row>
    <row r="273" spans="1:19">
      <c r="A273" s="37">
        <v>0</v>
      </c>
      <c r="B273" s="38">
        <v>38634</v>
      </c>
      <c r="C273" s="37">
        <v>1</v>
      </c>
      <c r="D273" s="38">
        <v>33919</v>
      </c>
      <c r="R273" s="37">
        <v>4</v>
      </c>
      <c r="S273" s="38">
        <v>207</v>
      </c>
    </row>
    <row r="274" spans="1:19">
      <c r="A274" s="37">
        <v>1</v>
      </c>
      <c r="B274" s="38">
        <v>27085</v>
      </c>
      <c r="C274" s="37">
        <v>1</v>
      </c>
      <c r="D274" s="38">
        <v>50643</v>
      </c>
      <c r="R274" s="37">
        <v>3</v>
      </c>
      <c r="S274" s="38">
        <v>268</v>
      </c>
    </row>
    <row r="275" spans="1:19">
      <c r="A275" s="37">
        <v>1</v>
      </c>
      <c r="B275" s="38">
        <v>60590</v>
      </c>
      <c r="C275" s="37">
        <v>1</v>
      </c>
      <c r="D275" s="38">
        <v>52656</v>
      </c>
      <c r="R275" s="37">
        <v>2</v>
      </c>
      <c r="S275" s="38">
        <v>264</v>
      </c>
    </row>
    <row r="276" spans="1:19">
      <c r="A276" s="37">
        <v>1</v>
      </c>
      <c r="B276" s="38">
        <v>98881</v>
      </c>
      <c r="C276" s="37">
        <v>1</v>
      </c>
      <c r="D276" s="38">
        <v>49255</v>
      </c>
      <c r="R276" s="37">
        <v>2</v>
      </c>
      <c r="S276" s="38">
        <v>249</v>
      </c>
    </row>
    <row r="277" spans="1:19">
      <c r="A277" s="37">
        <v>1</v>
      </c>
      <c r="B277" s="38">
        <v>46473</v>
      </c>
      <c r="C277" s="37">
        <v>1</v>
      </c>
      <c r="D277" s="38">
        <v>39189</v>
      </c>
      <c r="R277" s="37">
        <v>1</v>
      </c>
      <c r="S277" s="38">
        <v>261</v>
      </c>
    </row>
    <row r="278" spans="1:19">
      <c r="A278" s="37">
        <v>1</v>
      </c>
      <c r="B278" s="38">
        <v>54374</v>
      </c>
      <c r="C278" s="37">
        <v>1</v>
      </c>
      <c r="D278" s="38">
        <v>42313</v>
      </c>
      <c r="R278" s="37">
        <v>3</v>
      </c>
      <c r="S278" s="38">
        <v>252</v>
      </c>
    </row>
    <row r="279" spans="1:19">
      <c r="A279" s="37">
        <v>1</v>
      </c>
      <c r="B279" s="38">
        <v>64630</v>
      </c>
      <c r="C279" s="37">
        <v>1</v>
      </c>
      <c r="D279" s="38">
        <v>46828</v>
      </c>
      <c r="R279" s="37">
        <v>1</v>
      </c>
      <c r="S279" s="38">
        <v>249</v>
      </c>
    </row>
    <row r="280" spans="1:19">
      <c r="A280" s="37">
        <v>1</v>
      </c>
      <c r="B280" s="38">
        <v>39320</v>
      </c>
      <c r="C280" s="37">
        <v>1</v>
      </c>
      <c r="D280" s="38">
        <v>66397</v>
      </c>
      <c r="R280" s="37">
        <v>3</v>
      </c>
      <c r="S280" s="38">
        <v>254</v>
      </c>
    </row>
    <row r="281" spans="1:19">
      <c r="A281" s="37">
        <v>0</v>
      </c>
      <c r="B281" s="38">
        <v>31461</v>
      </c>
      <c r="C281" s="37">
        <v>1</v>
      </c>
      <c r="D281" s="38">
        <v>43599</v>
      </c>
      <c r="R281" s="37">
        <v>3</v>
      </c>
      <c r="S281" s="38">
        <v>207</v>
      </c>
    </row>
    <row r="282" spans="1:19">
      <c r="A282" s="37">
        <v>0</v>
      </c>
      <c r="B282" s="38">
        <v>38389</v>
      </c>
      <c r="C282" s="37">
        <v>1</v>
      </c>
      <c r="D282" s="38">
        <v>25713</v>
      </c>
      <c r="R282" s="37">
        <v>3</v>
      </c>
      <c r="S282" s="38">
        <v>222</v>
      </c>
    </row>
    <row r="283" spans="1:19">
      <c r="A283" s="37">
        <v>1</v>
      </c>
      <c r="B283" s="38">
        <v>43179</v>
      </c>
      <c r="C283" s="37">
        <v>1</v>
      </c>
      <c r="D283" s="38">
        <v>39187</v>
      </c>
      <c r="R283" s="37">
        <v>1</v>
      </c>
      <c r="S283" s="38">
        <v>257</v>
      </c>
    </row>
    <row r="284" spans="1:19">
      <c r="A284" s="37">
        <v>0</v>
      </c>
      <c r="B284" s="38">
        <v>31721</v>
      </c>
      <c r="R284" s="37">
        <v>4</v>
      </c>
      <c r="S284" s="38">
        <v>210</v>
      </c>
    </row>
    <row r="285" spans="1:19">
      <c r="A285" s="37">
        <v>0</v>
      </c>
      <c r="B285" s="38">
        <v>28835</v>
      </c>
      <c r="R285" s="37">
        <v>3</v>
      </c>
      <c r="S285" s="38">
        <v>205</v>
      </c>
    </row>
    <row r="286" spans="1:19">
      <c r="A286" s="37">
        <v>1</v>
      </c>
      <c r="B286" s="38">
        <v>65852</v>
      </c>
      <c r="R286" s="37">
        <v>1</v>
      </c>
      <c r="S286" s="38">
        <v>246</v>
      </c>
    </row>
    <row r="287" spans="1:19">
      <c r="A287" s="37">
        <v>1</v>
      </c>
      <c r="B287" s="38">
        <v>49156</v>
      </c>
      <c r="R287" s="37">
        <v>3</v>
      </c>
      <c r="S287" s="38">
        <v>258</v>
      </c>
    </row>
    <row r="288" spans="1:19">
      <c r="A288" s="37">
        <v>1</v>
      </c>
      <c r="B288" s="38">
        <v>57772</v>
      </c>
      <c r="R288" s="37">
        <v>2</v>
      </c>
      <c r="S288" s="38">
        <v>269</v>
      </c>
    </row>
    <row r="289" spans="1:19">
      <c r="A289" s="37">
        <v>0</v>
      </c>
      <c r="B289" s="38">
        <v>45455</v>
      </c>
      <c r="R289" s="37">
        <v>3</v>
      </c>
      <c r="S289" s="38">
        <v>217</v>
      </c>
    </row>
    <row r="290" spans="1:19">
      <c r="A290" s="37">
        <v>1</v>
      </c>
      <c r="B290" s="38">
        <v>46890</v>
      </c>
      <c r="R290" s="37">
        <v>3</v>
      </c>
      <c r="S290" s="38">
        <v>244</v>
      </c>
    </row>
    <row r="291" spans="1:19">
      <c r="A291" s="37">
        <v>0</v>
      </c>
      <c r="B291" s="38">
        <v>48330</v>
      </c>
      <c r="R291" s="37">
        <v>3</v>
      </c>
      <c r="S291" s="38">
        <v>230</v>
      </c>
    </row>
    <row r="292" spans="1:19">
      <c r="A292" s="37">
        <v>0</v>
      </c>
      <c r="B292" s="38">
        <v>50724</v>
      </c>
      <c r="R292" s="37">
        <v>3</v>
      </c>
      <c r="S292" s="38">
        <v>201</v>
      </c>
    </row>
    <row r="293" spans="1:19">
      <c r="A293" s="37">
        <v>1</v>
      </c>
      <c r="B293" s="38">
        <v>48586</v>
      </c>
      <c r="R293" s="37">
        <v>2</v>
      </c>
      <c r="S293" s="38">
        <v>258</v>
      </c>
    </row>
    <row r="294" spans="1:19">
      <c r="A294" s="37">
        <v>0</v>
      </c>
      <c r="B294" s="38">
        <v>29289</v>
      </c>
      <c r="R294" s="37">
        <v>3</v>
      </c>
      <c r="S294" s="38">
        <v>206</v>
      </c>
    </row>
    <row r="295" spans="1:19">
      <c r="A295" s="37">
        <v>0</v>
      </c>
      <c r="B295" s="38">
        <v>36838</v>
      </c>
      <c r="R295" s="37">
        <v>1</v>
      </c>
      <c r="S295" s="38">
        <v>192</v>
      </c>
    </row>
    <row r="296" spans="1:19">
      <c r="A296" s="37">
        <v>1</v>
      </c>
      <c r="B296" s="38">
        <v>39080</v>
      </c>
      <c r="R296" s="37">
        <v>1</v>
      </c>
      <c r="S296" s="38">
        <v>259</v>
      </c>
    </row>
    <row r="297" spans="1:19">
      <c r="A297" s="37">
        <v>0</v>
      </c>
      <c r="B297" s="38">
        <v>21382</v>
      </c>
      <c r="R297" s="37">
        <v>4</v>
      </c>
      <c r="S297" s="38">
        <v>215</v>
      </c>
    </row>
    <row r="298" spans="1:19">
      <c r="A298" s="37">
        <v>1</v>
      </c>
      <c r="B298" s="38">
        <v>42390</v>
      </c>
      <c r="R298" s="37">
        <v>1</v>
      </c>
      <c r="S298" s="38">
        <v>247</v>
      </c>
    </row>
    <row r="299" spans="1:19">
      <c r="A299" s="37">
        <v>1</v>
      </c>
      <c r="B299" s="38">
        <v>48120</v>
      </c>
      <c r="R299" s="37">
        <v>2</v>
      </c>
      <c r="S299" s="38">
        <v>246</v>
      </c>
    </row>
    <row r="300" spans="1:19">
      <c r="A300" s="37">
        <v>1</v>
      </c>
      <c r="B300" s="38">
        <v>35343</v>
      </c>
      <c r="R300" s="37">
        <v>4</v>
      </c>
      <c r="S300" s="38">
        <v>239</v>
      </c>
    </row>
    <row r="301" spans="1:19">
      <c r="A301" s="37">
        <v>1</v>
      </c>
      <c r="B301" s="38">
        <v>75049</v>
      </c>
      <c r="R301" s="37">
        <v>2</v>
      </c>
      <c r="S301" s="38">
        <v>272</v>
      </c>
    </row>
    <row r="302" spans="1:19">
      <c r="A302" s="37">
        <v>1</v>
      </c>
      <c r="B302" s="38">
        <v>32316</v>
      </c>
      <c r="R302" s="37">
        <v>3</v>
      </c>
      <c r="S302" s="38">
        <v>260</v>
      </c>
    </row>
    <row r="303" spans="1:19">
      <c r="A303" s="37">
        <v>0</v>
      </c>
      <c r="B303" s="38">
        <v>46289</v>
      </c>
      <c r="R303" s="37">
        <v>3</v>
      </c>
      <c r="S303" s="38">
        <v>208</v>
      </c>
    </row>
    <row r="304" spans="1:19">
      <c r="A304" s="37">
        <v>0</v>
      </c>
      <c r="B304" s="38">
        <v>35883</v>
      </c>
      <c r="R304" s="37">
        <v>4</v>
      </c>
      <c r="S304" s="38">
        <v>203</v>
      </c>
    </row>
    <row r="305" spans="1:19">
      <c r="A305" s="37">
        <v>1</v>
      </c>
      <c r="B305" s="38">
        <v>37904</v>
      </c>
      <c r="R305" s="37">
        <v>3</v>
      </c>
      <c r="S305" s="38">
        <v>267</v>
      </c>
    </row>
    <row r="306" spans="1:19">
      <c r="A306" s="37">
        <v>1</v>
      </c>
      <c r="B306" s="38">
        <v>54901</v>
      </c>
      <c r="R306" s="37">
        <v>3</v>
      </c>
      <c r="S306" s="38">
        <v>266</v>
      </c>
    </row>
    <row r="307" spans="1:19">
      <c r="A307" s="37">
        <v>0</v>
      </c>
      <c r="B307" s="38">
        <v>32649</v>
      </c>
      <c r="R307" s="37">
        <v>3</v>
      </c>
      <c r="S307" s="38">
        <v>212</v>
      </c>
    </row>
    <row r="308" spans="1:19">
      <c r="A308" s="37">
        <v>1</v>
      </c>
      <c r="B308" s="38">
        <v>16971</v>
      </c>
      <c r="R308" s="37">
        <v>4</v>
      </c>
      <c r="S308" s="38">
        <v>241</v>
      </c>
    </row>
    <row r="309" spans="1:19">
      <c r="A309" s="37">
        <v>1</v>
      </c>
      <c r="B309" s="38">
        <v>34431</v>
      </c>
      <c r="R309" s="37">
        <v>4</v>
      </c>
      <c r="S309" s="38">
        <v>258</v>
      </c>
    </row>
    <row r="310" spans="1:19">
      <c r="A310" s="37">
        <v>0</v>
      </c>
      <c r="B310" s="38">
        <v>30539</v>
      </c>
      <c r="R310" s="37">
        <v>4</v>
      </c>
      <c r="S310" s="38">
        <v>213</v>
      </c>
    </row>
    <row r="311" spans="1:19">
      <c r="A311" s="37">
        <v>0</v>
      </c>
      <c r="B311" s="38">
        <v>32697</v>
      </c>
      <c r="R311" s="37">
        <v>4</v>
      </c>
      <c r="S311" s="38">
        <v>202</v>
      </c>
    </row>
    <row r="312" spans="1:19">
      <c r="A312" s="37">
        <v>1</v>
      </c>
      <c r="B312" s="38">
        <v>84886</v>
      </c>
      <c r="R312" s="37">
        <v>2</v>
      </c>
      <c r="S312" s="38">
        <v>260</v>
      </c>
    </row>
    <row r="313" spans="1:19">
      <c r="A313" s="37">
        <v>0</v>
      </c>
      <c r="B313" s="38">
        <v>29386</v>
      </c>
      <c r="R313" s="37">
        <v>1</v>
      </c>
      <c r="S313" s="38">
        <v>205</v>
      </c>
    </row>
    <row r="314" spans="1:19">
      <c r="A314" s="37">
        <v>0</v>
      </c>
      <c r="B314" s="38">
        <v>24109</v>
      </c>
      <c r="R314" s="37">
        <v>4</v>
      </c>
      <c r="S314" s="38">
        <v>211</v>
      </c>
    </row>
    <row r="315" spans="1:19">
      <c r="A315" s="37">
        <v>1</v>
      </c>
      <c r="B315" s="38">
        <v>36493</v>
      </c>
      <c r="R315" s="37">
        <v>1</v>
      </c>
      <c r="S315" s="38">
        <v>248</v>
      </c>
    </row>
    <row r="316" spans="1:19">
      <c r="A316" s="37">
        <v>1</v>
      </c>
      <c r="B316" s="38">
        <v>55506</v>
      </c>
      <c r="R316" s="37">
        <v>1</v>
      </c>
      <c r="S316" s="38">
        <v>264</v>
      </c>
    </row>
    <row r="317" spans="1:19">
      <c r="A317" s="37">
        <v>1</v>
      </c>
      <c r="B317" s="38">
        <v>39627</v>
      </c>
      <c r="R317" s="37">
        <v>3</v>
      </c>
      <c r="S317" s="38">
        <v>264</v>
      </c>
    </row>
    <row r="318" spans="1:19">
      <c r="A318" s="37">
        <v>0</v>
      </c>
      <c r="B318" s="38">
        <v>28910</v>
      </c>
      <c r="R318" s="37">
        <v>4</v>
      </c>
      <c r="S318" s="38">
        <v>203</v>
      </c>
    </row>
    <row r="319" spans="1:19">
      <c r="A319" s="37">
        <v>1</v>
      </c>
      <c r="B319" s="38">
        <v>24493</v>
      </c>
      <c r="R319" s="37">
        <v>3</v>
      </c>
      <c r="S319" s="38">
        <v>268</v>
      </c>
    </row>
    <row r="320" spans="1:19">
      <c r="A320" s="37">
        <v>1</v>
      </c>
      <c r="B320" s="38">
        <v>41965</v>
      </c>
      <c r="R320" s="37">
        <v>1</v>
      </c>
      <c r="S320" s="38">
        <v>256</v>
      </c>
    </row>
    <row r="321" spans="1:19">
      <c r="A321" s="37">
        <v>0</v>
      </c>
      <c r="B321" s="38">
        <v>69615</v>
      </c>
      <c r="R321" s="37">
        <v>1</v>
      </c>
      <c r="S321" s="38">
        <v>205</v>
      </c>
    </row>
    <row r="322" spans="1:19">
      <c r="A322" s="37">
        <v>1</v>
      </c>
      <c r="B322" s="38">
        <v>41069</v>
      </c>
      <c r="R322" s="37">
        <v>2</v>
      </c>
      <c r="S322" s="38">
        <v>259</v>
      </c>
    </row>
    <row r="323" spans="1:19">
      <c r="A323" s="37">
        <v>0</v>
      </c>
      <c r="B323" s="38">
        <v>22091</v>
      </c>
      <c r="R323" s="37">
        <v>4</v>
      </c>
      <c r="S323" s="38">
        <v>208</v>
      </c>
    </row>
    <row r="324" spans="1:19">
      <c r="A324" s="37">
        <v>1</v>
      </c>
      <c r="B324" s="38">
        <v>40813</v>
      </c>
      <c r="R324" s="37">
        <v>1</v>
      </c>
      <c r="S324" s="38">
        <v>266</v>
      </c>
    </row>
    <row r="325" spans="1:19">
      <c r="A325" s="37">
        <v>1</v>
      </c>
      <c r="B325" s="38">
        <v>40742</v>
      </c>
      <c r="R325" s="37">
        <v>3</v>
      </c>
      <c r="S325" s="38">
        <v>258</v>
      </c>
    </row>
    <row r="326" spans="1:19">
      <c r="A326" s="37">
        <v>0</v>
      </c>
      <c r="B326" s="38">
        <v>21699</v>
      </c>
      <c r="R326" s="37">
        <v>3</v>
      </c>
      <c r="S326" s="38">
        <v>212</v>
      </c>
    </row>
    <row r="327" spans="1:19">
      <c r="A327" s="37">
        <v>0</v>
      </c>
      <c r="B327" s="38">
        <v>24430</v>
      </c>
      <c r="R327" s="37">
        <v>3</v>
      </c>
      <c r="S327" s="38">
        <v>214</v>
      </c>
    </row>
    <row r="328" spans="1:19">
      <c r="A328" s="37">
        <v>1</v>
      </c>
      <c r="B328" s="38">
        <v>49744</v>
      </c>
      <c r="R328" s="37">
        <v>3</v>
      </c>
      <c r="S328" s="38">
        <v>254</v>
      </c>
    </row>
    <row r="329" spans="1:19">
      <c r="A329" s="37">
        <v>0</v>
      </c>
      <c r="B329" s="38">
        <v>19316</v>
      </c>
      <c r="R329" s="37">
        <v>4</v>
      </c>
      <c r="S329" s="38">
        <v>212</v>
      </c>
    </row>
    <row r="330" spans="1:19">
      <c r="A330" s="37">
        <v>1</v>
      </c>
      <c r="B330" s="38">
        <v>52862</v>
      </c>
      <c r="R330" s="37">
        <v>1</v>
      </c>
      <c r="S330" s="38">
        <v>279</v>
      </c>
    </row>
    <row r="331" spans="1:19">
      <c r="A331" s="37">
        <v>0</v>
      </c>
      <c r="B331" s="38">
        <v>83859</v>
      </c>
      <c r="R331" s="37">
        <v>2</v>
      </c>
      <c r="S331" s="38">
        <v>209</v>
      </c>
    </row>
    <row r="332" spans="1:19">
      <c r="A332" s="37">
        <v>1</v>
      </c>
      <c r="B332" s="38">
        <v>46023</v>
      </c>
      <c r="R332" s="37">
        <v>2</v>
      </c>
      <c r="S332" s="38">
        <v>245</v>
      </c>
    </row>
    <row r="333" spans="1:19">
      <c r="A333" s="37">
        <v>0</v>
      </c>
      <c r="B333" s="38">
        <v>26351</v>
      </c>
      <c r="R333" s="37">
        <v>4</v>
      </c>
      <c r="S333" s="38">
        <v>201</v>
      </c>
    </row>
    <row r="334" spans="1:19">
      <c r="A334" s="37">
        <v>1</v>
      </c>
      <c r="B334" s="38">
        <v>50383</v>
      </c>
      <c r="R334" s="37">
        <v>1</v>
      </c>
      <c r="S334" s="38">
        <v>266</v>
      </c>
    </row>
    <row r="335" spans="1:19">
      <c r="A335" s="37">
        <v>1</v>
      </c>
      <c r="B335" s="38">
        <v>36630</v>
      </c>
      <c r="R335" s="37">
        <v>1</v>
      </c>
      <c r="S335" s="38">
        <v>268</v>
      </c>
    </row>
    <row r="336" spans="1:19">
      <c r="A336" s="37">
        <v>1</v>
      </c>
      <c r="B336" s="38">
        <v>39773</v>
      </c>
      <c r="R336" s="37">
        <v>1</v>
      </c>
      <c r="S336" s="38">
        <v>272</v>
      </c>
    </row>
    <row r="337" spans="1:19">
      <c r="A337" s="37">
        <v>0</v>
      </c>
      <c r="B337" s="38">
        <v>38891</v>
      </c>
      <c r="R337" s="37">
        <v>3</v>
      </c>
      <c r="S337" s="38">
        <v>202</v>
      </c>
    </row>
    <row r="338" spans="1:19">
      <c r="A338" s="37">
        <v>1</v>
      </c>
      <c r="B338" s="38">
        <v>42323</v>
      </c>
      <c r="R338" s="37">
        <v>3</v>
      </c>
      <c r="S338" s="38">
        <v>279</v>
      </c>
    </row>
    <row r="339" spans="1:19">
      <c r="A339" s="37">
        <v>1</v>
      </c>
      <c r="B339" s="38">
        <v>43891</v>
      </c>
      <c r="R339" s="37">
        <v>2</v>
      </c>
      <c r="S339" s="38">
        <v>257</v>
      </c>
    </row>
    <row r="340" spans="1:19">
      <c r="A340" s="37">
        <v>1</v>
      </c>
      <c r="B340" s="38">
        <v>71659</v>
      </c>
      <c r="R340" s="37">
        <v>2</v>
      </c>
      <c r="S340" s="38">
        <v>267</v>
      </c>
    </row>
    <row r="341" spans="1:19">
      <c r="A341" s="37">
        <v>0</v>
      </c>
      <c r="B341" s="38">
        <v>35241</v>
      </c>
      <c r="R341" s="37">
        <v>3</v>
      </c>
      <c r="S341" s="38">
        <v>221</v>
      </c>
    </row>
    <row r="342" spans="1:19">
      <c r="A342" s="37">
        <v>0</v>
      </c>
      <c r="B342" s="38">
        <v>17881</v>
      </c>
      <c r="R342" s="37">
        <v>4</v>
      </c>
      <c r="S342" s="38">
        <v>217</v>
      </c>
    </row>
    <row r="343" spans="1:19">
      <c r="A343" s="37">
        <v>0</v>
      </c>
      <c r="B343" s="38">
        <v>35310</v>
      </c>
      <c r="R343" s="37">
        <v>4</v>
      </c>
      <c r="S343" s="38">
        <v>203</v>
      </c>
    </row>
    <row r="344" spans="1:19">
      <c r="A344" s="37">
        <v>0</v>
      </c>
      <c r="B344" s="38">
        <v>25167</v>
      </c>
      <c r="R344" s="37">
        <v>4</v>
      </c>
      <c r="S344" s="38">
        <v>210</v>
      </c>
    </row>
    <row r="345" spans="1:19">
      <c r="A345" s="37">
        <v>0</v>
      </c>
      <c r="B345" s="38">
        <v>24859</v>
      </c>
      <c r="R345" s="37">
        <v>4</v>
      </c>
      <c r="S345" s="38">
        <v>201</v>
      </c>
    </row>
    <row r="346" spans="1:19">
      <c r="A346" s="37">
        <v>0</v>
      </c>
      <c r="B346" s="38">
        <v>38993</v>
      </c>
      <c r="R346" s="37">
        <v>1</v>
      </c>
      <c r="S346" s="38">
        <v>208</v>
      </c>
    </row>
    <row r="347" spans="1:19">
      <c r="A347" s="37">
        <v>1</v>
      </c>
      <c r="B347" s="38">
        <v>30384</v>
      </c>
      <c r="R347" s="37">
        <v>3</v>
      </c>
      <c r="S347" s="38">
        <v>264</v>
      </c>
    </row>
    <row r="348" spans="1:19">
      <c r="A348" s="37">
        <v>1</v>
      </c>
      <c r="B348" s="38">
        <v>56967</v>
      </c>
      <c r="R348" s="37">
        <v>2</v>
      </c>
      <c r="S348" s="38">
        <v>268</v>
      </c>
    </row>
    <row r="349" spans="1:19">
      <c r="A349" s="37">
        <v>1</v>
      </c>
      <c r="B349" s="38">
        <v>53283</v>
      </c>
      <c r="R349" s="37">
        <v>4</v>
      </c>
      <c r="S349" s="38">
        <v>248</v>
      </c>
    </row>
    <row r="350" spans="1:19">
      <c r="A350" s="37">
        <v>1</v>
      </c>
      <c r="B350" s="38">
        <v>44436</v>
      </c>
      <c r="R350" s="37">
        <v>1</v>
      </c>
      <c r="S350" s="38">
        <v>264</v>
      </c>
    </row>
    <row r="351" spans="1:19">
      <c r="A351" s="37">
        <v>0</v>
      </c>
      <c r="B351" s="38">
        <v>30527</v>
      </c>
      <c r="R351" s="37">
        <v>4</v>
      </c>
      <c r="S351" s="38">
        <v>209</v>
      </c>
    </row>
    <row r="352" spans="1:19">
      <c r="A352" s="37">
        <v>1</v>
      </c>
      <c r="B352" s="38">
        <v>95583</v>
      </c>
      <c r="R352" s="37">
        <v>2</v>
      </c>
      <c r="S352" s="38">
        <v>262</v>
      </c>
    </row>
    <row r="353" spans="1:19">
      <c r="A353" s="37">
        <v>0</v>
      </c>
      <c r="B353" s="38">
        <v>24064</v>
      </c>
      <c r="R353" s="37">
        <v>3</v>
      </c>
      <c r="S353" s="38">
        <v>218</v>
      </c>
    </row>
    <row r="354" spans="1:19">
      <c r="A354" s="37">
        <v>0</v>
      </c>
      <c r="B354" s="38">
        <v>28950</v>
      </c>
      <c r="R354" s="37">
        <v>4</v>
      </c>
      <c r="S354" s="38">
        <v>205</v>
      </c>
    </row>
    <row r="355" spans="1:19">
      <c r="A355" s="37">
        <v>0</v>
      </c>
      <c r="B355" s="38">
        <v>33176</v>
      </c>
      <c r="R355" s="37">
        <v>3</v>
      </c>
      <c r="S355" s="38">
        <v>201</v>
      </c>
    </row>
    <row r="356" spans="1:19">
      <c r="A356" s="37">
        <v>0</v>
      </c>
      <c r="B356" s="38">
        <v>37297</v>
      </c>
      <c r="R356" s="37">
        <v>2</v>
      </c>
      <c r="S356" s="38">
        <v>212</v>
      </c>
    </row>
    <row r="357" spans="1:19">
      <c r="A357" s="37">
        <v>1</v>
      </c>
      <c r="B357" s="38">
        <v>33653</v>
      </c>
      <c r="R357" s="37">
        <v>1</v>
      </c>
      <c r="S357" s="38">
        <v>266</v>
      </c>
    </row>
    <row r="358" spans="1:19">
      <c r="A358" s="37">
        <v>0</v>
      </c>
      <c r="B358" s="38">
        <v>33723</v>
      </c>
      <c r="R358" s="37">
        <v>3</v>
      </c>
      <c r="S358" s="38">
        <v>192</v>
      </c>
    </row>
    <row r="359" spans="1:19">
      <c r="A359" s="37">
        <v>0</v>
      </c>
      <c r="B359" s="38">
        <v>45572</v>
      </c>
      <c r="R359" s="37">
        <v>1</v>
      </c>
      <c r="S359" s="38">
        <v>202</v>
      </c>
    </row>
    <row r="360" spans="1:19">
      <c r="A360" s="37">
        <v>0</v>
      </c>
      <c r="B360" s="38">
        <v>46672</v>
      </c>
      <c r="R360" s="37">
        <v>1</v>
      </c>
      <c r="S360" s="38">
        <v>215</v>
      </c>
    </row>
    <row r="361" spans="1:19">
      <c r="A361" s="37">
        <v>1</v>
      </c>
      <c r="B361" s="38">
        <v>37093</v>
      </c>
      <c r="R361" s="37">
        <v>2</v>
      </c>
      <c r="S361" s="38">
        <v>248</v>
      </c>
    </row>
    <row r="362" spans="1:19">
      <c r="A362" s="37">
        <v>0</v>
      </c>
      <c r="B362" s="38">
        <v>36588</v>
      </c>
      <c r="R362" s="37">
        <v>3</v>
      </c>
      <c r="S362" s="38">
        <v>199</v>
      </c>
    </row>
    <row r="363" spans="1:19">
      <c r="A363" s="37">
        <v>1</v>
      </c>
      <c r="B363" s="38">
        <v>43934</v>
      </c>
      <c r="R363" s="37">
        <v>2</v>
      </c>
      <c r="S363" s="38">
        <v>252</v>
      </c>
    </row>
    <row r="364" spans="1:19">
      <c r="A364" s="37">
        <v>0</v>
      </c>
      <c r="B364" s="38">
        <v>28068</v>
      </c>
      <c r="R364" s="37">
        <v>4</v>
      </c>
      <c r="S364" s="38">
        <v>206</v>
      </c>
    </row>
    <row r="365" spans="1:19">
      <c r="A365" s="37">
        <v>1</v>
      </c>
      <c r="B365" s="38">
        <v>75737</v>
      </c>
      <c r="R365" s="37">
        <v>2</v>
      </c>
      <c r="S365" s="38">
        <v>249</v>
      </c>
    </row>
    <row r="366" spans="1:19">
      <c r="A366" s="37">
        <v>1</v>
      </c>
      <c r="B366" s="38">
        <v>37107</v>
      </c>
      <c r="R366" s="37">
        <v>1</v>
      </c>
      <c r="S366" s="38">
        <v>271</v>
      </c>
    </row>
    <row r="367" spans="1:19">
      <c r="A367" s="37">
        <v>1</v>
      </c>
      <c r="B367" s="38">
        <v>62634</v>
      </c>
      <c r="R367" s="37">
        <v>2</v>
      </c>
      <c r="S367" s="38">
        <v>256</v>
      </c>
    </row>
    <row r="368" spans="1:19">
      <c r="A368" s="37">
        <v>1</v>
      </c>
      <c r="B368" s="38">
        <v>63946</v>
      </c>
      <c r="R368" s="37">
        <v>2</v>
      </c>
      <c r="S368" s="38">
        <v>251</v>
      </c>
    </row>
    <row r="369" spans="1:19">
      <c r="A369" s="37">
        <v>0</v>
      </c>
      <c r="B369" s="38">
        <v>35943</v>
      </c>
      <c r="R369" s="37">
        <v>3</v>
      </c>
      <c r="S369" s="38">
        <v>214</v>
      </c>
    </row>
    <row r="370" spans="1:19">
      <c r="A370" s="37">
        <v>1</v>
      </c>
      <c r="B370" s="38">
        <v>24992</v>
      </c>
      <c r="R370" s="37">
        <v>4</v>
      </c>
      <c r="S370" s="38">
        <v>242</v>
      </c>
    </row>
    <row r="371" spans="1:19">
      <c r="A371" s="37">
        <v>1</v>
      </c>
      <c r="B371" s="38">
        <v>48643</v>
      </c>
      <c r="R371" s="37">
        <v>2</v>
      </c>
      <c r="S371" s="38">
        <v>264</v>
      </c>
    </row>
    <row r="372" spans="1:19">
      <c r="A372" s="37">
        <v>0</v>
      </c>
      <c r="B372" s="38">
        <v>27160</v>
      </c>
      <c r="R372" s="37">
        <v>3</v>
      </c>
      <c r="S372" s="38">
        <v>201</v>
      </c>
    </row>
    <row r="373" spans="1:19">
      <c r="A373" s="37">
        <v>1</v>
      </c>
      <c r="B373" s="38">
        <v>49699</v>
      </c>
      <c r="R373" s="37">
        <v>2</v>
      </c>
      <c r="S373" s="38">
        <v>250</v>
      </c>
    </row>
    <row r="374" spans="1:19">
      <c r="A374" s="37">
        <v>1</v>
      </c>
      <c r="B374" s="38">
        <v>47659</v>
      </c>
      <c r="R374" s="37">
        <v>2</v>
      </c>
      <c r="S374" s="38">
        <v>257</v>
      </c>
    </row>
    <row r="375" spans="1:19">
      <c r="A375" s="37">
        <v>0</v>
      </c>
      <c r="B375" s="38">
        <v>39778</v>
      </c>
      <c r="R375" s="37">
        <v>3</v>
      </c>
      <c r="S375" s="38">
        <v>212</v>
      </c>
    </row>
    <row r="376" spans="1:19">
      <c r="A376" s="37">
        <v>0</v>
      </c>
      <c r="B376" s="38">
        <v>31090</v>
      </c>
      <c r="R376" s="37">
        <v>1</v>
      </c>
      <c r="S376" s="38">
        <v>231</v>
      </c>
    </row>
    <row r="377" spans="1:19">
      <c r="A377" s="37">
        <v>1</v>
      </c>
      <c r="B377" s="38">
        <v>42708</v>
      </c>
      <c r="R377" s="37">
        <v>3</v>
      </c>
      <c r="S377" s="38">
        <v>253</v>
      </c>
    </row>
    <row r="378" spans="1:19">
      <c r="A378" s="37">
        <v>0</v>
      </c>
      <c r="B378" s="38">
        <v>31238</v>
      </c>
      <c r="R378" s="37">
        <v>3</v>
      </c>
      <c r="S378" s="38">
        <v>216</v>
      </c>
    </row>
    <row r="379" spans="1:19">
      <c r="A379" s="37">
        <v>1</v>
      </c>
      <c r="B379" s="38">
        <v>60240</v>
      </c>
      <c r="R379" s="37">
        <v>2</v>
      </c>
      <c r="S379" s="38">
        <v>252</v>
      </c>
    </row>
    <row r="380" spans="1:19">
      <c r="A380" s="37">
        <v>0</v>
      </c>
      <c r="B380" s="38">
        <v>37117</v>
      </c>
      <c r="R380" s="37">
        <v>1</v>
      </c>
      <c r="S380" s="38">
        <v>206</v>
      </c>
    </row>
    <row r="381" spans="1:19">
      <c r="A381" s="37">
        <v>0</v>
      </c>
      <c r="B381" s="38">
        <v>43832</v>
      </c>
      <c r="R381" s="37">
        <v>2</v>
      </c>
      <c r="S381" s="38">
        <v>200</v>
      </c>
    </row>
    <row r="382" spans="1:19">
      <c r="A382" s="37">
        <v>0</v>
      </c>
      <c r="B382" s="38">
        <v>35105</v>
      </c>
      <c r="R382" s="37">
        <v>3</v>
      </c>
      <c r="S382" s="38">
        <v>201</v>
      </c>
    </row>
    <row r="383" spans="1:19">
      <c r="A383" s="37">
        <v>0</v>
      </c>
      <c r="B383" s="38">
        <v>45609</v>
      </c>
      <c r="R383" s="37">
        <v>2</v>
      </c>
      <c r="S383" s="38">
        <v>209</v>
      </c>
    </row>
    <row r="384" spans="1:19">
      <c r="A384" s="37">
        <v>1</v>
      </c>
      <c r="B384" s="38">
        <v>41914</v>
      </c>
      <c r="R384" s="37">
        <v>1</v>
      </c>
      <c r="S384" s="38">
        <v>270</v>
      </c>
    </row>
    <row r="385" spans="1:19">
      <c r="A385" s="37">
        <v>1</v>
      </c>
      <c r="B385" s="38">
        <v>51202</v>
      </c>
      <c r="R385" s="37">
        <v>1</v>
      </c>
      <c r="S385" s="38">
        <v>267</v>
      </c>
    </row>
    <row r="386" spans="1:19">
      <c r="A386" s="37">
        <v>0</v>
      </c>
      <c r="B386" s="38">
        <v>22393</v>
      </c>
      <c r="R386" s="37">
        <v>4</v>
      </c>
      <c r="S386" s="38">
        <v>213</v>
      </c>
    </row>
    <row r="387" spans="1:19">
      <c r="A387" s="37">
        <v>0</v>
      </c>
      <c r="B387" s="38">
        <v>49447</v>
      </c>
      <c r="R387" s="37">
        <v>1</v>
      </c>
      <c r="S387" s="38">
        <v>208</v>
      </c>
    </row>
    <row r="388" spans="1:19">
      <c r="A388" s="37">
        <v>1</v>
      </c>
      <c r="B388" s="38">
        <v>83363</v>
      </c>
      <c r="R388" s="37">
        <v>2</v>
      </c>
      <c r="S388" s="38">
        <v>267</v>
      </c>
    </row>
    <row r="389" spans="1:19">
      <c r="A389" s="37">
        <v>0</v>
      </c>
      <c r="B389" s="38">
        <v>25997</v>
      </c>
      <c r="R389" s="37">
        <v>4</v>
      </c>
      <c r="S389" s="38">
        <v>209</v>
      </c>
    </row>
    <row r="390" spans="1:19">
      <c r="A390" s="37">
        <v>0</v>
      </c>
      <c r="B390" s="38">
        <v>46656</v>
      </c>
      <c r="R390" s="37">
        <v>4</v>
      </c>
      <c r="S390" s="38">
        <v>210</v>
      </c>
    </row>
    <row r="391" spans="1:19">
      <c r="A391" s="37">
        <v>1</v>
      </c>
      <c r="B391" s="38">
        <v>56857</v>
      </c>
      <c r="R391" s="37">
        <v>2</v>
      </c>
      <c r="S391" s="38">
        <v>247</v>
      </c>
    </row>
    <row r="392" spans="1:19">
      <c r="A392" s="37">
        <v>1</v>
      </c>
      <c r="B392" s="38">
        <v>49943</v>
      </c>
      <c r="R392" s="37">
        <v>1</v>
      </c>
      <c r="S392" s="38">
        <v>267</v>
      </c>
    </row>
    <row r="393" spans="1:19">
      <c r="A393" s="37">
        <v>1</v>
      </c>
      <c r="B393" s="38">
        <v>72515</v>
      </c>
      <c r="R393" s="37">
        <v>1</v>
      </c>
      <c r="S393" s="38">
        <v>250</v>
      </c>
    </row>
    <row r="394" spans="1:19">
      <c r="A394" s="37">
        <v>0</v>
      </c>
      <c r="B394" s="38">
        <v>53248</v>
      </c>
      <c r="R394" s="37">
        <v>1</v>
      </c>
      <c r="S394" s="38">
        <v>192</v>
      </c>
    </row>
    <row r="395" spans="1:19">
      <c r="A395" s="37">
        <v>1</v>
      </c>
      <c r="B395" s="38">
        <v>35572</v>
      </c>
      <c r="R395" s="37">
        <v>2</v>
      </c>
      <c r="S395" s="38">
        <v>249</v>
      </c>
    </row>
    <row r="396" spans="1:19">
      <c r="A396" s="37">
        <v>1</v>
      </c>
      <c r="B396" s="38">
        <v>32425</v>
      </c>
      <c r="R396" s="37">
        <v>3</v>
      </c>
      <c r="S396" s="38">
        <v>253</v>
      </c>
    </row>
    <row r="397" spans="1:19">
      <c r="A397" s="37">
        <v>0</v>
      </c>
      <c r="B397" s="38">
        <v>46271</v>
      </c>
      <c r="R397" s="37">
        <v>3</v>
      </c>
      <c r="S397" s="38">
        <v>208</v>
      </c>
    </row>
    <row r="398" spans="1:19">
      <c r="A398" s="37">
        <v>1</v>
      </c>
      <c r="B398" s="38">
        <v>85621</v>
      </c>
      <c r="R398" s="37">
        <v>1</v>
      </c>
      <c r="S398" s="38">
        <v>260</v>
      </c>
    </row>
    <row r="399" spans="1:19">
      <c r="A399" s="37">
        <v>1</v>
      </c>
      <c r="B399" s="38">
        <v>25076</v>
      </c>
      <c r="R399" s="37">
        <v>1</v>
      </c>
      <c r="S399" s="38">
        <v>252</v>
      </c>
    </row>
    <row r="400" spans="1:19">
      <c r="A400" s="37">
        <v>0</v>
      </c>
      <c r="B400" s="38">
        <v>38697</v>
      </c>
      <c r="R400" s="37">
        <v>4</v>
      </c>
      <c r="S400" s="38">
        <v>203</v>
      </c>
    </row>
    <row r="401" spans="1:19">
      <c r="A401" s="37">
        <v>0</v>
      </c>
      <c r="B401" s="38">
        <v>32794</v>
      </c>
      <c r="R401" s="37">
        <v>4</v>
      </c>
      <c r="S401" s="38">
        <v>216</v>
      </c>
    </row>
    <row r="402" spans="1:19">
      <c r="A402" s="37">
        <v>0</v>
      </c>
      <c r="B402" s="38">
        <v>26101</v>
      </c>
      <c r="R402" s="37">
        <v>4</v>
      </c>
      <c r="S402" s="38">
        <v>204</v>
      </c>
    </row>
    <row r="403" spans="1:19">
      <c r="A403" s="37">
        <v>0</v>
      </c>
      <c r="B403" s="38">
        <v>25655</v>
      </c>
      <c r="R403" s="37">
        <v>4</v>
      </c>
      <c r="S403" s="38">
        <v>234</v>
      </c>
    </row>
    <row r="404" spans="1:19">
      <c r="A404" s="37">
        <v>0</v>
      </c>
      <c r="B404" s="38">
        <v>44158</v>
      </c>
      <c r="R404" s="37">
        <v>3</v>
      </c>
      <c r="S404" s="38">
        <v>225</v>
      </c>
    </row>
    <row r="405" spans="1:19">
      <c r="A405" s="37">
        <v>1</v>
      </c>
      <c r="B405" s="38">
        <v>24114</v>
      </c>
      <c r="R405" s="37">
        <v>3</v>
      </c>
      <c r="S405" s="38">
        <v>265</v>
      </c>
    </row>
    <row r="406" spans="1:19">
      <c r="A406" s="37">
        <v>0</v>
      </c>
      <c r="B406" s="38">
        <v>24503</v>
      </c>
      <c r="R406" s="37">
        <v>4</v>
      </c>
      <c r="S406" s="38">
        <v>218</v>
      </c>
    </row>
    <row r="407" spans="1:19">
      <c r="A407" s="37">
        <v>1</v>
      </c>
      <c r="B407" s="38">
        <v>48914</v>
      </c>
      <c r="R407" s="37">
        <v>2</v>
      </c>
      <c r="S407" s="38">
        <v>249</v>
      </c>
    </row>
    <row r="408" spans="1:19">
      <c r="A408" s="37">
        <v>0</v>
      </c>
      <c r="B408" s="38">
        <v>23695</v>
      </c>
      <c r="R408" s="37">
        <v>4</v>
      </c>
      <c r="S408" s="38">
        <v>211</v>
      </c>
    </row>
    <row r="409" spans="1:19">
      <c r="A409" s="37">
        <v>1</v>
      </c>
      <c r="B409" s="38">
        <v>30372</v>
      </c>
      <c r="R409" s="37">
        <v>4</v>
      </c>
      <c r="S409" s="38">
        <v>279</v>
      </c>
    </row>
    <row r="410" spans="1:19">
      <c r="A410" s="37">
        <v>0</v>
      </c>
      <c r="B410" s="38">
        <v>24306</v>
      </c>
      <c r="R410" s="37">
        <v>3</v>
      </c>
      <c r="S410" s="38">
        <v>199</v>
      </c>
    </row>
    <row r="411" spans="1:19">
      <c r="A411" s="37">
        <v>1</v>
      </c>
      <c r="B411" s="38">
        <v>35079</v>
      </c>
      <c r="R411" s="37">
        <v>1</v>
      </c>
      <c r="S411" s="38">
        <v>257</v>
      </c>
    </row>
    <row r="412" spans="1:19">
      <c r="A412" s="37">
        <v>0</v>
      </c>
      <c r="B412" s="38">
        <v>25886</v>
      </c>
      <c r="R412" s="37">
        <v>1</v>
      </c>
      <c r="S412" s="38">
        <v>205</v>
      </c>
    </row>
    <row r="413" spans="1:19">
      <c r="A413" s="37">
        <v>0</v>
      </c>
      <c r="B413" s="38">
        <v>45625</v>
      </c>
      <c r="R413" s="37">
        <v>1</v>
      </c>
      <c r="S413" s="38">
        <v>199</v>
      </c>
    </row>
    <row r="414" spans="1:19">
      <c r="A414" s="37">
        <v>1</v>
      </c>
      <c r="B414" s="38">
        <v>39341</v>
      </c>
      <c r="R414" s="37">
        <v>3</v>
      </c>
      <c r="S414" s="38">
        <v>270</v>
      </c>
    </row>
    <row r="415" spans="1:19">
      <c r="A415" s="37">
        <v>1</v>
      </c>
      <c r="B415" s="38">
        <v>32433</v>
      </c>
      <c r="R415" s="37">
        <v>4</v>
      </c>
      <c r="S415" s="38">
        <v>248</v>
      </c>
    </row>
    <row r="416" spans="1:19">
      <c r="A416" s="37">
        <v>0</v>
      </c>
      <c r="B416" s="38">
        <v>64570</v>
      </c>
      <c r="R416" s="37">
        <v>1</v>
      </c>
      <c r="S416" s="38">
        <v>202</v>
      </c>
    </row>
    <row r="417" spans="1:19">
      <c r="A417" s="37">
        <v>1</v>
      </c>
      <c r="B417" s="38">
        <v>55665</v>
      </c>
      <c r="R417" s="37">
        <v>2</v>
      </c>
      <c r="S417" s="38">
        <v>252</v>
      </c>
    </row>
    <row r="418" spans="1:19">
      <c r="A418" s="37">
        <v>0</v>
      </c>
      <c r="B418" s="38">
        <v>31657</v>
      </c>
      <c r="R418" s="37">
        <v>4</v>
      </c>
      <c r="S418" s="38">
        <v>213</v>
      </c>
    </row>
    <row r="419" spans="1:19">
      <c r="A419" s="37">
        <v>1</v>
      </c>
      <c r="B419" s="38">
        <v>85374</v>
      </c>
      <c r="R419" s="37">
        <v>2</v>
      </c>
      <c r="S419" s="38">
        <v>255</v>
      </c>
    </row>
    <row r="420" spans="1:19">
      <c r="A420" s="37">
        <v>1</v>
      </c>
      <c r="B420" s="38">
        <v>76800</v>
      </c>
      <c r="R420" s="37">
        <v>2</v>
      </c>
      <c r="S420" s="38">
        <v>258</v>
      </c>
    </row>
    <row r="421" spans="1:19">
      <c r="A421" s="37">
        <v>1</v>
      </c>
      <c r="B421" s="38">
        <v>38681</v>
      </c>
      <c r="R421" s="37">
        <v>3</v>
      </c>
      <c r="S421" s="38">
        <v>251</v>
      </c>
    </row>
    <row r="422" spans="1:19">
      <c r="A422" s="37">
        <v>0</v>
      </c>
      <c r="B422" s="38">
        <v>26380</v>
      </c>
      <c r="R422" s="37">
        <v>4</v>
      </c>
      <c r="S422" s="38">
        <v>232</v>
      </c>
    </row>
    <row r="423" spans="1:19">
      <c r="A423" s="37">
        <v>1</v>
      </c>
      <c r="B423" s="38">
        <v>71206</v>
      </c>
      <c r="R423" s="37">
        <v>1</v>
      </c>
      <c r="S423" s="38">
        <v>276</v>
      </c>
    </row>
    <row r="424" spans="1:19">
      <c r="A424" s="37">
        <v>1</v>
      </c>
      <c r="B424" s="38">
        <v>69863</v>
      </c>
      <c r="R424" s="37">
        <v>2</v>
      </c>
      <c r="S424" s="38">
        <v>245</v>
      </c>
    </row>
    <row r="425" spans="1:19">
      <c r="A425" s="37">
        <v>0</v>
      </c>
      <c r="B425" s="38">
        <v>37435</v>
      </c>
      <c r="R425" s="37">
        <v>3</v>
      </c>
      <c r="S425" s="38">
        <v>201</v>
      </c>
    </row>
    <row r="426" spans="1:19">
      <c r="A426" s="37">
        <v>0</v>
      </c>
      <c r="B426" s="38">
        <v>42419</v>
      </c>
      <c r="R426" s="37">
        <v>2</v>
      </c>
      <c r="S426" s="38">
        <v>206</v>
      </c>
    </row>
    <row r="427" spans="1:19">
      <c r="A427" s="37">
        <v>0</v>
      </c>
      <c r="B427" s="38">
        <v>43482</v>
      </c>
      <c r="R427" s="37">
        <v>3</v>
      </c>
      <c r="S427" s="38">
        <v>200</v>
      </c>
    </row>
    <row r="428" spans="1:19">
      <c r="A428" s="37">
        <v>1</v>
      </c>
      <c r="B428" s="38">
        <v>48439</v>
      </c>
      <c r="R428" s="37">
        <v>1</v>
      </c>
      <c r="S428" s="38">
        <v>262</v>
      </c>
    </row>
    <row r="429" spans="1:19">
      <c r="A429" s="37">
        <v>0</v>
      </c>
      <c r="B429" s="38">
        <v>45038</v>
      </c>
      <c r="R429" s="37">
        <v>2</v>
      </c>
      <c r="S429" s="38">
        <v>201</v>
      </c>
    </row>
    <row r="430" spans="1:19">
      <c r="A430" s="37">
        <v>0</v>
      </c>
      <c r="B430" s="38">
        <v>33087</v>
      </c>
      <c r="R430" s="37">
        <v>4</v>
      </c>
      <c r="S430" s="38">
        <v>211</v>
      </c>
    </row>
    <row r="431" spans="1:19">
      <c r="A431" s="37">
        <v>1</v>
      </c>
      <c r="B431" s="38">
        <v>45993</v>
      </c>
      <c r="R431" s="37">
        <v>2</v>
      </c>
      <c r="S431" s="38">
        <v>248</v>
      </c>
    </row>
    <row r="432" spans="1:19">
      <c r="A432" s="37">
        <v>1</v>
      </c>
      <c r="B432" s="38">
        <v>45220</v>
      </c>
      <c r="R432" s="37">
        <v>3</v>
      </c>
      <c r="S432" s="38">
        <v>257</v>
      </c>
    </row>
    <row r="433" spans="1:19">
      <c r="A433" s="37">
        <v>0</v>
      </c>
      <c r="B433" s="38">
        <v>29407</v>
      </c>
      <c r="R433" s="37">
        <v>3</v>
      </c>
      <c r="S433" s="38">
        <v>203</v>
      </c>
    </row>
    <row r="434" spans="1:19">
      <c r="A434" s="37">
        <v>1</v>
      </c>
      <c r="B434" s="38">
        <v>34933</v>
      </c>
      <c r="R434" s="37">
        <v>3</v>
      </c>
      <c r="S434" s="38">
        <v>256</v>
      </c>
    </row>
    <row r="435" spans="1:19">
      <c r="A435" s="37">
        <v>1</v>
      </c>
      <c r="B435" s="38">
        <v>49206</v>
      </c>
      <c r="R435" s="37">
        <v>2</v>
      </c>
      <c r="S435" s="38">
        <v>259</v>
      </c>
    </row>
    <row r="436" spans="1:19">
      <c r="A436" s="37">
        <v>1</v>
      </c>
      <c r="B436" s="38">
        <v>61764</v>
      </c>
      <c r="R436" s="37">
        <v>3</v>
      </c>
      <c r="S436" s="38">
        <v>250</v>
      </c>
    </row>
    <row r="437" spans="1:19">
      <c r="A437" s="37">
        <v>1</v>
      </c>
      <c r="B437" s="38">
        <v>64982</v>
      </c>
      <c r="R437" s="37">
        <v>2</v>
      </c>
      <c r="S437" s="38">
        <v>261</v>
      </c>
    </row>
    <row r="438" spans="1:19">
      <c r="A438" s="37">
        <v>0</v>
      </c>
      <c r="B438" s="38">
        <v>20844</v>
      </c>
      <c r="R438" s="37">
        <v>3</v>
      </c>
      <c r="S438" s="38">
        <v>216</v>
      </c>
    </row>
    <row r="439" spans="1:19">
      <c r="A439" s="37">
        <v>0</v>
      </c>
      <c r="B439" s="38">
        <v>53607</v>
      </c>
      <c r="R439" s="37">
        <v>1</v>
      </c>
      <c r="S439" s="38">
        <v>194</v>
      </c>
    </row>
    <row r="440" spans="1:19">
      <c r="A440" s="37">
        <v>0</v>
      </c>
      <c r="B440" s="38">
        <v>38481</v>
      </c>
      <c r="R440" s="37">
        <v>3</v>
      </c>
      <c r="S440" s="38">
        <v>210</v>
      </c>
    </row>
    <row r="441" spans="1:19">
      <c r="A441" s="37">
        <v>1</v>
      </c>
      <c r="B441" s="38">
        <v>56151</v>
      </c>
      <c r="R441" s="37">
        <v>2</v>
      </c>
      <c r="S441" s="38">
        <v>252</v>
      </c>
    </row>
    <row r="442" spans="1:19">
      <c r="A442" s="37">
        <v>0</v>
      </c>
      <c r="B442" s="38">
        <v>31118</v>
      </c>
      <c r="R442" s="37">
        <v>4</v>
      </c>
      <c r="S442" s="38">
        <v>204</v>
      </c>
    </row>
    <row r="443" spans="1:19">
      <c r="A443" s="37">
        <v>1</v>
      </c>
      <c r="B443" s="38">
        <v>53338</v>
      </c>
      <c r="R443" s="37">
        <v>2</v>
      </c>
      <c r="S443" s="38">
        <v>274</v>
      </c>
    </row>
    <row r="444" spans="1:19">
      <c r="A444" s="37">
        <v>0</v>
      </c>
      <c r="B444" s="38">
        <v>25246</v>
      </c>
      <c r="R444" s="37">
        <v>3</v>
      </c>
      <c r="S444" s="38">
        <v>222</v>
      </c>
    </row>
    <row r="445" spans="1:19">
      <c r="A445" s="37">
        <v>1</v>
      </c>
      <c r="B445" s="38">
        <v>32705</v>
      </c>
      <c r="R445" s="37">
        <v>2</v>
      </c>
      <c r="S445" s="38">
        <v>252</v>
      </c>
    </row>
    <row r="446" spans="1:19">
      <c r="A446" s="37">
        <v>1</v>
      </c>
      <c r="B446" s="38">
        <v>79696</v>
      </c>
      <c r="R446" s="37">
        <v>2</v>
      </c>
      <c r="S446" s="38">
        <v>273</v>
      </c>
    </row>
    <row r="447" spans="1:19">
      <c r="A447" s="37">
        <v>0</v>
      </c>
      <c r="B447" s="38">
        <v>24327</v>
      </c>
      <c r="R447" s="37">
        <v>4</v>
      </c>
      <c r="S447" s="38">
        <v>194</v>
      </c>
    </row>
    <row r="448" spans="1:19">
      <c r="A448" s="37">
        <v>1</v>
      </c>
      <c r="B448" s="38">
        <v>84098</v>
      </c>
      <c r="R448" s="37">
        <v>1</v>
      </c>
      <c r="S448" s="38">
        <v>267</v>
      </c>
    </row>
    <row r="449" spans="1:19">
      <c r="A449" s="37">
        <v>0</v>
      </c>
      <c r="B449" s="38">
        <v>23653</v>
      </c>
      <c r="R449" s="37">
        <v>4</v>
      </c>
      <c r="S449" s="38">
        <v>216</v>
      </c>
    </row>
    <row r="450" spans="1:19">
      <c r="A450" s="37">
        <v>1</v>
      </c>
      <c r="B450" s="38">
        <v>58305</v>
      </c>
      <c r="R450" s="37">
        <v>2</v>
      </c>
      <c r="S450" s="38">
        <v>247</v>
      </c>
    </row>
    <row r="451" spans="1:19">
      <c r="A451" s="37">
        <v>0</v>
      </c>
      <c r="B451" s="38">
        <v>47570</v>
      </c>
      <c r="R451" s="37">
        <v>1</v>
      </c>
      <c r="S451" s="38">
        <v>200</v>
      </c>
    </row>
    <row r="452" spans="1:19">
      <c r="A452" s="37">
        <v>0</v>
      </c>
      <c r="B452" s="38">
        <v>20435</v>
      </c>
      <c r="R452" s="37">
        <v>4</v>
      </c>
      <c r="S452" s="38">
        <v>215</v>
      </c>
    </row>
    <row r="453" spans="1:19">
      <c r="A453" s="37">
        <v>1</v>
      </c>
      <c r="B453" s="38">
        <v>84675</v>
      </c>
      <c r="R453" s="37">
        <v>2</v>
      </c>
      <c r="S453" s="38">
        <v>249</v>
      </c>
    </row>
    <row r="454" spans="1:19">
      <c r="A454" s="37">
        <v>0</v>
      </c>
      <c r="B454" s="38">
        <v>42603</v>
      </c>
      <c r="R454" s="37">
        <v>1</v>
      </c>
      <c r="S454" s="38">
        <v>220</v>
      </c>
    </row>
    <row r="455" spans="1:19">
      <c r="A455" s="37">
        <v>0</v>
      </c>
      <c r="B455" s="38">
        <v>35043</v>
      </c>
      <c r="R455" s="37">
        <v>1</v>
      </c>
      <c r="S455" s="38">
        <v>207</v>
      </c>
    </row>
    <row r="456" spans="1:19">
      <c r="A456" s="37">
        <v>0</v>
      </c>
      <c r="B456" s="38">
        <v>18782</v>
      </c>
      <c r="R456" s="37">
        <v>3</v>
      </c>
      <c r="S456" s="38">
        <v>206</v>
      </c>
    </row>
    <row r="457" spans="1:19">
      <c r="A457" s="37">
        <v>0</v>
      </c>
      <c r="B457" s="38">
        <v>32125</v>
      </c>
      <c r="R457" s="37">
        <v>1</v>
      </c>
      <c r="S457" s="38">
        <v>196</v>
      </c>
    </row>
    <row r="458" spans="1:19">
      <c r="A458" s="37">
        <v>1</v>
      </c>
      <c r="B458" s="38">
        <v>38157</v>
      </c>
      <c r="R458" s="37">
        <v>2</v>
      </c>
      <c r="S458" s="38">
        <v>264</v>
      </c>
    </row>
    <row r="459" spans="1:19">
      <c r="A459" s="37">
        <v>0</v>
      </c>
      <c r="B459" s="38">
        <v>29101</v>
      </c>
      <c r="R459" s="37">
        <v>3</v>
      </c>
      <c r="S459" s="38">
        <v>206</v>
      </c>
    </row>
    <row r="460" spans="1:19">
      <c r="A460" s="37">
        <v>1</v>
      </c>
      <c r="B460" s="38">
        <v>37869</v>
      </c>
      <c r="R460" s="37">
        <v>1</v>
      </c>
      <c r="S460" s="38">
        <v>262</v>
      </c>
    </row>
    <row r="461" spans="1:19">
      <c r="A461" s="37">
        <v>0</v>
      </c>
      <c r="B461" s="38">
        <v>26103</v>
      </c>
      <c r="R461" s="37">
        <v>3</v>
      </c>
      <c r="S461" s="38">
        <v>215</v>
      </c>
    </row>
    <row r="462" spans="1:19">
      <c r="A462" s="37">
        <v>1</v>
      </c>
      <c r="B462" s="38">
        <v>55264</v>
      </c>
      <c r="R462" s="37">
        <v>1</v>
      </c>
      <c r="S462" s="38">
        <v>265</v>
      </c>
    </row>
    <row r="463" spans="1:19">
      <c r="A463" s="37">
        <v>0</v>
      </c>
      <c r="B463" s="38">
        <v>29718</v>
      </c>
      <c r="R463" s="37">
        <v>3</v>
      </c>
      <c r="S463" s="38">
        <v>206</v>
      </c>
    </row>
    <row r="464" spans="1:19">
      <c r="A464" s="37">
        <v>1</v>
      </c>
      <c r="B464" s="38">
        <v>34884</v>
      </c>
      <c r="R464" s="37">
        <v>3</v>
      </c>
      <c r="S464" s="38">
        <v>251</v>
      </c>
    </row>
    <row r="465" spans="1:19">
      <c r="A465" s="37">
        <v>0</v>
      </c>
      <c r="B465" s="38">
        <v>33467</v>
      </c>
      <c r="R465" s="37">
        <v>3</v>
      </c>
      <c r="S465" s="38">
        <v>214</v>
      </c>
    </row>
    <row r="466" spans="1:19">
      <c r="A466" s="37">
        <v>0</v>
      </c>
      <c r="B466" s="38">
        <v>18119</v>
      </c>
      <c r="R466" s="37">
        <v>3</v>
      </c>
      <c r="S466" s="38">
        <v>211</v>
      </c>
    </row>
    <row r="467" spans="1:19">
      <c r="A467" s="37">
        <v>1</v>
      </c>
      <c r="B467" s="38">
        <v>46100</v>
      </c>
      <c r="R467" s="37">
        <v>2</v>
      </c>
      <c r="S467" s="38">
        <v>286</v>
      </c>
    </row>
    <row r="468" spans="1:19">
      <c r="A468" s="37">
        <v>1</v>
      </c>
      <c r="B468" s="38">
        <v>48369</v>
      </c>
      <c r="R468" s="37">
        <v>1</v>
      </c>
      <c r="S468" s="38">
        <v>259</v>
      </c>
    </row>
    <row r="469" spans="1:19">
      <c r="A469" s="37">
        <v>0</v>
      </c>
      <c r="B469" s="38">
        <v>45275</v>
      </c>
      <c r="R469" s="37">
        <v>2</v>
      </c>
      <c r="S469" s="38">
        <v>197</v>
      </c>
    </row>
    <row r="470" spans="1:19">
      <c r="A470" s="37">
        <v>1</v>
      </c>
      <c r="B470" s="38">
        <v>35430</v>
      </c>
      <c r="R470" s="37">
        <v>3</v>
      </c>
      <c r="S470" s="38">
        <v>259</v>
      </c>
    </row>
    <row r="471" spans="1:19">
      <c r="A471" s="37">
        <v>0</v>
      </c>
      <c r="B471" s="38">
        <v>42249</v>
      </c>
      <c r="R471" s="37">
        <v>4</v>
      </c>
      <c r="S471" s="38">
        <v>208</v>
      </c>
    </row>
    <row r="472" spans="1:19">
      <c r="A472" s="37">
        <v>1</v>
      </c>
      <c r="B472" s="38">
        <v>84823</v>
      </c>
      <c r="R472" s="37">
        <v>1</v>
      </c>
      <c r="S472" s="38">
        <v>254</v>
      </c>
    </row>
    <row r="473" spans="1:19">
      <c r="A473" s="37">
        <v>1</v>
      </c>
      <c r="B473" s="38">
        <v>60069</v>
      </c>
      <c r="R473" s="37">
        <v>2</v>
      </c>
      <c r="S473" s="38">
        <v>249</v>
      </c>
    </row>
    <row r="474" spans="1:19">
      <c r="A474" s="37">
        <v>1</v>
      </c>
      <c r="B474" s="38">
        <v>28534</v>
      </c>
      <c r="R474" s="37">
        <v>4</v>
      </c>
      <c r="S474" s="38">
        <v>255</v>
      </c>
    </row>
    <row r="475" spans="1:19">
      <c r="A475" s="37">
        <v>1</v>
      </c>
      <c r="B475" s="38">
        <v>30433</v>
      </c>
      <c r="R475" s="37">
        <v>4</v>
      </c>
      <c r="S475" s="38">
        <v>260</v>
      </c>
    </row>
    <row r="476" spans="1:19">
      <c r="A476" s="37">
        <v>1</v>
      </c>
      <c r="B476" s="38">
        <v>53184</v>
      </c>
      <c r="R476" s="37">
        <v>1</v>
      </c>
      <c r="S476" s="38">
        <v>254</v>
      </c>
    </row>
    <row r="477" spans="1:19">
      <c r="A477" s="37">
        <v>0</v>
      </c>
      <c r="B477" s="38">
        <v>49358</v>
      </c>
      <c r="R477" s="37">
        <v>3</v>
      </c>
      <c r="S477" s="38">
        <v>205</v>
      </c>
    </row>
    <row r="478" spans="1:19">
      <c r="A478" s="37">
        <v>1</v>
      </c>
      <c r="B478" s="38">
        <v>41628</v>
      </c>
      <c r="R478" s="37">
        <v>3</v>
      </c>
      <c r="S478" s="38">
        <v>253</v>
      </c>
    </row>
    <row r="479" spans="1:19">
      <c r="A479" s="37">
        <v>1</v>
      </c>
      <c r="B479" s="38">
        <v>46389</v>
      </c>
      <c r="R479" s="37">
        <v>3</v>
      </c>
      <c r="S479" s="38">
        <v>258</v>
      </c>
    </row>
    <row r="480" spans="1:19">
      <c r="A480" s="37">
        <v>1</v>
      </c>
      <c r="B480" s="38">
        <v>85051</v>
      </c>
      <c r="R480" s="37">
        <v>1</v>
      </c>
      <c r="S480" s="38">
        <v>246</v>
      </c>
    </row>
    <row r="481" spans="1:19">
      <c r="A481" s="37">
        <v>0</v>
      </c>
      <c r="B481" s="38">
        <v>46703</v>
      </c>
      <c r="R481" s="37">
        <v>3</v>
      </c>
      <c r="S481" s="38">
        <v>205</v>
      </c>
    </row>
    <row r="482" spans="1:19">
      <c r="A482" s="37">
        <v>0</v>
      </c>
      <c r="B482" s="38">
        <v>33268</v>
      </c>
      <c r="R482" s="37">
        <v>4</v>
      </c>
      <c r="S482" s="38">
        <v>208</v>
      </c>
    </row>
    <row r="483" spans="1:19">
      <c r="A483" s="37">
        <v>1</v>
      </c>
      <c r="B483" s="38">
        <v>76435</v>
      </c>
      <c r="R483" s="37">
        <v>2</v>
      </c>
      <c r="S483" s="38">
        <v>259</v>
      </c>
    </row>
    <row r="484" spans="1:19">
      <c r="A484" s="37">
        <v>1</v>
      </c>
      <c r="B484" s="38">
        <v>37450</v>
      </c>
      <c r="R484" s="37">
        <v>4</v>
      </c>
      <c r="S484" s="38">
        <v>248</v>
      </c>
    </row>
    <row r="485" spans="1:19">
      <c r="A485" s="37">
        <v>0</v>
      </c>
      <c r="B485" s="38">
        <v>47244</v>
      </c>
      <c r="R485" s="37">
        <v>3</v>
      </c>
      <c r="S485" s="38">
        <v>196</v>
      </c>
    </row>
    <row r="486" spans="1:19">
      <c r="A486" s="37">
        <v>0</v>
      </c>
      <c r="B486" s="38">
        <v>57525</v>
      </c>
      <c r="R486" s="37">
        <v>3</v>
      </c>
      <c r="S486" s="38">
        <v>213</v>
      </c>
    </row>
    <row r="487" spans="1:19">
      <c r="A487" s="37">
        <v>1</v>
      </c>
      <c r="B487" s="38">
        <v>33919</v>
      </c>
      <c r="R487" s="37">
        <v>4</v>
      </c>
      <c r="S487" s="38">
        <v>259</v>
      </c>
    </row>
    <row r="488" spans="1:19">
      <c r="A488" s="37">
        <v>1</v>
      </c>
      <c r="B488" s="38">
        <v>50643</v>
      </c>
      <c r="R488" s="37">
        <v>1</v>
      </c>
      <c r="S488" s="38">
        <v>261</v>
      </c>
    </row>
    <row r="489" spans="1:19">
      <c r="A489" s="37">
        <v>0</v>
      </c>
      <c r="B489" s="38">
        <v>26610</v>
      </c>
      <c r="R489" s="37">
        <v>3</v>
      </c>
      <c r="S489" s="38">
        <v>197</v>
      </c>
    </row>
    <row r="490" spans="1:19">
      <c r="A490" s="37">
        <v>1</v>
      </c>
      <c r="B490" s="38">
        <v>52656</v>
      </c>
      <c r="R490" s="37">
        <v>2</v>
      </c>
      <c r="S490" s="38">
        <v>266</v>
      </c>
    </row>
    <row r="491" spans="1:19">
      <c r="A491" s="37">
        <v>1</v>
      </c>
      <c r="B491" s="38">
        <v>49255</v>
      </c>
      <c r="R491" s="37">
        <v>3</v>
      </c>
      <c r="S491" s="38">
        <v>253</v>
      </c>
    </row>
    <row r="492" spans="1:19">
      <c r="A492" s="37">
        <v>0</v>
      </c>
      <c r="B492" s="38">
        <v>31142</v>
      </c>
      <c r="R492" s="37">
        <v>4</v>
      </c>
      <c r="S492" s="38">
        <v>218</v>
      </c>
    </row>
    <row r="493" spans="1:19">
      <c r="A493" s="37">
        <v>1</v>
      </c>
      <c r="B493" s="38">
        <v>39189</v>
      </c>
      <c r="R493" s="37">
        <v>1</v>
      </c>
      <c r="S493" s="38">
        <v>275</v>
      </c>
    </row>
    <row r="494" spans="1:19">
      <c r="A494" s="37">
        <v>0</v>
      </c>
      <c r="B494" s="38">
        <v>46379</v>
      </c>
      <c r="R494" s="37">
        <v>4</v>
      </c>
      <c r="S494" s="38">
        <v>215</v>
      </c>
    </row>
    <row r="495" spans="1:19">
      <c r="A495" s="37">
        <v>1</v>
      </c>
      <c r="B495" s="38">
        <v>42313</v>
      </c>
      <c r="R495" s="37">
        <v>3</v>
      </c>
      <c r="S495" s="38">
        <v>248</v>
      </c>
    </row>
    <row r="496" spans="1:19">
      <c r="A496" s="37">
        <v>1</v>
      </c>
      <c r="B496" s="38">
        <v>46828</v>
      </c>
      <c r="R496" s="37">
        <v>1</v>
      </c>
      <c r="S496" s="38">
        <v>246</v>
      </c>
    </row>
    <row r="497" spans="1:19">
      <c r="A497" s="37">
        <v>0</v>
      </c>
      <c r="B497" s="38">
        <v>42758</v>
      </c>
      <c r="R497" s="37">
        <v>1</v>
      </c>
      <c r="S497" s="38">
        <v>197</v>
      </c>
    </row>
    <row r="498" spans="1:19">
      <c r="A498" s="37">
        <v>1</v>
      </c>
      <c r="B498" s="38">
        <v>66397</v>
      </c>
      <c r="R498" s="37">
        <v>2</v>
      </c>
      <c r="S498" s="38">
        <v>274</v>
      </c>
    </row>
    <row r="499" spans="1:19">
      <c r="A499" s="37">
        <v>1</v>
      </c>
      <c r="B499" s="38">
        <v>43599</v>
      </c>
      <c r="R499" s="37">
        <v>2</v>
      </c>
      <c r="S499" s="38">
        <v>253</v>
      </c>
    </row>
    <row r="500" spans="1:19">
      <c r="A500" s="37">
        <v>1</v>
      </c>
      <c r="B500" s="38">
        <v>25713</v>
      </c>
      <c r="R500" s="37">
        <v>4</v>
      </c>
      <c r="S500" s="38">
        <v>266</v>
      </c>
    </row>
    <row r="501" spans="1:19">
      <c r="A501" s="37">
        <v>1</v>
      </c>
      <c r="B501" s="38">
        <v>39187</v>
      </c>
      <c r="R501" s="37">
        <v>4</v>
      </c>
      <c r="S501" s="38">
        <v>251</v>
      </c>
    </row>
  </sheetData>
  <autoFilter ref="R1:S501" xr:uid="{44D1EB1A-B212-DD47-AED5-76FAE0FFADEC}"/>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Notes</vt:lpstr>
      <vt:lpstr>2 sample problems</vt:lpstr>
      <vt:lpstr>Variance HT Problems</vt:lpstr>
      <vt:lpstr>Mean HT Problems</vt:lpstr>
      <vt:lpstr>Proportions HT Problems</vt:lpstr>
      <vt:lpstr>Raw Survey data</vt:lpstr>
      <vt:lpstr>alok one Sample problems</vt:lpstr>
      <vt:lpstr>Alok 2 sample problems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 Singh</dc:creator>
  <cp:lastModifiedBy>Alok Singh</cp:lastModifiedBy>
  <dcterms:created xsi:type="dcterms:W3CDTF">2025-04-17T16:18:25Z</dcterms:created>
  <dcterms:modified xsi:type="dcterms:W3CDTF">2025-04-21T15:25:28Z</dcterms:modified>
</cp:coreProperties>
</file>