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lontewhitfield/Desktop/Classes/ITE 152/"/>
    </mc:Choice>
  </mc:AlternateContent>
  <xr:revisionPtr revIDLastSave="0" documentId="13_ncr:1_{C76DBA18-3166-FA47-B532-991595D779A2}" xr6:coauthVersionLast="36" xr6:coauthVersionMax="36" xr10:uidLastSave="{00000000-0000-0000-0000-000000000000}"/>
  <bookViews>
    <workbookView xWindow="0" yWindow="500" windowWidth="28800" windowHeight="16100" activeTab="1" xr2:uid="{00000000-000D-0000-FFFF-FFFF00000000}"/>
  </bookViews>
  <sheets>
    <sheet name="Student Loan" sheetId="1" r:id="rId1"/>
    <sheet name="Fees &amp; Credits" sheetId="2" r:id="rId2"/>
    <sheet name="Range Names" sheetId="3" r:id="rId3"/>
  </sheets>
  <definedNames>
    <definedName name="Loan_Amount">'Student Loan'!$C$5</definedName>
    <definedName name="Loan_Term">'Student Loan'!$C$6</definedName>
    <definedName name="Payment">'Student Loan'!$C$8</definedName>
    <definedName name="Rate">'Student Loan'!$C$7</definedName>
    <definedName name="Total_Cost">'Student Loan'!$F$7</definedName>
    <definedName name="Total_Interest">'Student Loan'!$F$5</definedName>
    <definedName name="Total_Principal">'Student Loan'!$F$6</definedName>
  </definedNames>
  <calcPr calcId="181029"/>
</workbook>
</file>

<file path=xl/calcChain.xml><?xml version="1.0" encoding="utf-8"?>
<calcChain xmlns="http://schemas.openxmlformats.org/spreadsheetml/2006/main">
  <c r="C26" i="2" l="1"/>
  <c r="D28" i="2"/>
  <c r="D29" i="2"/>
  <c r="D27" i="2" l="1"/>
  <c r="F20" i="2" l="1"/>
  <c r="C29" i="2" s="1"/>
  <c r="D26" i="2"/>
  <c r="C27" i="2"/>
  <c r="C28" i="2"/>
  <c r="F8" i="2"/>
  <c r="F9" i="2"/>
  <c r="F10" i="2"/>
  <c r="F11" i="2"/>
  <c r="F12" i="2"/>
  <c r="F13" i="2"/>
  <c r="F14" i="2"/>
  <c r="F15" i="2"/>
  <c r="F16" i="2"/>
  <c r="F17" i="2"/>
  <c r="F18" i="2"/>
  <c r="F7" i="2"/>
  <c r="C14" i="1"/>
  <c r="D14" i="1"/>
  <c r="E14" i="1"/>
  <c r="F14" i="1"/>
  <c r="B15" i="1" s="1"/>
  <c r="C15" i="1" s="1"/>
  <c r="D15" i="1" s="1"/>
  <c r="E15" i="1"/>
  <c r="B13" i="1"/>
  <c r="C13" i="1" s="1"/>
  <c r="C8" i="1"/>
  <c r="F15" i="1" l="1"/>
  <c r="B16" i="1" s="1"/>
  <c r="F5" i="1"/>
  <c r="D13" i="1"/>
  <c r="F13" i="1" s="1"/>
  <c r="B14" i="1" s="1"/>
  <c r="C16" i="1" l="1"/>
  <c r="F6" i="1"/>
  <c r="F7" i="1" s="1"/>
  <c r="E13" i="1"/>
  <c r="D16" i="1" l="1"/>
  <c r="F16" i="1" s="1"/>
  <c r="B17" i="1" s="1"/>
  <c r="E16" i="1"/>
  <c r="C17" i="1" l="1"/>
  <c r="D17" i="1" l="1"/>
  <c r="F17" i="1" s="1"/>
  <c r="B18" i="1" s="1"/>
  <c r="C18" i="1" l="1"/>
  <c r="E17" i="1"/>
  <c r="D18" i="1" l="1"/>
  <c r="F18" i="1" s="1"/>
  <c r="B19" i="1" s="1"/>
  <c r="E18" i="1" l="1"/>
  <c r="C19" i="1"/>
  <c r="D19" i="1" l="1"/>
  <c r="F19" i="1" s="1"/>
  <c r="B20" i="1" s="1"/>
  <c r="E19" i="1"/>
  <c r="C20" i="1" l="1"/>
  <c r="D20" i="1" l="1"/>
  <c r="F20" i="1" s="1"/>
  <c r="B21" i="1" s="1"/>
  <c r="C21" i="1" l="1"/>
  <c r="E20" i="1"/>
  <c r="D21" i="1" l="1"/>
  <c r="F21" i="1" s="1"/>
  <c r="B22" i="1" s="1"/>
  <c r="C22" i="1" l="1"/>
  <c r="E21" i="1"/>
  <c r="D22" i="1" l="1"/>
  <c r="F22" i="1" s="1"/>
  <c r="B23" i="1" s="1"/>
  <c r="E22" i="1"/>
  <c r="C23" i="1" l="1"/>
  <c r="D23" i="1" l="1"/>
  <c r="F23" i="1" s="1"/>
  <c r="B24" i="1" s="1"/>
  <c r="C24" i="1" l="1"/>
  <c r="E23" i="1"/>
  <c r="D24" i="1" l="1"/>
  <c r="F24" i="1" s="1"/>
  <c r="B25" i="1" s="1"/>
  <c r="E24" i="1"/>
  <c r="C25" i="1" l="1"/>
  <c r="D25" i="1" l="1"/>
  <c r="F25" i="1" s="1"/>
  <c r="B26" i="1" s="1"/>
  <c r="E25" i="1"/>
  <c r="C26" i="1" l="1"/>
  <c r="D26" i="1" l="1"/>
  <c r="F26" i="1" s="1"/>
  <c r="B27" i="1" s="1"/>
  <c r="C27" i="1" l="1"/>
  <c r="E26" i="1"/>
  <c r="D27" i="1" l="1"/>
  <c r="F27" i="1" s="1"/>
  <c r="B28" i="1" s="1"/>
  <c r="C28" i="1" l="1"/>
  <c r="E27" i="1"/>
  <c r="D28" i="1" l="1"/>
  <c r="F28" i="1" s="1"/>
  <c r="B29" i="1" s="1"/>
  <c r="E28" i="1"/>
  <c r="C29" i="1" l="1"/>
  <c r="D29" i="1" l="1"/>
  <c r="F29" i="1" s="1"/>
  <c r="B30" i="1" s="1"/>
  <c r="E29" i="1" l="1"/>
  <c r="C30" i="1"/>
  <c r="D30" i="1" l="1"/>
  <c r="F30" i="1" s="1"/>
  <c r="B31" i="1" s="1"/>
  <c r="E30" i="1" l="1"/>
  <c r="C31" i="1"/>
  <c r="D31" i="1" l="1"/>
  <c r="F31" i="1" s="1"/>
  <c r="B32" i="1" s="1"/>
  <c r="E31" i="1"/>
  <c r="C32" i="1" l="1"/>
  <c r="D32" i="1" l="1"/>
  <c r="F32" i="1" s="1"/>
  <c r="B33" i="1" s="1"/>
  <c r="C33" i="1" l="1"/>
  <c r="E32" i="1"/>
  <c r="D33" i="1" l="1"/>
  <c r="F33" i="1" s="1"/>
  <c r="B34" i="1" s="1"/>
  <c r="E33" i="1" l="1"/>
  <c r="C34" i="1"/>
  <c r="D34" i="1" l="1"/>
  <c r="F34" i="1" s="1"/>
  <c r="B35" i="1" s="1"/>
  <c r="E34" i="1" l="1"/>
  <c r="C35" i="1"/>
  <c r="D35" i="1" l="1"/>
  <c r="F35" i="1" s="1"/>
  <c r="B36" i="1" s="1"/>
  <c r="E35" i="1" l="1"/>
  <c r="C36" i="1"/>
  <c r="D36" i="1" l="1"/>
  <c r="F36" i="1" s="1"/>
  <c r="B37" i="1" s="1"/>
  <c r="C37" i="1" l="1"/>
  <c r="E36" i="1"/>
  <c r="D37" i="1" l="1"/>
  <c r="F37" i="1" s="1"/>
  <c r="B38" i="1" s="1"/>
  <c r="C38" i="1" l="1"/>
  <c r="E37" i="1"/>
  <c r="D38" i="1" l="1"/>
  <c r="F38" i="1" s="1"/>
  <c r="B39" i="1" s="1"/>
  <c r="C39" i="1" l="1"/>
  <c r="E38" i="1"/>
  <c r="D39" i="1" l="1"/>
  <c r="F39" i="1" s="1"/>
  <c r="B40" i="1" s="1"/>
  <c r="C40" i="1" l="1"/>
  <c r="E39" i="1"/>
  <c r="D40" i="1" l="1"/>
  <c r="F40" i="1" s="1"/>
  <c r="B41" i="1" s="1"/>
  <c r="E40" i="1" l="1"/>
  <c r="C41" i="1"/>
  <c r="D41" i="1" l="1"/>
  <c r="F41" i="1" s="1"/>
  <c r="B42" i="1" s="1"/>
  <c r="E41" i="1"/>
  <c r="C42" i="1" l="1"/>
  <c r="D42" i="1" l="1"/>
  <c r="F42" i="1" s="1"/>
  <c r="B43" i="1" s="1"/>
  <c r="E42" i="1"/>
  <c r="C43" i="1" l="1"/>
  <c r="D43" i="1" l="1"/>
  <c r="F43" i="1" s="1"/>
  <c r="B44" i="1" s="1"/>
  <c r="E43" i="1" l="1"/>
  <c r="C44" i="1"/>
  <c r="D44" i="1" l="1"/>
  <c r="F44" i="1" s="1"/>
  <c r="B45" i="1" s="1"/>
  <c r="C45" i="1" l="1"/>
  <c r="E44" i="1"/>
  <c r="D45" i="1" l="1"/>
  <c r="F45" i="1" s="1"/>
  <c r="B46" i="1" s="1"/>
  <c r="E45" i="1"/>
  <c r="C46" i="1" l="1"/>
  <c r="D46" i="1" l="1"/>
  <c r="F46" i="1" s="1"/>
  <c r="B47" i="1" s="1"/>
  <c r="E46" i="1" l="1"/>
  <c r="C47" i="1"/>
  <c r="D47" i="1" l="1"/>
  <c r="F47" i="1" s="1"/>
  <c r="B48" i="1" s="1"/>
  <c r="E47" i="1"/>
  <c r="C48" i="1" l="1"/>
  <c r="D48" i="1" l="1"/>
  <c r="F48" i="1" s="1"/>
  <c r="B49" i="1" s="1"/>
  <c r="E48" i="1"/>
  <c r="C49" i="1" l="1"/>
  <c r="D49" i="1" l="1"/>
  <c r="F49" i="1" s="1"/>
  <c r="B50" i="1" s="1"/>
  <c r="C50" i="1" l="1"/>
  <c r="E49" i="1"/>
  <c r="D50" i="1" l="1"/>
  <c r="F50" i="1" s="1"/>
  <c r="B51" i="1" s="1"/>
  <c r="E50" i="1" l="1"/>
  <c r="C51" i="1"/>
  <c r="D51" i="1" l="1"/>
  <c r="F51" i="1" s="1"/>
  <c r="B52" i="1" s="1"/>
  <c r="E51" i="1"/>
  <c r="C52" i="1" l="1"/>
  <c r="D52" i="1" l="1"/>
  <c r="F52" i="1" s="1"/>
  <c r="B53" i="1" s="1"/>
  <c r="E52" i="1"/>
  <c r="C53" i="1" l="1"/>
  <c r="D53" i="1" l="1"/>
  <c r="F53" i="1" s="1"/>
  <c r="B54" i="1" s="1"/>
  <c r="E53" i="1"/>
  <c r="C54" i="1" l="1"/>
  <c r="D54" i="1" l="1"/>
  <c r="F54" i="1" s="1"/>
  <c r="B55" i="1" s="1"/>
  <c r="E54" i="1"/>
  <c r="C55" i="1" l="1"/>
  <c r="D55" i="1" l="1"/>
  <c r="F55" i="1" s="1"/>
  <c r="B56" i="1" s="1"/>
  <c r="E55" i="1" l="1"/>
  <c r="C56" i="1"/>
  <c r="D56" i="1" l="1"/>
  <c r="F56" i="1" s="1"/>
  <c r="B57" i="1" s="1"/>
  <c r="E56" i="1" l="1"/>
  <c r="C57" i="1"/>
  <c r="D57" i="1" l="1"/>
  <c r="F57" i="1" s="1"/>
  <c r="B58" i="1" s="1"/>
  <c r="E57" i="1"/>
  <c r="C58" i="1" l="1"/>
  <c r="D58" i="1" l="1"/>
  <c r="F58" i="1" s="1"/>
  <c r="B59" i="1" s="1"/>
  <c r="E58" i="1" l="1"/>
  <c r="C59" i="1"/>
  <c r="D59" i="1" l="1"/>
  <c r="F59" i="1" s="1"/>
  <c r="B60" i="1" s="1"/>
  <c r="C60" i="1" l="1"/>
  <c r="E59" i="1"/>
  <c r="D60" i="1" l="1"/>
  <c r="F60" i="1" s="1"/>
  <c r="B61" i="1" s="1"/>
  <c r="C61" i="1" l="1"/>
  <c r="E60" i="1"/>
  <c r="D61" i="1" l="1"/>
  <c r="F61" i="1" s="1"/>
  <c r="B62" i="1" s="1"/>
  <c r="C62" i="1" l="1"/>
  <c r="E61" i="1"/>
  <c r="D62" i="1" l="1"/>
  <c r="F62" i="1" s="1"/>
  <c r="B63" i="1" s="1"/>
  <c r="E62" i="1"/>
  <c r="C63" i="1" l="1"/>
  <c r="D63" i="1" l="1"/>
  <c r="F63" i="1" s="1"/>
  <c r="B64" i="1" s="1"/>
  <c r="E63" i="1"/>
  <c r="C64" i="1" l="1"/>
  <c r="D64" i="1" l="1"/>
  <c r="F64" i="1" s="1"/>
  <c r="B65" i="1" s="1"/>
  <c r="E64" i="1" l="1"/>
  <c r="C65" i="1"/>
  <c r="D65" i="1" l="1"/>
  <c r="F65" i="1" s="1"/>
  <c r="B66" i="1" s="1"/>
  <c r="C66" i="1" l="1"/>
  <c r="E65" i="1"/>
  <c r="D66" i="1" l="1"/>
  <c r="F66" i="1" s="1"/>
  <c r="B67" i="1" s="1"/>
  <c r="E66" i="1"/>
  <c r="C67" i="1" l="1"/>
  <c r="D67" i="1" l="1"/>
  <c r="F67" i="1" s="1"/>
  <c r="B68" i="1" s="1"/>
  <c r="E67" i="1"/>
  <c r="C68" i="1" l="1"/>
  <c r="D68" i="1" l="1"/>
  <c r="F68" i="1" s="1"/>
  <c r="B69" i="1" s="1"/>
  <c r="C69" i="1" l="1"/>
  <c r="E68" i="1"/>
  <c r="D69" i="1" l="1"/>
  <c r="F69" i="1" s="1"/>
  <c r="B70" i="1" s="1"/>
  <c r="E69" i="1"/>
  <c r="C70" i="1" l="1"/>
  <c r="D70" i="1" l="1"/>
  <c r="F70" i="1" s="1"/>
  <c r="B71" i="1" s="1"/>
  <c r="E70" i="1"/>
  <c r="C71" i="1" l="1"/>
  <c r="D71" i="1" l="1"/>
  <c r="F71" i="1" s="1"/>
  <c r="B72" i="1" s="1"/>
  <c r="E71" i="1" l="1"/>
  <c r="C72" i="1"/>
  <c r="D72" i="1" l="1"/>
  <c r="F72" i="1" s="1"/>
  <c r="E72" i="1"/>
</calcChain>
</file>

<file path=xl/sharedStrings.xml><?xml version="1.0" encoding="utf-8"?>
<sst xmlns="http://schemas.openxmlformats.org/spreadsheetml/2006/main" count="68" uniqueCount="52">
  <si>
    <t>Sierra Pacific Community College District 
Finance Office</t>
  </si>
  <si>
    <t>Student Loan Amortization</t>
  </si>
  <si>
    <t>Loan Amount</t>
  </si>
  <si>
    <t>Total Interest</t>
  </si>
  <si>
    <t>Loan Term</t>
  </si>
  <si>
    <t>Total Principal</t>
  </si>
  <si>
    <t>Payment</t>
  </si>
  <si>
    <t>Total Cost</t>
  </si>
  <si>
    <t>Pmt #</t>
  </si>
  <si>
    <t>Beginning
Balance</t>
  </si>
  <si>
    <t>Interest</t>
  </si>
  <si>
    <t>Principal</t>
  </si>
  <si>
    <t>Total Payment</t>
  </si>
  <si>
    <t>Ending
Balance</t>
  </si>
  <si>
    <t>Rate</t>
  </si>
  <si>
    <t>Sierra Pacific Community College District</t>
  </si>
  <si>
    <t>Course Name</t>
  </si>
  <si>
    <t>General Biology</t>
  </si>
  <si>
    <t>Department</t>
  </si>
  <si>
    <t>Intro to Microbiology</t>
  </si>
  <si>
    <t>French II</t>
  </si>
  <si>
    <t>Spanish I</t>
  </si>
  <si>
    <t>Mandarin I</t>
  </si>
  <si>
    <t>Intro to MS Office</t>
  </si>
  <si>
    <t>Intro to Excel</t>
  </si>
  <si>
    <t>Access Programming</t>
  </si>
  <si>
    <t>Chemistry Fundamentals</t>
  </si>
  <si>
    <t>Organic Chemistry I</t>
  </si>
  <si>
    <t>Fundamentals of Physics</t>
  </si>
  <si>
    <t>BIO</t>
  </si>
  <si>
    <t>FRL</t>
  </si>
  <si>
    <t>IMS</t>
  </si>
  <si>
    <t>PHY</t>
  </si>
  <si>
    <t>Total Fees</t>
  </si>
  <si>
    <t>Credit 
Hours</t>
  </si>
  <si>
    <t># of 
Sections</t>
  </si>
  <si>
    <t>Credit Hours and Fees by Department</t>
  </si>
  <si>
    <t>Total Credit
Hours</t>
  </si>
  <si>
    <t>Anatomy &amp; Physiology</t>
  </si>
  <si>
    <t>Fee per 
Credit Hour</t>
  </si>
  <si>
    <t>Loan_Amount</t>
  </si>
  <si>
    <t>='Student Loan'!$C$5</t>
  </si>
  <si>
    <t>Loan_Term</t>
  </si>
  <si>
    <t>='Student Loan'!$C$6</t>
  </si>
  <si>
    <t>='Student Loan'!$C$8</t>
  </si>
  <si>
    <t>='Student Loan'!$C$7</t>
  </si>
  <si>
    <t>Total_Cost</t>
  </si>
  <si>
    <t>='Student Loan'!$F$7</t>
  </si>
  <si>
    <t>Total_Interest</t>
  </si>
  <si>
    <t>='Student Loan'!$F$5</t>
  </si>
  <si>
    <t>Total_Principal</t>
  </si>
  <si>
    <t>='Student Loan'!$F$6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</si>
</sst>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Franklin Gothic Medium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rgb="FFF1F1F1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</fills>
  <borders count="29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2060"/>
      </top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thin">
        <color theme="1"/>
      </right>
      <top/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2"/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6" fillId="0" borderId="1" xfId="2" applyFont="1" applyFill="1" applyBorder="1" applyAlignment="1"/>
    <xf numFmtId="44" fontId="3" fillId="0" borderId="2" xfId="1" applyFont="1" applyFill="1" applyBorder="1" applyAlignment="1"/>
    <xf numFmtId="44" fontId="3" fillId="0" borderId="3" xfId="1" applyFont="1" applyFill="1" applyBorder="1" applyAlignment="1"/>
    <xf numFmtId="0" fontId="3" fillId="0" borderId="6" xfId="2" applyFont="1" applyFill="1" applyBorder="1" applyAlignment="1"/>
    <xf numFmtId="44" fontId="3" fillId="0" borderId="5" xfId="1" applyFont="1" applyFill="1" applyBorder="1" applyAlignment="1"/>
    <xf numFmtId="0" fontId="3" fillId="0" borderId="1" xfId="2" applyFont="1" applyFill="1" applyBorder="1" applyAlignment="1"/>
    <xf numFmtId="0" fontId="3" fillId="0" borderId="2" xfId="1" applyNumberFormat="1" applyFont="1" applyFill="1" applyBorder="1" applyAlignment="1"/>
    <xf numFmtId="0" fontId="3" fillId="0" borderId="3" xfId="1" applyNumberFormat="1" applyFont="1" applyFill="1" applyBorder="1" applyAlignment="1"/>
    <xf numFmtId="0" fontId="3" fillId="0" borderId="4" xfId="2" applyNumberFormat="1" applyFont="1" applyFill="1" applyBorder="1" applyAlignment="1"/>
    <xf numFmtId="0" fontId="3" fillId="0" borderId="4" xfId="3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center"/>
    </xf>
    <xf numFmtId="0" fontId="5" fillId="0" borderId="4" xfId="2" applyNumberFormat="1" applyFont="1" applyFill="1" applyBorder="1"/>
    <xf numFmtId="0" fontId="2" fillId="0" borderId="7" xfId="2" applyFont="1" applyBorder="1" applyAlignment="1">
      <alignment horizontal="center"/>
    </xf>
    <xf numFmtId="0" fontId="2" fillId="0" borderId="7" xfId="2" applyFont="1" applyBorder="1" applyAlignment="1">
      <alignment horizontal="center" wrapText="1"/>
    </xf>
    <xf numFmtId="0" fontId="1" fillId="0" borderId="7" xfId="2" applyBorder="1"/>
    <xf numFmtId="10" fontId="3" fillId="0" borderId="2" xfId="1" applyNumberFormat="1" applyFont="1" applyFill="1" applyBorder="1" applyAlignment="1"/>
    <xf numFmtId="0" fontId="5" fillId="0" borderId="13" xfId="2" applyFont="1" applyFill="1" applyBorder="1" applyAlignment="1"/>
    <xf numFmtId="0" fontId="5" fillId="0" borderId="14" xfId="2" applyNumberFormat="1" applyFont="1" applyFill="1" applyBorder="1" applyAlignment="1"/>
    <xf numFmtId="0" fontId="5" fillId="0" borderId="15" xfId="2" applyFont="1" applyFill="1" applyBorder="1" applyAlignment="1"/>
    <xf numFmtId="0" fontId="4" fillId="0" borderId="11" xfId="2" applyFont="1" applyFill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5" fillId="0" borderId="11" xfId="2" applyFont="1" applyFill="1" applyBorder="1"/>
    <xf numFmtId="0" fontId="5" fillId="0" borderId="12" xfId="2" applyFont="1" applyFill="1" applyBorder="1"/>
    <xf numFmtId="0" fontId="1" fillId="0" borderId="0" xfId="2" applyBorder="1"/>
    <xf numFmtId="0" fontId="7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1" fillId="0" borderId="20" xfId="2" applyBorder="1"/>
    <xf numFmtId="0" fontId="1" fillId="0" borderId="21" xfId="2" applyBorder="1"/>
    <xf numFmtId="0" fontId="2" fillId="3" borderId="19" xfId="2" applyFont="1" applyFill="1" applyBorder="1" applyAlignment="1">
      <alignment horizontal="center"/>
    </xf>
    <xf numFmtId="0" fontId="2" fillId="3" borderId="19" xfId="2" applyFont="1" applyFill="1" applyBorder="1" applyAlignment="1">
      <alignment horizontal="center" wrapText="1"/>
    </xf>
    <xf numFmtId="0" fontId="2" fillId="3" borderId="23" xfId="2" applyFont="1" applyFill="1" applyBorder="1" applyAlignment="1">
      <alignment horizontal="center"/>
    </xf>
    <xf numFmtId="0" fontId="2" fillId="3" borderId="24" xfId="2" applyFont="1" applyFill="1" applyBorder="1" applyAlignment="1">
      <alignment horizontal="center" wrapText="1"/>
    </xf>
    <xf numFmtId="0" fontId="1" fillId="0" borderId="19" xfId="2" applyBorder="1"/>
    <xf numFmtId="0" fontId="7" fillId="0" borderId="0" xfId="2" applyFont="1" applyBorder="1" applyAlignment="1">
      <alignment horizontal="centerContinuous"/>
    </xf>
    <xf numFmtId="0" fontId="1" fillId="0" borderId="0" xfId="2" applyBorder="1" applyAlignment="1">
      <alignment horizontal="centerContinuous"/>
    </xf>
    <xf numFmtId="0" fontId="1" fillId="0" borderId="27" xfId="2" applyBorder="1"/>
    <xf numFmtId="0" fontId="7" fillId="0" borderId="28" xfId="2" applyFont="1" applyBorder="1" applyAlignment="1">
      <alignment horizontal="centerContinuous"/>
    </xf>
    <xf numFmtId="0" fontId="1" fillId="0" borderId="28" xfId="2" applyBorder="1" applyAlignment="1">
      <alignment horizontal="centerContinuous"/>
    </xf>
    <xf numFmtId="0" fontId="2" fillId="3" borderId="7" xfId="2" applyFont="1" applyFill="1" applyBorder="1" applyAlignment="1">
      <alignment horizontal="center"/>
    </xf>
    <xf numFmtId="164" fontId="1" fillId="0" borderId="20" xfId="2" applyNumberFormat="1" applyBorder="1"/>
    <xf numFmtId="164" fontId="1" fillId="0" borderId="21" xfId="2" applyNumberFormat="1" applyBorder="1"/>
    <xf numFmtId="0" fontId="1" fillId="0" borderId="20" xfId="2" applyBorder="1" applyAlignment="1">
      <alignment horizontal="center"/>
    </xf>
    <xf numFmtId="0" fontId="1" fillId="0" borderId="21" xfId="2" applyBorder="1" applyAlignment="1">
      <alignment horizontal="center"/>
    </xf>
    <xf numFmtId="0" fontId="1" fillId="0" borderId="25" xfId="2" applyBorder="1" applyAlignment="1">
      <alignment horizontal="center"/>
    </xf>
    <xf numFmtId="0" fontId="1" fillId="0" borderId="26" xfId="2" applyBorder="1" applyAlignment="1">
      <alignment horizontal="center"/>
    </xf>
    <xf numFmtId="0" fontId="1" fillId="0" borderId="22" xfId="2" applyBorder="1" applyAlignment="1">
      <alignment horizontal="center"/>
    </xf>
    <xf numFmtId="44" fontId="1" fillId="0" borderId="7" xfId="2" applyNumberFormat="1" applyBorder="1"/>
    <xf numFmtId="164" fontId="1" fillId="0" borderId="19" xfId="2" applyNumberFormat="1" applyBorder="1"/>
    <xf numFmtId="14" fontId="1" fillId="0" borderId="0" xfId="2" applyNumberFormat="1"/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9" fillId="2" borderId="17" xfId="2" applyFont="1" applyFill="1" applyBorder="1" applyAlignment="1">
      <alignment horizontal="center" vertical="center" wrapText="1"/>
    </xf>
    <xf numFmtId="0" fontId="9" fillId="2" borderId="18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/>
    </xf>
  </cellXfs>
  <cellStyles count="4">
    <cellStyle name="Currency#TnBmtWgHPaLPMpfTHNZw/iFWo4W4HcGngXFyIZ+doBU=" xfId="1" xr:uid="{00000000-0005-0000-0000-000003000000}"/>
    <cellStyle name="Normal" xfId="0" builtinId="0"/>
    <cellStyle name="Normal#NusYdTU/JEQBX0ypWCeCt7MhsouGtFnLY/T/rbbd4Dk=" xfId="2" xr:uid="{00000000-0005-0000-0000-000004000000}"/>
    <cellStyle name="Percent#AXI/IQ2h0ilmtXiZyXiwnCe0T+L/wwNWPb9t+NKQN9A=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G72"/>
  <sheetViews>
    <sheetView showGridLines="0" workbookViewId="0">
      <selection sqref="A1:G2"/>
    </sheetView>
  </sheetViews>
  <sheetFormatPr baseColWidth="10" defaultColWidth="8.83203125" defaultRowHeight="15" x14ac:dyDescent="0.2"/>
  <cols>
    <col min="1" max="1" width="5.6640625" style="1" customWidth="1"/>
    <col min="2" max="2" width="15.83203125" style="1" customWidth="1"/>
    <col min="3" max="3" width="13.5" style="1" customWidth="1"/>
    <col min="4" max="4" width="13.83203125" style="1" customWidth="1"/>
    <col min="5" max="5" width="15.6640625" style="1" customWidth="1"/>
    <col min="6" max="6" width="15.83203125" style="1" customWidth="1"/>
    <col min="7" max="7" width="6" style="1" customWidth="1"/>
  </cols>
  <sheetData>
    <row r="1" spans="1:7" ht="34.5" customHeight="1" x14ac:dyDescent="0.2">
      <c r="A1" s="53" t="s">
        <v>0</v>
      </c>
      <c r="B1" s="54"/>
      <c r="C1" s="54"/>
      <c r="D1" s="54"/>
      <c r="E1" s="54"/>
      <c r="F1" s="54"/>
      <c r="G1" s="55"/>
    </row>
    <row r="2" spans="1:7" ht="34.5" customHeight="1" thickBot="1" x14ac:dyDescent="0.25">
      <c r="A2" s="56"/>
      <c r="B2" s="57"/>
      <c r="C2" s="57"/>
      <c r="D2" s="57"/>
      <c r="E2" s="57"/>
      <c r="F2" s="57"/>
      <c r="G2" s="58"/>
    </row>
    <row r="3" spans="1:7" ht="26.25" customHeight="1" x14ac:dyDescent="0.3">
      <c r="A3" s="23"/>
      <c r="B3" s="59" t="s">
        <v>1</v>
      </c>
      <c r="C3" s="59"/>
      <c r="D3" s="59"/>
      <c r="E3" s="59"/>
      <c r="F3" s="59"/>
      <c r="G3" s="24"/>
    </row>
    <row r="4" spans="1:7" ht="17.25" customHeight="1" x14ac:dyDescent="0.2">
      <c r="A4" s="25"/>
      <c r="B4" s="2"/>
      <c r="C4" s="2"/>
      <c r="D4" s="2"/>
      <c r="E4" s="2"/>
      <c r="F4" s="3"/>
      <c r="G4" s="26"/>
    </row>
    <row r="5" spans="1:7" ht="17.25" customHeight="1" x14ac:dyDescent="0.2">
      <c r="A5" s="25"/>
      <c r="B5" s="4" t="s">
        <v>2</v>
      </c>
      <c r="C5" s="5">
        <v>10000</v>
      </c>
      <c r="D5" s="6"/>
      <c r="E5" s="7" t="s">
        <v>3</v>
      </c>
      <c r="F5" s="8">
        <f>Payment*Loan_Term*12-Loan_Amount</f>
        <v>1185.8115449099896</v>
      </c>
      <c r="G5" s="26"/>
    </row>
    <row r="6" spans="1:7" ht="17.25" customHeight="1" x14ac:dyDescent="0.2">
      <c r="A6" s="25"/>
      <c r="B6" s="9" t="s">
        <v>4</v>
      </c>
      <c r="C6" s="10">
        <v>5</v>
      </c>
      <c r="D6" s="11"/>
      <c r="E6" s="7" t="s">
        <v>5</v>
      </c>
      <c r="F6" s="8">
        <f>Payment*Loan_Term*12-Total_Interest</f>
        <v>10000</v>
      </c>
      <c r="G6" s="26"/>
    </row>
    <row r="7" spans="1:7" ht="17.25" customHeight="1" x14ac:dyDescent="0.2">
      <c r="A7" s="25"/>
      <c r="B7" s="9" t="s">
        <v>14</v>
      </c>
      <c r="C7" s="19">
        <v>4.4999999999999998E-2</v>
      </c>
      <c r="D7" s="11"/>
      <c r="E7" s="7" t="s">
        <v>7</v>
      </c>
      <c r="F7" s="8">
        <f>Total_Interest+Total_Principal</f>
        <v>11185.81154490999</v>
      </c>
      <c r="G7" s="26"/>
    </row>
    <row r="8" spans="1:7" ht="16" x14ac:dyDescent="0.2">
      <c r="A8" s="25"/>
      <c r="B8" s="9" t="s">
        <v>6</v>
      </c>
      <c r="C8" s="5">
        <f>PMT(Rate/12,Loan_Term*12,-Loan_Amount)</f>
        <v>186.43019241516649</v>
      </c>
      <c r="D8" s="6"/>
      <c r="E8" s="27"/>
      <c r="F8" s="8"/>
      <c r="G8" s="26"/>
    </row>
    <row r="9" spans="1:7" ht="16" x14ac:dyDescent="0.2">
      <c r="A9" s="25"/>
      <c r="B9" s="12"/>
      <c r="C9" s="13"/>
      <c r="D9" s="14"/>
      <c r="E9" s="15"/>
      <c r="F9" s="15"/>
      <c r="G9" s="26"/>
    </row>
    <row r="10" spans="1:7" x14ac:dyDescent="0.2">
      <c r="A10" s="20"/>
      <c r="B10" s="21"/>
      <c r="C10" s="21"/>
      <c r="D10" s="21"/>
      <c r="E10" s="21"/>
      <c r="F10" s="21"/>
      <c r="G10" s="22"/>
    </row>
    <row r="12" spans="1:7" ht="32" x14ac:dyDescent="0.2">
      <c r="A12" s="16" t="s">
        <v>8</v>
      </c>
      <c r="B12" s="17" t="s">
        <v>9</v>
      </c>
      <c r="C12" s="16" t="s">
        <v>10</v>
      </c>
      <c r="D12" s="16" t="s">
        <v>11</v>
      </c>
      <c r="E12" s="16" t="s">
        <v>12</v>
      </c>
      <c r="F12" s="17" t="s">
        <v>13</v>
      </c>
    </row>
    <row r="13" spans="1:7" ht="16" x14ac:dyDescent="0.2">
      <c r="A13" s="18">
        <v>1</v>
      </c>
      <c r="B13" s="5">
        <f>Loan_Amount</f>
        <v>10000</v>
      </c>
      <c r="C13" s="5">
        <f t="shared" ref="C13:C44" si="0">B13*(Rate/12)</f>
        <v>37.5</v>
      </c>
      <c r="D13" s="50">
        <f t="shared" ref="D13:D44" si="1">Payment-C13</f>
        <v>148.93019241516649</v>
      </c>
      <c r="E13" s="50">
        <f>C13+D13</f>
        <v>186.43019241516649</v>
      </c>
      <c r="F13" s="50">
        <f>B13-D13</f>
        <v>9851.0698075848341</v>
      </c>
    </row>
    <row r="14" spans="1:7" ht="16" x14ac:dyDescent="0.2">
      <c r="A14" s="18">
        <v>2</v>
      </c>
      <c r="B14" s="50">
        <f>F13</f>
        <v>9851.0698075848341</v>
      </c>
      <c r="C14" s="5">
        <f t="shared" si="0"/>
        <v>36.941511778443129</v>
      </c>
      <c r="D14" s="50">
        <f t="shared" si="1"/>
        <v>149.48868063672336</v>
      </c>
      <c r="E14" s="50">
        <f t="shared" ref="E14:E72" si="2">C14+D14</f>
        <v>186.43019241516649</v>
      </c>
      <c r="F14" s="50">
        <f t="shared" ref="F14:F72" si="3">B14-D14</f>
        <v>9701.581126948111</v>
      </c>
    </row>
    <row r="15" spans="1:7" ht="16" x14ac:dyDescent="0.2">
      <c r="A15" s="18">
        <v>3</v>
      </c>
      <c r="B15" s="50">
        <f t="shared" ref="B15:B72" si="4">F14</f>
        <v>9701.581126948111</v>
      </c>
      <c r="C15" s="5">
        <f t="shared" si="0"/>
        <v>36.380929226055414</v>
      </c>
      <c r="D15" s="50">
        <f t="shared" si="1"/>
        <v>150.04926318911106</v>
      </c>
      <c r="E15" s="50">
        <f t="shared" si="2"/>
        <v>186.43019241516646</v>
      </c>
      <c r="F15" s="50">
        <f t="shared" si="3"/>
        <v>9551.5318637590008</v>
      </c>
    </row>
    <row r="16" spans="1:7" ht="16" x14ac:dyDescent="0.2">
      <c r="A16" s="18">
        <v>4</v>
      </c>
      <c r="B16" s="50">
        <f t="shared" si="4"/>
        <v>9551.5318637590008</v>
      </c>
      <c r="C16" s="5">
        <f t="shared" si="0"/>
        <v>35.818244489096251</v>
      </c>
      <c r="D16" s="50">
        <f t="shared" si="1"/>
        <v>150.61194792607023</v>
      </c>
      <c r="E16" s="50">
        <f t="shared" si="2"/>
        <v>186.43019241516649</v>
      </c>
      <c r="F16" s="50">
        <f t="shared" si="3"/>
        <v>9400.9199158329302</v>
      </c>
    </row>
    <row r="17" spans="1:6" ht="16" x14ac:dyDescent="0.2">
      <c r="A17" s="18">
        <v>5</v>
      </c>
      <c r="B17" s="50">
        <f t="shared" si="4"/>
        <v>9400.9199158329302</v>
      </c>
      <c r="C17" s="5">
        <f t="shared" si="0"/>
        <v>35.253449684373486</v>
      </c>
      <c r="D17" s="50">
        <f t="shared" si="1"/>
        <v>151.17674273079299</v>
      </c>
      <c r="E17" s="50">
        <f t="shared" si="2"/>
        <v>186.43019241516649</v>
      </c>
      <c r="F17" s="50">
        <f t="shared" si="3"/>
        <v>9249.743173102137</v>
      </c>
    </row>
    <row r="18" spans="1:6" ht="16" x14ac:dyDescent="0.2">
      <c r="A18" s="18">
        <v>6</v>
      </c>
      <c r="B18" s="50">
        <f t="shared" si="4"/>
        <v>9249.743173102137</v>
      </c>
      <c r="C18" s="5">
        <f t="shared" si="0"/>
        <v>34.68653689913301</v>
      </c>
      <c r="D18" s="50">
        <f t="shared" si="1"/>
        <v>151.74365551603347</v>
      </c>
      <c r="E18" s="50">
        <f t="shared" si="2"/>
        <v>186.43019241516649</v>
      </c>
      <c r="F18" s="50">
        <f t="shared" si="3"/>
        <v>9097.999517586104</v>
      </c>
    </row>
    <row r="19" spans="1:6" ht="16" x14ac:dyDescent="0.2">
      <c r="A19" s="18">
        <v>7</v>
      </c>
      <c r="B19" s="50">
        <f t="shared" si="4"/>
        <v>9097.999517586104</v>
      </c>
      <c r="C19" s="5">
        <f t="shared" si="0"/>
        <v>34.117498190947892</v>
      </c>
      <c r="D19" s="50">
        <f t="shared" si="1"/>
        <v>152.3126942242186</v>
      </c>
      <c r="E19" s="50">
        <f t="shared" si="2"/>
        <v>186.43019241516649</v>
      </c>
      <c r="F19" s="50">
        <f t="shared" si="3"/>
        <v>8945.6868233618861</v>
      </c>
    </row>
    <row r="20" spans="1:6" ht="16" x14ac:dyDescent="0.2">
      <c r="A20" s="18">
        <v>8</v>
      </c>
      <c r="B20" s="50">
        <f t="shared" si="4"/>
        <v>8945.6868233618861</v>
      </c>
      <c r="C20" s="5">
        <f t="shared" si="0"/>
        <v>33.546325587607072</v>
      </c>
      <c r="D20" s="50">
        <f t="shared" si="1"/>
        <v>152.88386682755942</v>
      </c>
      <c r="E20" s="50">
        <f t="shared" si="2"/>
        <v>186.43019241516649</v>
      </c>
      <c r="F20" s="50">
        <f t="shared" si="3"/>
        <v>8792.8029565343259</v>
      </c>
    </row>
    <row r="21" spans="1:6" ht="16" x14ac:dyDescent="0.2">
      <c r="A21" s="18">
        <v>9</v>
      </c>
      <c r="B21" s="50">
        <f t="shared" si="4"/>
        <v>8792.8029565343259</v>
      </c>
      <c r="C21" s="5">
        <f t="shared" si="0"/>
        <v>32.973011087003719</v>
      </c>
      <c r="D21" s="50">
        <f t="shared" si="1"/>
        <v>153.45718132816276</v>
      </c>
      <c r="E21" s="50">
        <f t="shared" si="2"/>
        <v>186.43019241516649</v>
      </c>
      <c r="F21" s="50">
        <f t="shared" si="3"/>
        <v>8639.3457752061622</v>
      </c>
    </row>
    <row r="22" spans="1:6" ht="16" x14ac:dyDescent="0.2">
      <c r="A22" s="18">
        <v>10</v>
      </c>
      <c r="B22" s="50">
        <f t="shared" si="4"/>
        <v>8639.3457752061622</v>
      </c>
      <c r="C22" s="5">
        <f t="shared" si="0"/>
        <v>32.397546657023106</v>
      </c>
      <c r="D22" s="50">
        <f t="shared" si="1"/>
        <v>154.03264575814339</v>
      </c>
      <c r="E22" s="50">
        <f t="shared" si="2"/>
        <v>186.43019241516649</v>
      </c>
      <c r="F22" s="50">
        <f t="shared" si="3"/>
        <v>8485.313129448019</v>
      </c>
    </row>
    <row r="23" spans="1:6" ht="16" x14ac:dyDescent="0.2">
      <c r="A23" s="18">
        <v>11</v>
      </c>
      <c r="B23" s="50">
        <f t="shared" si="4"/>
        <v>8485.313129448019</v>
      </c>
      <c r="C23" s="5">
        <f t="shared" si="0"/>
        <v>31.819924235430069</v>
      </c>
      <c r="D23" s="50">
        <f t="shared" si="1"/>
        <v>154.61026817973641</v>
      </c>
      <c r="E23" s="50">
        <f t="shared" si="2"/>
        <v>186.43019241516649</v>
      </c>
      <c r="F23" s="50">
        <f t="shared" si="3"/>
        <v>8330.7028612682825</v>
      </c>
    </row>
    <row r="24" spans="1:6" ht="16" x14ac:dyDescent="0.2">
      <c r="A24" s="18">
        <v>12</v>
      </c>
      <c r="B24" s="50">
        <f t="shared" si="4"/>
        <v>8330.7028612682825</v>
      </c>
      <c r="C24" s="5">
        <f t="shared" si="0"/>
        <v>31.240135729756059</v>
      </c>
      <c r="D24" s="50">
        <f t="shared" si="1"/>
        <v>155.19005668541044</v>
      </c>
      <c r="E24" s="50">
        <f t="shared" si="2"/>
        <v>186.43019241516649</v>
      </c>
      <c r="F24" s="50">
        <f t="shared" si="3"/>
        <v>8175.5128045828724</v>
      </c>
    </row>
    <row r="25" spans="1:6" ht="16" x14ac:dyDescent="0.2">
      <c r="A25" s="18">
        <v>13</v>
      </c>
      <c r="B25" s="50">
        <f t="shared" si="4"/>
        <v>8175.5128045828724</v>
      </c>
      <c r="C25" s="5">
        <f t="shared" si="0"/>
        <v>30.658173017185771</v>
      </c>
      <c r="D25" s="50">
        <f t="shared" si="1"/>
        <v>155.77201939798073</v>
      </c>
      <c r="E25" s="50">
        <f t="shared" si="2"/>
        <v>186.43019241516649</v>
      </c>
      <c r="F25" s="50">
        <f t="shared" si="3"/>
        <v>8019.740785184892</v>
      </c>
    </row>
    <row r="26" spans="1:6" ht="16" x14ac:dyDescent="0.2">
      <c r="A26" s="18">
        <v>14</v>
      </c>
      <c r="B26" s="50">
        <f t="shared" si="4"/>
        <v>8019.740785184892</v>
      </c>
      <c r="C26" s="5">
        <f t="shared" si="0"/>
        <v>30.074027944443344</v>
      </c>
      <c r="D26" s="50">
        <f t="shared" si="1"/>
        <v>156.35616447072314</v>
      </c>
      <c r="E26" s="50">
        <f t="shared" si="2"/>
        <v>186.43019241516649</v>
      </c>
      <c r="F26" s="50">
        <f t="shared" si="3"/>
        <v>7863.3846207141687</v>
      </c>
    </row>
    <row r="27" spans="1:6" ht="16" x14ac:dyDescent="0.2">
      <c r="A27" s="18">
        <v>15</v>
      </c>
      <c r="B27" s="50">
        <f t="shared" si="4"/>
        <v>7863.3846207141687</v>
      </c>
      <c r="C27" s="5">
        <f t="shared" si="0"/>
        <v>29.487692327678133</v>
      </c>
      <c r="D27" s="50">
        <f t="shared" si="1"/>
        <v>156.94250008748836</v>
      </c>
      <c r="E27" s="50">
        <f t="shared" si="2"/>
        <v>186.43019241516649</v>
      </c>
      <c r="F27" s="50">
        <f t="shared" si="3"/>
        <v>7706.4421206266807</v>
      </c>
    </row>
    <row r="28" spans="1:6" ht="16" x14ac:dyDescent="0.2">
      <c r="A28" s="18">
        <v>16</v>
      </c>
      <c r="B28" s="50">
        <f t="shared" si="4"/>
        <v>7706.4421206266807</v>
      </c>
      <c r="C28" s="5">
        <f t="shared" si="0"/>
        <v>28.899157952350052</v>
      </c>
      <c r="D28" s="50">
        <f t="shared" si="1"/>
        <v>157.53103446281642</v>
      </c>
      <c r="E28" s="50">
        <f t="shared" si="2"/>
        <v>186.43019241516646</v>
      </c>
      <c r="F28" s="50">
        <f t="shared" si="3"/>
        <v>7548.9110861638646</v>
      </c>
    </row>
    <row r="29" spans="1:6" ht="16" x14ac:dyDescent="0.2">
      <c r="A29" s="18">
        <v>17</v>
      </c>
      <c r="B29" s="50">
        <f t="shared" si="4"/>
        <v>7548.9110861638646</v>
      </c>
      <c r="C29" s="5">
        <f t="shared" si="0"/>
        <v>28.308416573114492</v>
      </c>
      <c r="D29" s="50">
        <f t="shared" si="1"/>
        <v>158.12177584205199</v>
      </c>
      <c r="E29" s="50">
        <f t="shared" si="2"/>
        <v>186.43019241516649</v>
      </c>
      <c r="F29" s="50">
        <f t="shared" si="3"/>
        <v>7390.789310321813</v>
      </c>
    </row>
    <row r="30" spans="1:6" ht="16" x14ac:dyDescent="0.2">
      <c r="A30" s="18">
        <v>18</v>
      </c>
      <c r="B30" s="50">
        <f t="shared" si="4"/>
        <v>7390.789310321813</v>
      </c>
      <c r="C30" s="5">
        <f t="shared" si="0"/>
        <v>27.715459913706798</v>
      </c>
      <c r="D30" s="50">
        <f t="shared" si="1"/>
        <v>158.71473250145968</v>
      </c>
      <c r="E30" s="50">
        <f t="shared" si="2"/>
        <v>186.43019241516649</v>
      </c>
      <c r="F30" s="50">
        <f t="shared" si="3"/>
        <v>7232.0745778203536</v>
      </c>
    </row>
    <row r="31" spans="1:6" ht="16" x14ac:dyDescent="0.2">
      <c r="A31" s="18">
        <v>19</v>
      </c>
      <c r="B31" s="50">
        <f t="shared" si="4"/>
        <v>7232.0745778203536</v>
      </c>
      <c r="C31" s="5">
        <f t="shared" si="0"/>
        <v>27.120279666826324</v>
      </c>
      <c r="D31" s="50">
        <f t="shared" si="1"/>
        <v>159.30991274834017</v>
      </c>
      <c r="E31" s="50">
        <f t="shared" si="2"/>
        <v>186.43019241516649</v>
      </c>
      <c r="F31" s="50">
        <f t="shared" si="3"/>
        <v>7072.7646650720135</v>
      </c>
    </row>
    <row r="32" spans="1:6" ht="16" x14ac:dyDescent="0.2">
      <c r="A32" s="18">
        <v>20</v>
      </c>
      <c r="B32" s="50">
        <f t="shared" si="4"/>
        <v>7072.7646650720135</v>
      </c>
      <c r="C32" s="5">
        <f t="shared" si="0"/>
        <v>26.522867494020051</v>
      </c>
      <c r="D32" s="50">
        <f t="shared" si="1"/>
        <v>159.90732492114643</v>
      </c>
      <c r="E32" s="50">
        <f t="shared" si="2"/>
        <v>186.43019241516649</v>
      </c>
      <c r="F32" s="50">
        <f t="shared" si="3"/>
        <v>6912.8573401508675</v>
      </c>
    </row>
    <row r="33" spans="1:6" ht="16" x14ac:dyDescent="0.2">
      <c r="A33" s="18">
        <v>21</v>
      </c>
      <c r="B33" s="50">
        <f t="shared" si="4"/>
        <v>6912.8573401508675</v>
      </c>
      <c r="C33" s="5">
        <f t="shared" si="0"/>
        <v>25.923215025565753</v>
      </c>
      <c r="D33" s="50">
        <f t="shared" si="1"/>
        <v>160.50697738960073</v>
      </c>
      <c r="E33" s="50">
        <f t="shared" si="2"/>
        <v>186.43019241516649</v>
      </c>
      <c r="F33" s="50">
        <f t="shared" si="3"/>
        <v>6752.3503627612663</v>
      </c>
    </row>
    <row r="34" spans="1:6" ht="16" x14ac:dyDescent="0.2">
      <c r="A34" s="18">
        <v>22</v>
      </c>
      <c r="B34" s="50">
        <f t="shared" si="4"/>
        <v>6752.3503627612663</v>
      </c>
      <c r="C34" s="5">
        <f t="shared" si="0"/>
        <v>25.321313860354749</v>
      </c>
      <c r="D34" s="50">
        <f t="shared" si="1"/>
        <v>161.10887855481172</v>
      </c>
      <c r="E34" s="50">
        <f t="shared" si="2"/>
        <v>186.43019241516646</v>
      </c>
      <c r="F34" s="50">
        <f t="shared" si="3"/>
        <v>6591.2414842064545</v>
      </c>
    </row>
    <row r="35" spans="1:6" ht="16" x14ac:dyDescent="0.2">
      <c r="A35" s="18">
        <v>23</v>
      </c>
      <c r="B35" s="50">
        <f t="shared" si="4"/>
        <v>6591.2414842064545</v>
      </c>
      <c r="C35" s="5">
        <f t="shared" si="0"/>
        <v>24.717155565774203</v>
      </c>
      <c r="D35" s="50">
        <f t="shared" si="1"/>
        <v>161.7130368493923</v>
      </c>
      <c r="E35" s="50">
        <f t="shared" si="2"/>
        <v>186.43019241516649</v>
      </c>
      <c r="F35" s="50">
        <f t="shared" si="3"/>
        <v>6429.5284473570619</v>
      </c>
    </row>
    <row r="36" spans="1:6" ht="16" x14ac:dyDescent="0.2">
      <c r="A36" s="18">
        <v>24</v>
      </c>
      <c r="B36" s="50">
        <f t="shared" si="4"/>
        <v>6429.5284473570619</v>
      </c>
      <c r="C36" s="5">
        <f t="shared" si="0"/>
        <v>24.11073167758898</v>
      </c>
      <c r="D36" s="50">
        <f t="shared" si="1"/>
        <v>162.31946073757751</v>
      </c>
      <c r="E36" s="50">
        <f t="shared" si="2"/>
        <v>186.43019241516649</v>
      </c>
      <c r="F36" s="50">
        <f t="shared" si="3"/>
        <v>6267.2089866194847</v>
      </c>
    </row>
    <row r="37" spans="1:6" ht="16" x14ac:dyDescent="0.2">
      <c r="A37" s="18">
        <v>25</v>
      </c>
      <c r="B37" s="50">
        <f t="shared" si="4"/>
        <v>6267.2089866194847</v>
      </c>
      <c r="C37" s="5">
        <f t="shared" si="0"/>
        <v>23.502033699823066</v>
      </c>
      <c r="D37" s="50">
        <f t="shared" si="1"/>
        <v>162.92815871534341</v>
      </c>
      <c r="E37" s="50">
        <f t="shared" si="2"/>
        <v>186.43019241516649</v>
      </c>
      <c r="F37" s="50">
        <f t="shared" si="3"/>
        <v>6104.280827904141</v>
      </c>
    </row>
    <row r="38" spans="1:6" ht="16" x14ac:dyDescent="0.2">
      <c r="A38" s="18">
        <v>26</v>
      </c>
      <c r="B38" s="50">
        <f t="shared" si="4"/>
        <v>6104.280827904141</v>
      </c>
      <c r="C38" s="5">
        <f t="shared" si="0"/>
        <v>22.891053104640527</v>
      </c>
      <c r="D38" s="50">
        <f t="shared" si="1"/>
        <v>163.53913931052597</v>
      </c>
      <c r="E38" s="50">
        <f t="shared" si="2"/>
        <v>186.43019241516649</v>
      </c>
      <c r="F38" s="50">
        <f t="shared" si="3"/>
        <v>5940.7416885936154</v>
      </c>
    </row>
    <row r="39" spans="1:6" ht="16" x14ac:dyDescent="0.2">
      <c r="A39" s="18">
        <v>27</v>
      </c>
      <c r="B39" s="50">
        <f t="shared" si="4"/>
        <v>5940.7416885936154</v>
      </c>
      <c r="C39" s="5">
        <f t="shared" si="0"/>
        <v>22.277781332226056</v>
      </c>
      <c r="D39" s="50">
        <f t="shared" si="1"/>
        <v>164.15241108294043</v>
      </c>
      <c r="E39" s="50">
        <f t="shared" si="2"/>
        <v>186.43019241516649</v>
      </c>
      <c r="F39" s="50">
        <f t="shared" si="3"/>
        <v>5776.5892775106749</v>
      </c>
    </row>
    <row r="40" spans="1:6" ht="16" x14ac:dyDescent="0.2">
      <c r="A40" s="18">
        <v>28</v>
      </c>
      <c r="B40" s="50">
        <f t="shared" si="4"/>
        <v>5776.5892775106749</v>
      </c>
      <c r="C40" s="5">
        <f t="shared" si="0"/>
        <v>21.662209790665031</v>
      </c>
      <c r="D40" s="50">
        <f t="shared" si="1"/>
        <v>164.76798262450146</v>
      </c>
      <c r="E40" s="50">
        <f t="shared" si="2"/>
        <v>186.43019241516649</v>
      </c>
      <c r="F40" s="50">
        <f t="shared" si="3"/>
        <v>5611.8212948861737</v>
      </c>
    </row>
    <row r="41" spans="1:6" ht="16" x14ac:dyDescent="0.2">
      <c r="A41" s="18">
        <v>29</v>
      </c>
      <c r="B41" s="50">
        <f t="shared" si="4"/>
        <v>5611.8212948861737</v>
      </c>
      <c r="C41" s="5">
        <f t="shared" si="0"/>
        <v>21.04432985582315</v>
      </c>
      <c r="D41" s="50">
        <f t="shared" si="1"/>
        <v>165.38586255934334</v>
      </c>
      <c r="E41" s="50">
        <f t="shared" si="2"/>
        <v>186.43019241516649</v>
      </c>
      <c r="F41" s="50">
        <f t="shared" si="3"/>
        <v>5446.4354323268308</v>
      </c>
    </row>
    <row r="42" spans="1:6" ht="16" x14ac:dyDescent="0.2">
      <c r="A42" s="18">
        <v>30</v>
      </c>
      <c r="B42" s="50">
        <f t="shared" si="4"/>
        <v>5446.4354323268308</v>
      </c>
      <c r="C42" s="5">
        <f t="shared" si="0"/>
        <v>20.424132871225616</v>
      </c>
      <c r="D42" s="50">
        <f t="shared" si="1"/>
        <v>166.00605954394086</v>
      </c>
      <c r="E42" s="50">
        <f t="shared" si="2"/>
        <v>186.43019241516649</v>
      </c>
      <c r="F42" s="50">
        <f t="shared" si="3"/>
        <v>5280.4293727828899</v>
      </c>
    </row>
    <row r="43" spans="1:6" ht="16" x14ac:dyDescent="0.2">
      <c r="A43" s="18">
        <v>31</v>
      </c>
      <c r="B43" s="50">
        <f t="shared" si="4"/>
        <v>5280.4293727828899</v>
      </c>
      <c r="C43" s="5">
        <f t="shared" si="0"/>
        <v>19.801610147935836</v>
      </c>
      <c r="D43" s="50">
        <f t="shared" si="1"/>
        <v>166.62858226723066</v>
      </c>
      <c r="E43" s="50">
        <f t="shared" si="2"/>
        <v>186.43019241516649</v>
      </c>
      <c r="F43" s="50">
        <f t="shared" si="3"/>
        <v>5113.8007905156592</v>
      </c>
    </row>
    <row r="44" spans="1:6" ht="16" x14ac:dyDescent="0.2">
      <c r="A44" s="18">
        <v>32</v>
      </c>
      <c r="B44" s="50">
        <f t="shared" si="4"/>
        <v>5113.8007905156592</v>
      </c>
      <c r="C44" s="5">
        <f t="shared" si="0"/>
        <v>19.176752964433721</v>
      </c>
      <c r="D44" s="50">
        <f t="shared" si="1"/>
        <v>167.25343945073277</v>
      </c>
      <c r="E44" s="50">
        <f t="shared" si="2"/>
        <v>186.43019241516649</v>
      </c>
      <c r="F44" s="50">
        <f t="shared" si="3"/>
        <v>4946.5473510649263</v>
      </c>
    </row>
    <row r="45" spans="1:6" ht="16" x14ac:dyDescent="0.2">
      <c r="A45" s="18">
        <v>33</v>
      </c>
      <c r="B45" s="50">
        <f t="shared" si="4"/>
        <v>4946.5473510649263</v>
      </c>
      <c r="C45" s="5">
        <f t="shared" ref="C45:C72" si="5">B45*(Rate/12)</f>
        <v>18.549552566493471</v>
      </c>
      <c r="D45" s="50">
        <f t="shared" ref="D45:D72" si="6">Payment-C45</f>
        <v>167.88063984867301</v>
      </c>
      <c r="E45" s="50">
        <f t="shared" si="2"/>
        <v>186.43019241516649</v>
      </c>
      <c r="F45" s="50">
        <f t="shared" si="3"/>
        <v>4778.6667112162531</v>
      </c>
    </row>
    <row r="46" spans="1:6" ht="16" x14ac:dyDescent="0.2">
      <c r="A46" s="18">
        <v>34</v>
      </c>
      <c r="B46" s="50">
        <f t="shared" si="4"/>
        <v>4778.6667112162531</v>
      </c>
      <c r="C46" s="5">
        <f t="shared" si="5"/>
        <v>17.920000167060948</v>
      </c>
      <c r="D46" s="50">
        <f t="shared" si="6"/>
        <v>168.51019224810554</v>
      </c>
      <c r="E46" s="50">
        <f t="shared" si="2"/>
        <v>186.43019241516649</v>
      </c>
      <c r="F46" s="50">
        <f t="shared" si="3"/>
        <v>4610.1565189681478</v>
      </c>
    </row>
    <row r="47" spans="1:6" ht="16" x14ac:dyDescent="0.2">
      <c r="A47" s="18">
        <v>35</v>
      </c>
      <c r="B47" s="50">
        <f t="shared" si="4"/>
        <v>4610.1565189681478</v>
      </c>
      <c r="C47" s="5">
        <f t="shared" si="5"/>
        <v>17.288086946130555</v>
      </c>
      <c r="D47" s="50">
        <f t="shared" si="6"/>
        <v>169.14210546903593</v>
      </c>
      <c r="E47" s="50">
        <f t="shared" si="2"/>
        <v>186.43019241516649</v>
      </c>
      <c r="F47" s="50">
        <f t="shared" si="3"/>
        <v>4441.0144134991115</v>
      </c>
    </row>
    <row r="48" spans="1:6" ht="16" x14ac:dyDescent="0.2">
      <c r="A48" s="18">
        <v>36</v>
      </c>
      <c r="B48" s="50">
        <f t="shared" si="4"/>
        <v>4441.0144134991115</v>
      </c>
      <c r="C48" s="5">
        <f t="shared" si="5"/>
        <v>16.653804050621666</v>
      </c>
      <c r="D48" s="50">
        <f t="shared" si="6"/>
        <v>169.77638836454483</v>
      </c>
      <c r="E48" s="50">
        <f t="shared" si="2"/>
        <v>186.43019241516649</v>
      </c>
      <c r="F48" s="50">
        <f t="shared" si="3"/>
        <v>4271.2380251345667</v>
      </c>
    </row>
    <row r="49" spans="1:6" ht="16" x14ac:dyDescent="0.2">
      <c r="A49" s="18">
        <v>37</v>
      </c>
      <c r="B49" s="50">
        <f t="shared" si="4"/>
        <v>4271.2380251345667</v>
      </c>
      <c r="C49" s="5">
        <f t="shared" si="5"/>
        <v>16.017142594254626</v>
      </c>
      <c r="D49" s="50">
        <f t="shared" si="6"/>
        <v>170.41304982091185</v>
      </c>
      <c r="E49" s="50">
        <f t="shared" si="2"/>
        <v>186.43019241516649</v>
      </c>
      <c r="F49" s="50">
        <f t="shared" si="3"/>
        <v>4100.8249753136552</v>
      </c>
    </row>
    <row r="50" spans="1:6" ht="16" x14ac:dyDescent="0.2">
      <c r="A50" s="18">
        <v>38</v>
      </c>
      <c r="B50" s="50">
        <f t="shared" si="4"/>
        <v>4100.8249753136552</v>
      </c>
      <c r="C50" s="5">
        <f t="shared" si="5"/>
        <v>15.378093657426206</v>
      </c>
      <c r="D50" s="50">
        <f t="shared" si="6"/>
        <v>171.05209875774028</v>
      </c>
      <c r="E50" s="50">
        <f t="shared" si="2"/>
        <v>186.43019241516649</v>
      </c>
      <c r="F50" s="50">
        <f t="shared" si="3"/>
        <v>3929.772876555915</v>
      </c>
    </row>
    <row r="51" spans="1:6" ht="16" x14ac:dyDescent="0.2">
      <c r="A51" s="18">
        <v>39</v>
      </c>
      <c r="B51" s="50">
        <f t="shared" si="4"/>
        <v>3929.772876555915</v>
      </c>
      <c r="C51" s="5">
        <f t="shared" si="5"/>
        <v>14.73664828708468</v>
      </c>
      <c r="D51" s="50">
        <f t="shared" si="6"/>
        <v>171.69354412808181</v>
      </c>
      <c r="E51" s="50">
        <f t="shared" si="2"/>
        <v>186.43019241516649</v>
      </c>
      <c r="F51" s="50">
        <f t="shared" si="3"/>
        <v>3758.0793324278334</v>
      </c>
    </row>
    <row r="52" spans="1:6" ht="16" x14ac:dyDescent="0.2">
      <c r="A52" s="18">
        <v>40</v>
      </c>
      <c r="B52" s="50">
        <f t="shared" si="4"/>
        <v>3758.0793324278334</v>
      </c>
      <c r="C52" s="5">
        <f t="shared" si="5"/>
        <v>14.092797496604375</v>
      </c>
      <c r="D52" s="50">
        <f t="shared" si="6"/>
        <v>172.33739491856213</v>
      </c>
      <c r="E52" s="50">
        <f t="shared" si="2"/>
        <v>186.43019241516649</v>
      </c>
      <c r="F52" s="50">
        <f t="shared" si="3"/>
        <v>3585.7419375092713</v>
      </c>
    </row>
    <row r="53" spans="1:6" ht="16" x14ac:dyDescent="0.2">
      <c r="A53" s="18">
        <v>41</v>
      </c>
      <c r="B53" s="50">
        <f t="shared" si="4"/>
        <v>3585.7419375092713</v>
      </c>
      <c r="C53" s="5">
        <f t="shared" si="5"/>
        <v>13.446532265659767</v>
      </c>
      <c r="D53" s="50">
        <f t="shared" si="6"/>
        <v>172.98366014950673</v>
      </c>
      <c r="E53" s="50">
        <f t="shared" si="2"/>
        <v>186.43019241516649</v>
      </c>
      <c r="F53" s="50">
        <f t="shared" si="3"/>
        <v>3412.7582773597646</v>
      </c>
    </row>
    <row r="54" spans="1:6" ht="16" x14ac:dyDescent="0.2">
      <c r="A54" s="18">
        <v>42</v>
      </c>
      <c r="B54" s="50">
        <f t="shared" si="4"/>
        <v>3412.7582773597646</v>
      </c>
      <c r="C54" s="5">
        <f t="shared" si="5"/>
        <v>12.797843540099118</v>
      </c>
      <c r="D54" s="50">
        <f t="shared" si="6"/>
        <v>173.63234887506738</v>
      </c>
      <c r="E54" s="50">
        <f t="shared" si="2"/>
        <v>186.43019241516649</v>
      </c>
      <c r="F54" s="50">
        <f t="shared" si="3"/>
        <v>3239.1259284846974</v>
      </c>
    </row>
    <row r="55" spans="1:6" ht="16" x14ac:dyDescent="0.2">
      <c r="A55" s="18">
        <v>43</v>
      </c>
      <c r="B55" s="50">
        <f t="shared" si="4"/>
        <v>3239.1259284846974</v>
      </c>
      <c r="C55" s="5">
        <f t="shared" si="5"/>
        <v>12.146722231817614</v>
      </c>
      <c r="D55" s="50">
        <f t="shared" si="6"/>
        <v>174.28347018334887</v>
      </c>
      <c r="E55" s="50">
        <f t="shared" si="2"/>
        <v>186.43019241516649</v>
      </c>
      <c r="F55" s="50">
        <f t="shared" si="3"/>
        <v>3064.8424583013484</v>
      </c>
    </row>
    <row r="56" spans="1:6" ht="16" x14ac:dyDescent="0.2">
      <c r="A56" s="18">
        <v>44</v>
      </c>
      <c r="B56" s="50">
        <f t="shared" si="4"/>
        <v>3064.8424583013484</v>
      </c>
      <c r="C56" s="5">
        <f t="shared" si="5"/>
        <v>11.493159218630057</v>
      </c>
      <c r="D56" s="50">
        <f t="shared" si="6"/>
        <v>174.93703319653642</v>
      </c>
      <c r="E56" s="50">
        <f t="shared" si="2"/>
        <v>186.43019241516649</v>
      </c>
      <c r="F56" s="50">
        <f t="shared" si="3"/>
        <v>2889.9054251048119</v>
      </c>
    </row>
    <row r="57" spans="1:6" ht="16" x14ac:dyDescent="0.2">
      <c r="A57" s="18">
        <v>45</v>
      </c>
      <c r="B57" s="50">
        <f t="shared" si="4"/>
        <v>2889.9054251048119</v>
      </c>
      <c r="C57" s="5">
        <f t="shared" si="5"/>
        <v>10.837145344143044</v>
      </c>
      <c r="D57" s="50">
        <f t="shared" si="6"/>
        <v>175.59304707102345</v>
      </c>
      <c r="E57" s="50">
        <f t="shared" si="2"/>
        <v>186.43019241516649</v>
      </c>
      <c r="F57" s="50">
        <f t="shared" si="3"/>
        <v>2714.3123780337883</v>
      </c>
    </row>
    <row r="58" spans="1:6" ht="16" x14ac:dyDescent="0.2">
      <c r="A58" s="18">
        <v>46</v>
      </c>
      <c r="B58" s="50">
        <f t="shared" si="4"/>
        <v>2714.3123780337883</v>
      </c>
      <c r="C58" s="5">
        <f t="shared" si="5"/>
        <v>10.178671417626706</v>
      </c>
      <c r="D58" s="50">
        <f t="shared" si="6"/>
        <v>176.25152099753979</v>
      </c>
      <c r="E58" s="50">
        <f t="shared" si="2"/>
        <v>186.43019241516649</v>
      </c>
      <c r="F58" s="50">
        <f t="shared" si="3"/>
        <v>2538.0608570362483</v>
      </c>
    </row>
    <row r="59" spans="1:6" ht="16" x14ac:dyDescent="0.2">
      <c r="A59" s="18">
        <v>47</v>
      </c>
      <c r="B59" s="50">
        <f t="shared" si="4"/>
        <v>2538.0608570362483</v>
      </c>
      <c r="C59" s="5">
        <f t="shared" si="5"/>
        <v>9.5177282138859312</v>
      </c>
      <c r="D59" s="50">
        <f t="shared" si="6"/>
        <v>176.91246420128056</v>
      </c>
      <c r="E59" s="50">
        <f t="shared" si="2"/>
        <v>186.43019241516649</v>
      </c>
      <c r="F59" s="50">
        <f t="shared" si="3"/>
        <v>2361.1483928349676</v>
      </c>
    </row>
    <row r="60" spans="1:6" ht="16" x14ac:dyDescent="0.2">
      <c r="A60" s="18">
        <v>48</v>
      </c>
      <c r="B60" s="50">
        <f t="shared" si="4"/>
        <v>2361.1483928349676</v>
      </c>
      <c r="C60" s="5">
        <f t="shared" si="5"/>
        <v>8.8543064731311283</v>
      </c>
      <c r="D60" s="50">
        <f t="shared" si="6"/>
        <v>177.57588594203537</v>
      </c>
      <c r="E60" s="50">
        <f t="shared" si="2"/>
        <v>186.43019241516649</v>
      </c>
      <c r="F60" s="50">
        <f t="shared" si="3"/>
        <v>2183.5725068929323</v>
      </c>
    </row>
    <row r="61" spans="1:6" ht="16" x14ac:dyDescent="0.2">
      <c r="A61" s="18">
        <v>49</v>
      </c>
      <c r="B61" s="50">
        <f t="shared" si="4"/>
        <v>2183.5725068929323</v>
      </c>
      <c r="C61" s="5">
        <f t="shared" si="5"/>
        <v>8.1883969008484954</v>
      </c>
      <c r="D61" s="50">
        <f t="shared" si="6"/>
        <v>178.241795514318</v>
      </c>
      <c r="E61" s="50">
        <f t="shared" si="2"/>
        <v>186.43019241516649</v>
      </c>
      <c r="F61" s="50">
        <f t="shared" si="3"/>
        <v>2005.3307113786143</v>
      </c>
    </row>
    <row r="62" spans="1:6" ht="16" x14ac:dyDescent="0.2">
      <c r="A62" s="18">
        <v>50</v>
      </c>
      <c r="B62" s="50">
        <f t="shared" si="4"/>
        <v>2005.3307113786143</v>
      </c>
      <c r="C62" s="5">
        <f t="shared" si="5"/>
        <v>7.5199901676698033</v>
      </c>
      <c r="D62" s="50">
        <f t="shared" si="6"/>
        <v>178.91020224749667</v>
      </c>
      <c r="E62" s="50">
        <f t="shared" si="2"/>
        <v>186.43019241516646</v>
      </c>
      <c r="F62" s="50">
        <f t="shared" si="3"/>
        <v>1826.4205091311176</v>
      </c>
    </row>
    <row r="63" spans="1:6" ht="16" x14ac:dyDescent="0.2">
      <c r="A63" s="18">
        <v>51</v>
      </c>
      <c r="B63" s="50">
        <f t="shared" si="4"/>
        <v>1826.4205091311176</v>
      </c>
      <c r="C63" s="5">
        <f t="shared" si="5"/>
        <v>6.849076909241691</v>
      </c>
      <c r="D63" s="50">
        <f t="shared" si="6"/>
        <v>179.5811155059248</v>
      </c>
      <c r="E63" s="50">
        <f t="shared" si="2"/>
        <v>186.43019241516649</v>
      </c>
      <c r="F63" s="50">
        <f t="shared" si="3"/>
        <v>1646.8393936251928</v>
      </c>
    </row>
    <row r="64" spans="1:6" ht="16" x14ac:dyDescent="0.2">
      <c r="A64" s="18">
        <v>52</v>
      </c>
      <c r="B64" s="50">
        <f t="shared" si="4"/>
        <v>1646.8393936251928</v>
      </c>
      <c r="C64" s="5">
        <f t="shared" si="5"/>
        <v>6.1756477260944731</v>
      </c>
      <c r="D64" s="50">
        <f t="shared" si="6"/>
        <v>180.25454468907202</v>
      </c>
      <c r="E64" s="50">
        <f t="shared" si="2"/>
        <v>186.43019241516649</v>
      </c>
      <c r="F64" s="50">
        <f t="shared" si="3"/>
        <v>1466.5848489361208</v>
      </c>
    </row>
    <row r="65" spans="1:6" ht="16" x14ac:dyDescent="0.2">
      <c r="A65" s="18">
        <v>53</v>
      </c>
      <c r="B65" s="50">
        <f t="shared" si="4"/>
        <v>1466.5848489361208</v>
      </c>
      <c r="C65" s="5">
        <f t="shared" si="5"/>
        <v>5.4996931835104528</v>
      </c>
      <c r="D65" s="50">
        <f t="shared" si="6"/>
        <v>180.93049923165603</v>
      </c>
      <c r="E65" s="50">
        <f t="shared" si="2"/>
        <v>186.43019241516649</v>
      </c>
      <c r="F65" s="50">
        <f t="shared" si="3"/>
        <v>1285.6543497044647</v>
      </c>
    </row>
    <row r="66" spans="1:6" ht="16" x14ac:dyDescent="0.2">
      <c r="A66" s="18">
        <v>54</v>
      </c>
      <c r="B66" s="50">
        <f t="shared" si="4"/>
        <v>1285.6543497044647</v>
      </c>
      <c r="C66" s="5">
        <f t="shared" si="5"/>
        <v>4.8212038113917428</v>
      </c>
      <c r="D66" s="50">
        <f t="shared" si="6"/>
        <v>181.60898860377475</v>
      </c>
      <c r="E66" s="50">
        <f t="shared" si="2"/>
        <v>186.43019241516649</v>
      </c>
      <c r="F66" s="50">
        <f t="shared" si="3"/>
        <v>1104.0453611006899</v>
      </c>
    </row>
    <row r="67" spans="1:6" ht="16" x14ac:dyDescent="0.2">
      <c r="A67" s="18">
        <v>55</v>
      </c>
      <c r="B67" s="50">
        <f t="shared" si="4"/>
        <v>1104.0453611006899</v>
      </c>
      <c r="C67" s="5">
        <f t="shared" si="5"/>
        <v>4.1401701041275869</v>
      </c>
      <c r="D67" s="50">
        <f t="shared" si="6"/>
        <v>182.29002231103891</v>
      </c>
      <c r="E67" s="50">
        <f t="shared" si="2"/>
        <v>186.43019241516649</v>
      </c>
      <c r="F67" s="50">
        <f t="shared" si="3"/>
        <v>921.75533878965098</v>
      </c>
    </row>
    <row r="68" spans="1:6" ht="16" x14ac:dyDescent="0.2">
      <c r="A68" s="18">
        <v>56</v>
      </c>
      <c r="B68" s="50">
        <f t="shared" si="4"/>
        <v>921.75533878965098</v>
      </c>
      <c r="C68" s="5">
        <f t="shared" si="5"/>
        <v>3.4565825204611911</v>
      </c>
      <c r="D68" s="50">
        <f t="shared" si="6"/>
        <v>182.97360989470531</v>
      </c>
      <c r="E68" s="50">
        <f t="shared" si="2"/>
        <v>186.43019241516649</v>
      </c>
      <c r="F68" s="50">
        <f t="shared" si="3"/>
        <v>738.78172889494567</v>
      </c>
    </row>
    <row r="69" spans="1:6" ht="16" x14ac:dyDescent="0.2">
      <c r="A69" s="18">
        <v>57</v>
      </c>
      <c r="B69" s="50">
        <f t="shared" si="4"/>
        <v>738.78172889494567</v>
      </c>
      <c r="C69" s="5">
        <f t="shared" si="5"/>
        <v>2.7704314833560462</v>
      </c>
      <c r="D69" s="50">
        <f t="shared" si="6"/>
        <v>183.65976093181044</v>
      </c>
      <c r="E69" s="50">
        <f t="shared" si="2"/>
        <v>186.43019241516649</v>
      </c>
      <c r="F69" s="50">
        <f t="shared" si="3"/>
        <v>555.12196796313526</v>
      </c>
    </row>
    <row r="70" spans="1:6" ht="16" x14ac:dyDescent="0.2">
      <c r="A70" s="18">
        <v>58</v>
      </c>
      <c r="B70" s="50">
        <f t="shared" si="4"/>
        <v>555.12196796313526</v>
      </c>
      <c r="C70" s="5">
        <f t="shared" si="5"/>
        <v>2.0817073798617574</v>
      </c>
      <c r="D70" s="50">
        <f t="shared" si="6"/>
        <v>184.34848503530472</v>
      </c>
      <c r="E70" s="50">
        <f t="shared" si="2"/>
        <v>186.43019241516649</v>
      </c>
      <c r="F70" s="50">
        <f t="shared" si="3"/>
        <v>370.77348292783051</v>
      </c>
    </row>
    <row r="71" spans="1:6" ht="16" x14ac:dyDescent="0.2">
      <c r="A71" s="18">
        <v>59</v>
      </c>
      <c r="B71" s="50">
        <f t="shared" si="4"/>
        <v>370.77348292783051</v>
      </c>
      <c r="C71" s="5">
        <f t="shared" si="5"/>
        <v>1.3904005609793644</v>
      </c>
      <c r="D71" s="50">
        <f t="shared" si="6"/>
        <v>185.03979185418711</v>
      </c>
      <c r="E71" s="50">
        <f t="shared" si="2"/>
        <v>186.43019241516649</v>
      </c>
      <c r="F71" s="50">
        <f t="shared" si="3"/>
        <v>185.7336910736434</v>
      </c>
    </row>
    <row r="72" spans="1:6" ht="16" x14ac:dyDescent="0.2">
      <c r="A72" s="18">
        <v>60</v>
      </c>
      <c r="B72" s="50">
        <f t="shared" si="4"/>
        <v>185.7336910736434</v>
      </c>
      <c r="C72" s="5">
        <f t="shared" si="5"/>
        <v>0.69650134152616272</v>
      </c>
      <c r="D72" s="50">
        <f t="shared" si="6"/>
        <v>185.73369107364033</v>
      </c>
      <c r="E72" s="50">
        <f t="shared" si="2"/>
        <v>186.43019241516649</v>
      </c>
      <c r="F72" s="50">
        <f t="shared" si="3"/>
        <v>3.0695446184836328E-12</v>
      </c>
    </row>
  </sheetData>
  <mergeCells count="2">
    <mergeCell ref="A1:G2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F29"/>
  <sheetViews>
    <sheetView tabSelected="1" topLeftCell="A2" workbookViewId="0">
      <selection activeCell="F7" sqref="F7:F18"/>
    </sheetView>
  </sheetViews>
  <sheetFormatPr baseColWidth="10" defaultColWidth="8.83203125" defaultRowHeight="15" x14ac:dyDescent="0.2"/>
  <cols>
    <col min="1" max="1" width="26" style="1" customWidth="1"/>
    <col min="2" max="2" width="12.5" style="1" customWidth="1"/>
    <col min="3" max="3" width="9.83203125" style="1" customWidth="1"/>
    <col min="4" max="4" width="12" style="1" customWidth="1"/>
    <col min="5" max="5" width="11.1640625" style="1" customWidth="1"/>
    <col min="6" max="6" width="10.5" style="1" customWidth="1"/>
  </cols>
  <sheetData>
    <row r="1" spans="1:6" ht="16" thickTop="1" x14ac:dyDescent="0.2">
      <c r="A1" s="39"/>
      <c r="B1" s="39"/>
      <c r="C1" s="39"/>
      <c r="D1" s="39"/>
      <c r="E1" s="39"/>
      <c r="F1" s="39"/>
    </row>
    <row r="2" spans="1:6" ht="26" x14ac:dyDescent="0.3">
      <c r="A2" s="37" t="s">
        <v>15</v>
      </c>
      <c r="B2" s="38"/>
      <c r="C2" s="38"/>
      <c r="D2" s="38"/>
      <c r="E2" s="38"/>
      <c r="F2" s="38"/>
    </row>
    <row r="3" spans="1:6" ht="26" x14ac:dyDescent="0.3">
      <c r="A3" s="28" t="s">
        <v>36</v>
      </c>
      <c r="B3" s="29"/>
      <c r="C3" s="29"/>
      <c r="D3" s="29"/>
      <c r="E3" s="29"/>
      <c r="F3" s="29"/>
    </row>
    <row r="4" spans="1:6" ht="15" customHeight="1" thickBot="1" x14ac:dyDescent="0.35">
      <c r="A4" s="40"/>
      <c r="B4" s="41"/>
      <c r="C4" s="41"/>
      <c r="D4" s="41"/>
      <c r="E4" s="41"/>
      <c r="F4" s="41"/>
    </row>
    <row r="5" spans="1:6" ht="27" thickTop="1" x14ac:dyDescent="0.3">
      <c r="A5" s="28"/>
      <c r="B5" s="29"/>
      <c r="C5" s="29"/>
      <c r="D5" s="29"/>
      <c r="E5" s="29"/>
      <c r="F5" s="29"/>
    </row>
    <row r="6" spans="1:6" ht="32" x14ac:dyDescent="0.2">
      <c r="A6" s="32" t="s">
        <v>16</v>
      </c>
      <c r="B6" s="32" t="s">
        <v>18</v>
      </c>
      <c r="C6" s="33" t="s">
        <v>34</v>
      </c>
      <c r="D6" s="33" t="s">
        <v>35</v>
      </c>
      <c r="E6" s="33" t="s">
        <v>39</v>
      </c>
      <c r="F6" s="32" t="s">
        <v>33</v>
      </c>
    </row>
    <row r="7" spans="1:6" x14ac:dyDescent="0.2">
      <c r="A7" s="30" t="s">
        <v>17</v>
      </c>
      <c r="B7" s="45" t="s">
        <v>29</v>
      </c>
      <c r="C7" s="30">
        <v>3</v>
      </c>
      <c r="D7" s="30">
        <v>12</v>
      </c>
      <c r="E7" s="43">
        <v>125</v>
      </c>
      <c r="F7" s="43">
        <f>C7*D7*E7</f>
        <v>4500</v>
      </c>
    </row>
    <row r="8" spans="1:6" x14ac:dyDescent="0.2">
      <c r="A8" s="30" t="s">
        <v>19</v>
      </c>
      <c r="B8" s="45" t="s">
        <v>29</v>
      </c>
      <c r="C8" s="30">
        <v>3</v>
      </c>
      <c r="D8" s="30">
        <v>10</v>
      </c>
      <c r="E8" s="43">
        <v>135</v>
      </c>
      <c r="F8" s="43">
        <f t="shared" ref="F8:F18" si="0">C8*D8*E8</f>
        <v>4050</v>
      </c>
    </row>
    <row r="9" spans="1:6" x14ac:dyDescent="0.2">
      <c r="A9" s="30" t="s">
        <v>38</v>
      </c>
      <c r="B9" s="45" t="s">
        <v>29</v>
      </c>
      <c r="C9" s="30">
        <v>4</v>
      </c>
      <c r="D9" s="30">
        <v>8</v>
      </c>
      <c r="E9" s="43">
        <v>150</v>
      </c>
      <c r="F9" s="43">
        <f t="shared" si="0"/>
        <v>4800</v>
      </c>
    </row>
    <row r="10" spans="1:6" x14ac:dyDescent="0.2">
      <c r="A10" s="30" t="s">
        <v>21</v>
      </c>
      <c r="B10" s="45" t="s">
        <v>30</v>
      </c>
      <c r="C10" s="30">
        <v>3</v>
      </c>
      <c r="D10" s="30">
        <v>13</v>
      </c>
      <c r="E10" s="43">
        <v>55</v>
      </c>
      <c r="F10" s="43">
        <f t="shared" si="0"/>
        <v>2145</v>
      </c>
    </row>
    <row r="11" spans="1:6" x14ac:dyDescent="0.2">
      <c r="A11" s="30" t="s">
        <v>20</v>
      </c>
      <c r="B11" s="45" t="s">
        <v>30</v>
      </c>
      <c r="C11" s="30">
        <v>3</v>
      </c>
      <c r="D11" s="30">
        <v>5</v>
      </c>
      <c r="E11" s="43">
        <v>55</v>
      </c>
      <c r="F11" s="43">
        <f t="shared" si="0"/>
        <v>825</v>
      </c>
    </row>
    <row r="12" spans="1:6" x14ac:dyDescent="0.2">
      <c r="A12" s="30" t="s">
        <v>22</v>
      </c>
      <c r="B12" s="45" t="s">
        <v>30</v>
      </c>
      <c r="C12" s="30">
        <v>3</v>
      </c>
      <c r="D12" s="30">
        <v>5</v>
      </c>
      <c r="E12" s="43">
        <v>55</v>
      </c>
      <c r="F12" s="43">
        <f t="shared" si="0"/>
        <v>825</v>
      </c>
    </row>
    <row r="13" spans="1:6" x14ac:dyDescent="0.2">
      <c r="A13" s="30" t="s">
        <v>23</v>
      </c>
      <c r="B13" s="45" t="s">
        <v>31</v>
      </c>
      <c r="C13" s="30">
        <v>3</v>
      </c>
      <c r="D13" s="30">
        <v>15</v>
      </c>
      <c r="E13" s="43">
        <v>75</v>
      </c>
      <c r="F13" s="43">
        <f t="shared" si="0"/>
        <v>3375</v>
      </c>
    </row>
    <row r="14" spans="1:6" x14ac:dyDescent="0.2">
      <c r="A14" s="30" t="s">
        <v>24</v>
      </c>
      <c r="B14" s="45" t="s">
        <v>31</v>
      </c>
      <c r="C14" s="30">
        <v>3</v>
      </c>
      <c r="D14" s="30">
        <v>13</v>
      </c>
      <c r="E14" s="43">
        <v>75</v>
      </c>
      <c r="F14" s="43">
        <f t="shared" si="0"/>
        <v>2925</v>
      </c>
    </row>
    <row r="15" spans="1:6" x14ac:dyDescent="0.2">
      <c r="A15" s="30" t="s">
        <v>25</v>
      </c>
      <c r="B15" s="45" t="s">
        <v>31</v>
      </c>
      <c r="C15" s="30">
        <v>3</v>
      </c>
      <c r="D15" s="30">
        <v>4</v>
      </c>
      <c r="E15" s="43">
        <v>75</v>
      </c>
      <c r="F15" s="43">
        <f t="shared" si="0"/>
        <v>900</v>
      </c>
    </row>
    <row r="16" spans="1:6" x14ac:dyDescent="0.2">
      <c r="A16" s="30" t="s">
        <v>26</v>
      </c>
      <c r="B16" s="45" t="s">
        <v>32</v>
      </c>
      <c r="C16" s="30">
        <v>4</v>
      </c>
      <c r="D16" s="30">
        <v>7</v>
      </c>
      <c r="E16" s="43">
        <v>125</v>
      </c>
      <c r="F16" s="43">
        <f t="shared" si="0"/>
        <v>3500</v>
      </c>
    </row>
    <row r="17" spans="1:6" x14ac:dyDescent="0.2">
      <c r="A17" s="30" t="s">
        <v>27</v>
      </c>
      <c r="B17" s="45" t="s">
        <v>32</v>
      </c>
      <c r="C17" s="30">
        <v>4</v>
      </c>
      <c r="D17" s="30">
        <v>7</v>
      </c>
      <c r="E17" s="43">
        <v>150</v>
      </c>
      <c r="F17" s="43">
        <f t="shared" si="0"/>
        <v>4200</v>
      </c>
    </row>
    <row r="18" spans="1:6" x14ac:dyDescent="0.2">
      <c r="A18" s="31" t="s">
        <v>28</v>
      </c>
      <c r="B18" s="46" t="s">
        <v>32</v>
      </c>
      <c r="C18" s="31">
        <v>4</v>
      </c>
      <c r="D18" s="31">
        <v>8</v>
      </c>
      <c r="E18" s="44">
        <v>125</v>
      </c>
      <c r="F18" s="44">
        <f t="shared" si="0"/>
        <v>4000</v>
      </c>
    </row>
    <row r="20" spans="1:6" x14ac:dyDescent="0.2">
      <c r="F20" s="52">
        <f ca="1">TODAY()</f>
        <v>44986</v>
      </c>
    </row>
    <row r="25" spans="1:6" ht="30" customHeight="1" x14ac:dyDescent="0.2">
      <c r="B25" s="34" t="s">
        <v>18</v>
      </c>
      <c r="C25" s="42" t="s">
        <v>33</v>
      </c>
      <c r="D25" s="35" t="s">
        <v>37</v>
      </c>
    </row>
    <row r="26" spans="1:6" x14ac:dyDescent="0.2">
      <c r="B26" s="47" t="s">
        <v>29</v>
      </c>
      <c r="C26" s="51">
        <f>SUMIF($B$7:$B$18,B26,F$7:F$18)</f>
        <v>13350</v>
      </c>
      <c r="D26" s="36">
        <f>SUMPRODUCT(C7:C9,D7:D9)</f>
        <v>98</v>
      </c>
    </row>
    <row r="27" spans="1:6" x14ac:dyDescent="0.2">
      <c r="B27" s="48" t="s">
        <v>30</v>
      </c>
      <c r="C27" s="51">
        <f>SUMIF($B$7:$B$18,B27,F8:F19)</f>
        <v>5025</v>
      </c>
      <c r="D27" s="36">
        <f>SUMPRODUCT(C10:C12,D10:D12)</f>
        <v>69</v>
      </c>
    </row>
    <row r="28" spans="1:6" x14ac:dyDescent="0.2">
      <c r="B28" s="48" t="s">
        <v>31</v>
      </c>
      <c r="C28" s="51">
        <f>SUMIF($B$7:$B$18,B28,F9:F20)</f>
        <v>8600</v>
      </c>
      <c r="D28" s="36">
        <f>SUMPRODUCT(C13:C15,D13:D15)</f>
        <v>96</v>
      </c>
    </row>
    <row r="29" spans="1:6" x14ac:dyDescent="0.2">
      <c r="B29" s="49" t="s">
        <v>32</v>
      </c>
      <c r="C29" s="51">
        <f ca="1">SUMIF($B$7:$B$18,B29,F10:F21)</f>
        <v>44986</v>
      </c>
      <c r="D29" s="36">
        <f>SUMPRODUCT(C16:C18, D16:D18)</f>
        <v>88</v>
      </c>
    </row>
  </sheetData>
  <printOptions horizontalCentered="1"/>
  <pageMargins left="0.7" right="0.7" top="0.75" bottom="0.75" header="0.3" footer="0.3"/>
  <pageSetup orientation="portrait" r:id="rId1"/>
  <ignoredErrors>
    <ignoredError sqref="D26 D28:D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7181-E84F-7445-9AEE-B61144E6C0EA}">
  <dimension ref="A1:B7"/>
  <sheetViews>
    <sheetView workbookViewId="0">
      <selection sqref="A1:B7"/>
    </sheetView>
  </sheetViews>
  <sheetFormatPr baseColWidth="10" defaultRowHeight="15" x14ac:dyDescent="0.2"/>
  <cols>
    <col min="1" max="1" width="12.6640625" bestFit="1" customWidth="1"/>
    <col min="2" max="2" width="17.5" bestFit="1" customWidth="1"/>
  </cols>
  <sheetData>
    <row r="1" spans="1:2" x14ac:dyDescent="0.2">
      <c r="A1" t="s">
        <v>40</v>
      </c>
      <c r="B1" t="s">
        <v>41</v>
      </c>
    </row>
    <row r="2" spans="1:2" x14ac:dyDescent="0.2">
      <c r="A2" t="s">
        <v>42</v>
      </c>
      <c r="B2" t="s">
        <v>43</v>
      </c>
    </row>
    <row r="3" spans="1:2" x14ac:dyDescent="0.2">
      <c r="A3" t="s">
        <v>6</v>
      </c>
      <c r="B3" t="s">
        <v>44</v>
      </c>
    </row>
    <row r="4" spans="1:2" x14ac:dyDescent="0.2">
      <c r="A4" t="s">
        <v>14</v>
      </c>
      <c r="B4" t="s">
        <v>45</v>
      </c>
    </row>
    <row r="5" spans="1:2" x14ac:dyDescent="0.2">
      <c r="A5" t="s">
        <v>46</v>
      </c>
      <c r="B5" t="s">
        <v>47</v>
      </c>
    </row>
    <row r="6" spans="1:2" x14ac:dyDescent="0.2">
      <c r="A6" t="s">
        <v>48</v>
      </c>
      <c r="B6" t="s">
        <v>49</v>
      </c>
    </row>
    <row r="7" spans="1:2" x14ac:dyDescent="0.2">
      <c r="A7" t="s">
        <v>50</v>
      </c>
      <c r="B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enna xmlns="http://customxml.org">
  <kers>+wTDqxecPaPo95WCgvUg+9P+l7OMOtDMOnIM9rbPl4w=</kers>
  <massa>2/28/2023 5:55:05 PM</massa>
  <hamilton>true</hamilton>
</senn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DBFE2D-4CF0-4F2B-B398-FD3C1B41BDA2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2D1EB0D4-116B-4C0E-84FC-4C187E54A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D029B-95FD-4CA1-91BC-18A588805143}">
  <ds:schemaRefs>
    <ds:schemaRef ds:uri="8c85cab4-d722-4134-99c3-d6be1f930f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Student Loan</vt:lpstr>
      <vt:lpstr>Fees &amp; Credits</vt:lpstr>
      <vt:lpstr>Range Names</vt:lpstr>
      <vt:lpstr>Loan_Amount</vt:lpstr>
      <vt:lpstr>Loan_Term</vt:lpstr>
      <vt:lpstr>Payment</vt:lpstr>
      <vt:lpstr>Rate</vt:lpstr>
      <vt:lpstr>Total_Cost</vt:lpstr>
      <vt:lpstr>Total_Interest</vt:lpstr>
      <vt:lpstr>Total_Principal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alonte.whitfield18@gmail.com</cp:lastModifiedBy>
  <cp:lastPrinted>2014-09-08T21:45:32Z</cp:lastPrinted>
  <dcterms:created xsi:type="dcterms:W3CDTF">2014-09-08T20:48:41Z</dcterms:created>
  <dcterms:modified xsi:type="dcterms:W3CDTF">2023-03-01T19:14:58Z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