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User\Desktop\graduation_requirement_computation\"/>
    </mc:Choice>
  </mc:AlternateContent>
  <xr:revisionPtr revIDLastSave="0" documentId="13_ncr:1_{677E5A84-287A-4023-BFF7-9B1354318597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공통졸업요건" sheetId="4" r:id="rId1"/>
    <sheet name="전공별졸업요건" sheetId="5" r:id="rId2"/>
    <sheet name="개설과목정보" sheetId="1" r:id="rId3"/>
    <sheet name="교양과목-예체능" sheetId="2" r:id="rId4"/>
    <sheet name="수강과목요약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1" i="4" l="1"/>
  <c r="J89" i="4"/>
  <c r="J88" i="4" s="1"/>
  <c r="E91" i="4"/>
  <c r="J90" i="4" s="1"/>
  <c r="E89" i="4"/>
  <c r="E88" i="4" s="1"/>
  <c r="E63" i="4"/>
  <c r="E61" i="4"/>
  <c r="E59" i="4"/>
  <c r="J100" i="4"/>
  <c r="J99" i="4" s="1"/>
  <c r="J98" i="4"/>
  <c r="J97" i="4" s="1"/>
  <c r="E98" i="4"/>
  <c r="E97" i="4" s="1"/>
  <c r="E96" i="4" s="1"/>
  <c r="J82" i="4"/>
  <c r="J81" i="4" s="1"/>
  <c r="J80" i="4"/>
  <c r="J79" i="4" s="1"/>
  <c r="E80" i="4"/>
  <c r="E79" i="4" s="1"/>
  <c r="E78" i="4" s="1"/>
  <c r="E73" i="4"/>
  <c r="E72" i="4" s="1"/>
  <c r="E71" i="4"/>
  <c r="E70" i="4" s="1"/>
  <c r="E52" i="4"/>
  <c r="E51" i="4"/>
  <c r="E50" i="4"/>
  <c r="E49" i="4"/>
  <c r="E48" i="4"/>
  <c r="E47" i="4"/>
  <c r="E46" i="4"/>
  <c r="E39" i="4"/>
  <c r="E37" i="4"/>
  <c r="E36" i="4"/>
  <c r="E29" i="4"/>
  <c r="E27" i="4"/>
  <c r="E26" i="4"/>
  <c r="E24" i="4"/>
  <c r="E23" i="4"/>
  <c r="E21" i="4"/>
  <c r="E20" i="4"/>
  <c r="E13" i="4"/>
  <c r="E12" i="4"/>
  <c r="E11" i="4"/>
  <c r="E10" i="4"/>
  <c r="E8" i="4"/>
  <c r="E7" i="4"/>
  <c r="J96" i="4" l="1"/>
  <c r="E90" i="4"/>
  <c r="E87" i="4" s="1"/>
  <c r="J87" i="4"/>
  <c r="J78" i="4"/>
  <c r="E69" i="4"/>
  <c r="E19" i="4" l="1"/>
  <c r="E60" i="4"/>
  <c r="E35" i="4"/>
  <c r="E28" i="4"/>
  <c r="E25" i="4"/>
  <c r="E9" i="4"/>
  <c r="E6" i="4"/>
  <c r="E38" i="4"/>
  <c r="E45" i="4" l="1"/>
  <c r="E44" i="4" s="1"/>
  <c r="E22" i="4"/>
  <c r="E18" i="4" s="1"/>
  <c r="E64" i="4"/>
  <c r="E62" i="4" s="1"/>
  <c r="E58" i="4"/>
  <c r="E34" i="4"/>
  <c r="E5" i="4"/>
  <c r="E57" i="4" l="1"/>
</calcChain>
</file>

<file path=xl/sharedStrings.xml><?xml version="1.0" encoding="utf-8"?>
<sst xmlns="http://schemas.openxmlformats.org/spreadsheetml/2006/main" count="527" uniqueCount="186">
  <si>
    <t>최초개설년도</t>
  </si>
  <si>
    <t>최초개설학기</t>
  </si>
  <si>
    <t>전공분야코드</t>
  </si>
  <si>
    <t>일련번호</t>
  </si>
  <si>
    <t>교과목명</t>
  </si>
  <si>
    <t>학점</t>
  </si>
  <si>
    <t>수강횟수</t>
  </si>
  <si>
    <t>학사 : 생명과학부</t>
  </si>
  <si>
    <t>대학원 : 공통과목</t>
  </si>
  <si>
    <t>학사 : (舊)화학과</t>
  </si>
  <si>
    <t>학사·대학원 : 전기전자컴퓨터공학부</t>
  </si>
  <si>
    <t>대학원 : 지구·환경공학부</t>
  </si>
  <si>
    <t>학사 : 기초교육학부</t>
  </si>
  <si>
    <t>대학원 : (舊)전기전자컴퓨터공학부</t>
  </si>
  <si>
    <t>대학원 : 생명공학부</t>
  </si>
  <si>
    <t>학사 : (부전공)의생명공학  |  대학원 : 의생명공학과</t>
  </si>
  <si>
    <t>대학원 : 기계공학부</t>
  </si>
  <si>
    <t>대학원 : 신소재공학부</t>
  </si>
  <si>
    <t>대학원 : 나노바이오재료전자공학과</t>
  </si>
  <si>
    <t>대학원 : 물리·광과학과</t>
  </si>
  <si>
    <t>학사 : 물리·광과학과</t>
  </si>
  <si>
    <t>학사·대학원 : 화학과</t>
  </si>
  <si>
    <t>학사 : (부전공)에너지  |  대학원 : 융합기술학제학부 - 에너지</t>
  </si>
  <si>
    <t>학사 : 지구·환경공학부</t>
  </si>
  <si>
    <t>학사 : 신소재공학부</t>
  </si>
  <si>
    <t>학사 : 기계공학부</t>
  </si>
  <si>
    <t>학사 : (부전공)문화기술  |  대학원:융합기술학제학부 - 문화기술</t>
  </si>
  <si>
    <t>학사 : (부전공)수학</t>
  </si>
  <si>
    <t>대학원 : 융합기술학제학부 - 지능로봇</t>
  </si>
  <si>
    <t>학사 : 공통과목</t>
  </si>
  <si>
    <t>대학원 : (부전공)석사 창업</t>
  </si>
  <si>
    <t>학사 : (부전공)지능로봇</t>
  </si>
  <si>
    <t>대학원 : AI 대학원</t>
  </si>
  <si>
    <t>학사 : (부전공)에너지  |  대학원 : 에너지융합대학원</t>
  </si>
  <si>
    <t>학사 : (부전공)인문사회 - 경제·경영</t>
  </si>
  <si>
    <t>학사 : (부전공)인문사회 - 문화와 역사</t>
  </si>
  <si>
    <t>학사 : (부전공)인문사회 - 마음과 행동</t>
  </si>
  <si>
    <t>대학원 : (부전공)기술혁신</t>
  </si>
  <si>
    <t>학사 : (부전공)인문사회 - 공공정책·법정치사회</t>
  </si>
  <si>
    <t>학사 : (부전공)인문사회 - 과학기술과 사회</t>
  </si>
  <si>
    <t>1-1. 기초과학 분야 - 수학</t>
    <phoneticPr fontId="1" type="noConversion"/>
  </si>
  <si>
    <t>적용학번</t>
    <phoneticPr fontId="1" type="noConversion"/>
  </si>
  <si>
    <t>15~</t>
    <phoneticPr fontId="1" type="noConversion"/>
  </si>
  <si>
    <t>No.</t>
    <phoneticPr fontId="1" type="noConversion"/>
  </si>
  <si>
    <t>조건명/과목명</t>
    <phoneticPr fontId="1" type="noConversion"/>
  </si>
  <si>
    <t>설명/비고</t>
    <phoneticPr fontId="1" type="noConversion"/>
  </si>
  <si>
    <t>만족
여부</t>
  </si>
  <si>
    <t>0</t>
    <phoneticPr fontId="1" type="noConversion"/>
  </si>
  <si>
    <t>수학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</si>
  <si>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1과 2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</si>
  <si>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수학 - 기초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</si>
  <si>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</si>
  <si>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1-1</t>
    <phoneticPr fontId="1" type="noConversion"/>
  </si>
  <si>
    <t>미적분학과 응용</t>
    <phoneticPr fontId="1" type="noConversion"/>
  </si>
  <si>
    <t>1-2</t>
    <phoneticPr fontId="1" type="noConversion"/>
  </si>
  <si>
    <t>고급 미적분학과 응용</t>
    <phoneticPr fontId="1" type="noConversion"/>
  </si>
  <si>
    <t>2</t>
    <phoneticPr fontId="1" type="noConversion"/>
  </si>
  <si>
    <t>수학 - 응용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</si>
  <si>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4개 조건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</si>
  <si>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2-1</t>
    <phoneticPr fontId="1" type="noConversion"/>
  </si>
  <si>
    <t>다변수해석학과 응용</t>
    <phoneticPr fontId="1" type="noConversion"/>
  </si>
  <si>
    <t>2-2</t>
    <phoneticPr fontId="1" type="noConversion"/>
  </si>
  <si>
    <t>미분방정식과 응용</t>
    <phoneticPr fontId="1" type="noConversion"/>
  </si>
  <si>
    <t>2-3</t>
    <phoneticPr fontId="1" type="noConversion"/>
  </si>
  <si>
    <t>선형대수학과 응용</t>
    <phoneticPr fontId="1" type="noConversion"/>
  </si>
  <si>
    <t>2-4</t>
    <phoneticPr fontId="1" type="noConversion"/>
  </si>
  <si>
    <t>기초미분방정식과
선형대수의 응용</t>
    <phoneticPr fontId="1" type="noConversion"/>
  </si>
  <si>
    <t>1-2. 기초과학 분야 - 과학</t>
    <phoneticPr fontId="1" type="noConversion"/>
  </si>
  <si>
    <t>과학</t>
    <phoneticPr fontId="1" type="noConversion"/>
  </si>
  <si>
    <t>1</t>
    <phoneticPr fontId="1" type="noConversion"/>
  </si>
  <si>
    <t>물리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</si>
  <si>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2개 모두</t>
    </r>
    <r>
      <rPr>
        <sz val="11"/>
        <color theme="1"/>
        <rFont val="맑은 고딕"/>
        <family val="2"/>
        <scheme val="minor"/>
      </rPr>
      <t>를 만족하는가?</t>
    </r>
    <phoneticPr fontId="1" type="noConversion"/>
  </si>
  <si>
    <t>(고급)일반물리학 및 연습 I</t>
    <phoneticPr fontId="1" type="noConversion"/>
  </si>
  <si>
    <t>일반물리학실험 I</t>
    <phoneticPr fontId="1" type="noConversion"/>
  </si>
  <si>
    <t>화학</t>
    <phoneticPr fontId="1" type="noConversion"/>
  </si>
  <si>
    <t>(고급)일반화학 및 연습 I</t>
    <phoneticPr fontId="1" type="noConversion"/>
  </si>
  <si>
    <t>일반화학실험 I</t>
    <phoneticPr fontId="1" type="noConversion"/>
  </si>
  <si>
    <t>3</t>
    <phoneticPr fontId="1" type="noConversion"/>
  </si>
  <si>
    <t>생명과학</t>
    <phoneticPr fontId="1" type="noConversion"/>
  </si>
  <si>
    <t>3-1</t>
    <phoneticPr fontId="1" type="noConversion"/>
  </si>
  <si>
    <t>(고급일반)생물학 또는
인간 생물학</t>
    <phoneticPr fontId="1" type="noConversion"/>
  </si>
  <si>
    <t>3-2</t>
    <phoneticPr fontId="1" type="noConversion"/>
  </si>
  <si>
    <t>일반생물학실험 I</t>
    <phoneticPr fontId="1" type="noConversion"/>
  </si>
  <si>
    <t>4</t>
    <phoneticPr fontId="1" type="noConversion"/>
  </si>
  <si>
    <t>컴퓨터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</si>
  <si>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1개를 만족</t>
    </r>
    <r>
      <rPr>
        <sz val="11"/>
        <color theme="1"/>
        <rFont val="맑은 고딕"/>
        <family val="2"/>
        <scheme val="minor"/>
      </rPr>
      <t>하는가?</t>
    </r>
    <phoneticPr fontId="1" type="noConversion"/>
  </si>
  <si>
    <t>4-1</t>
    <phoneticPr fontId="1" type="noConversion"/>
  </si>
  <si>
    <t>컴퓨터 프로그래밍</t>
    <phoneticPr fontId="1" type="noConversion"/>
  </si>
  <si>
    <t>2-1. 언어의 기초 분야 - 영어</t>
    <phoneticPr fontId="1" type="noConversion"/>
  </si>
  <si>
    <t>영어</t>
    <phoneticPr fontId="1" type="noConversion"/>
  </si>
  <si>
    <t>영어 I</t>
    <phoneticPr fontId="1" type="noConversion"/>
  </si>
  <si>
    <t>영어 I : 신입생 영어</t>
    <phoneticPr fontId="1" type="noConversion"/>
  </si>
  <si>
    <t>영어 I : 발표와 토론</t>
    <phoneticPr fontId="1" type="noConversion"/>
  </si>
  <si>
    <t>영어 II</t>
    <phoneticPr fontId="1" type="noConversion"/>
  </si>
  <si>
    <t>영어 II : 이공계 글쓰기 입문</t>
    <phoneticPr fontId="1" type="noConversion"/>
  </si>
  <si>
    <t>2-2. 언어의 기초 분야 - 글쓰기</t>
    <phoneticPr fontId="1" type="noConversion"/>
  </si>
  <si>
    <t>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</si>
  <si>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</t>
    </r>
    <r>
      <rPr>
        <sz val="11"/>
        <color theme="1"/>
        <rFont val="맑은 고딕"/>
        <family val="3"/>
        <charset val="129"/>
        <scheme val="minor"/>
      </rPr>
      <t>을</t>
    </r>
    <r>
      <rPr>
        <sz val="11"/>
        <color theme="1"/>
        <rFont val="맑은 고딕"/>
        <family val="2"/>
        <scheme val="minor"/>
      </rPr>
      <t xml:space="preserve"> 만족하는가?</t>
    </r>
    <phoneticPr fontId="1" type="noConversion"/>
  </si>
  <si>
    <t>글쓰기의 기초 &amp; 심화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</si>
  <si>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하위 조건 7개 중 하나 이상</t>
    </r>
    <r>
      <rPr>
        <sz val="11"/>
        <color theme="1"/>
        <rFont val="맑은 고딕"/>
        <family val="2"/>
        <scheme val="minor"/>
      </rPr>
      <t>을 만족하는가?</t>
    </r>
    <phoneticPr fontId="1" type="noConversion"/>
  </si>
  <si>
    <t>논리적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</si>
  <si>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"글쓰기의 기초"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</si>
  <si>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학술적 글쓰기</t>
    <phoneticPr fontId="1" type="noConversion"/>
  </si>
  <si>
    <t>1-3</t>
    <phoneticPr fontId="1" type="noConversion"/>
  </si>
  <si>
    <t>창의적 글쓰기</t>
    <phoneticPr fontId="1" type="noConversion"/>
  </si>
  <si>
    <t>1-4</t>
    <phoneticPr fontId="1" type="noConversion"/>
  </si>
  <si>
    <t>과학 글쓰기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</si>
  <si>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"심화 글쓰기"</t>
    </r>
    <r>
      <rPr>
        <sz val="11"/>
        <color theme="1"/>
        <rFont val="맑은 고딕"/>
        <family val="2"/>
        <scheme val="minor"/>
      </rPr>
      <t xml:space="preserve"> 과목</t>
    </r>
    <phoneticPr fontId="1" type="noConversion"/>
  </si>
  <si>
    <t>1-5</t>
    <phoneticPr fontId="1" type="noConversion"/>
  </si>
  <si>
    <t>고전 읽기와 글쓰기</t>
    <phoneticPr fontId="1" type="noConversion"/>
  </si>
  <si>
    <t>1-6</t>
    <phoneticPr fontId="1" type="noConversion"/>
  </si>
  <si>
    <t>비평적 글쓰기</t>
    <phoneticPr fontId="1" type="noConversion"/>
  </si>
  <si>
    <t>1-7</t>
    <phoneticPr fontId="1" type="noConversion"/>
  </si>
  <si>
    <t>디지털 스토리텔링</t>
    <phoneticPr fontId="1" type="noConversion"/>
  </si>
  <si>
    <t>3. 인문사회 분야</t>
  </si>
  <si>
    <t>적용학번</t>
  </si>
  <si>
    <t>15~</t>
  </si>
  <si>
    <t>No.</t>
  </si>
  <si>
    <t>조건명/과목명</t>
  </si>
  <si>
    <t>설명/비고</t>
  </si>
  <si>
    <t>0</t>
  </si>
  <si>
    <t>HUS(문사철)</t>
  </si>
  <si>
    <t>2</t>
  </si>
  <si>
    <t>PPE(철사과)</t>
  </si>
  <si>
    <t>3</t>
  </si>
  <si>
    <t>HUS 이수 학점</t>
    <phoneticPr fontId="1" type="noConversion"/>
  </si>
  <si>
    <t>PPE 이수 학점</t>
    <phoneticPr fontId="1" type="noConversion"/>
  </si>
  <si>
    <t>총 교양 과목</t>
    <phoneticPr fontId="1" type="noConversion"/>
  </si>
  <si>
    <t>GSC 이수 학점</t>
    <phoneticPr fontId="1" type="noConversion"/>
  </si>
  <si>
    <t>교양 과목 총 이수 학점</t>
    <phoneticPr fontId="1" type="noConversion"/>
  </si>
  <si>
    <t>인문사회</t>
    <phoneticPr fontId="1" type="noConversion"/>
  </si>
  <si>
    <r>
      <t xml:space="preserve">HUS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</si>
  <si>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PPE 과목을 </t>
    </r>
    <r>
      <rPr>
        <b/>
        <sz val="11"/>
        <color theme="1"/>
        <rFont val="맑은 고딕"/>
        <family val="3"/>
        <charset val="129"/>
        <scheme val="minor"/>
      </rPr>
      <t>6학점 이상 이수</t>
    </r>
    <r>
      <rPr>
        <sz val="11"/>
        <color theme="1"/>
        <rFont val="맑은 고딕"/>
        <family val="3"/>
        <charset val="129"/>
        <scheme val="minor"/>
      </rPr>
      <t>하였는가?</t>
    </r>
    <phoneticPr fontId="1" type="noConversion"/>
  </si>
  <si>
    <r>
      <t xml:space="preserve">교양 과목을 </t>
    </r>
    <r>
      <rPr>
        <b/>
        <sz val="11"/>
        <color theme="1"/>
        <rFont val="맑은 고딕"/>
        <family val="3"/>
        <charset val="129"/>
        <scheme val="minor"/>
      </rPr>
      <t>총 24학점 이상 이수</t>
    </r>
    <r>
      <rPr>
        <sz val="11"/>
        <color theme="1"/>
        <rFont val="맑은 고딕"/>
        <family val="3"/>
        <charset val="129"/>
        <scheme val="minor"/>
      </rPr>
      <t xml:space="preserve">하였는가?
(최대 </t>
    </r>
    <r>
      <rPr>
        <b/>
        <sz val="11"/>
        <color theme="1"/>
        <rFont val="맑은 고딕"/>
        <family val="3"/>
        <charset val="129"/>
        <scheme val="minor"/>
      </rPr>
      <t>36학점 이수 가능</t>
    </r>
    <r>
      <rPr>
        <sz val="11"/>
        <color theme="1"/>
        <rFont val="맑은 고딕"/>
        <family val="3"/>
        <charset val="129"/>
        <scheme val="minor"/>
      </rPr>
      <t>)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</si>
  <si>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1부터 4까지 중 3개 이상</t>
    </r>
    <r>
      <rPr>
        <sz val="11"/>
        <color theme="1"/>
        <rFont val="맑은 고딕"/>
        <family val="3"/>
        <charset val="129"/>
        <scheme val="minor"/>
      </rPr>
      <t>을 만족하는가?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</si>
  <si>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조건 1, 2와 3 모두</t>
    </r>
    <r>
      <rPr>
        <sz val="11"/>
        <color theme="1"/>
        <rFont val="맑은 고딕"/>
        <family val="3"/>
        <charset val="129"/>
        <scheme val="minor"/>
      </rPr>
      <t>를 만족하는가?</t>
    </r>
    <phoneticPr fontId="1" type="noConversion"/>
  </si>
  <si>
    <t>4. 소프트웨어</t>
    <phoneticPr fontId="1" type="noConversion"/>
  </si>
  <si>
    <t>18~</t>
    <phoneticPr fontId="1" type="noConversion"/>
  </si>
  <si>
    <t>소프트웨어</t>
    <phoneticPr fontId="1" type="noConversion"/>
  </si>
  <si>
    <t>조건 1, 2중 하나 이상을 만족하는가?</t>
    <phoneticPr fontId="1" type="noConversion"/>
  </si>
  <si>
    <t>소프트웨어 필수</t>
    <phoneticPr fontId="1" type="noConversion"/>
  </si>
  <si>
    <t>하위 조건 1개를 만족하는가?</t>
  </si>
  <si>
    <t>소프트웨어 기초와 코딩</t>
    <phoneticPr fontId="1" type="noConversion"/>
  </si>
  <si>
    <t>소프트웨어 필수 조건 면제</t>
    <phoneticPr fontId="1" type="noConversion"/>
  </si>
  <si>
    <t>하위 조건 1개를 만족하는가?</t>
    <phoneticPr fontId="1" type="noConversion"/>
  </si>
  <si>
    <t>5. 1학년 이수 과목</t>
    <phoneticPr fontId="1" type="noConversion"/>
  </si>
  <si>
    <t>15~20</t>
    <phoneticPr fontId="1" type="noConversion"/>
  </si>
  <si>
    <t>21~</t>
    <phoneticPr fontId="1" type="noConversion"/>
  </si>
  <si>
    <t>1학년 필수</t>
    <phoneticPr fontId="1" type="noConversion"/>
  </si>
  <si>
    <t>조건 1을 만족하는가?</t>
    <phoneticPr fontId="1" type="noConversion"/>
  </si>
  <si>
    <t>조건 1과 2 모두를 만족하는가?</t>
    <phoneticPr fontId="1" type="noConversion"/>
  </si>
  <si>
    <t>신입생 과목</t>
    <phoneticPr fontId="1" type="noConversion"/>
  </si>
  <si>
    <t>GIST 새내기/신입생 세미나</t>
    <phoneticPr fontId="1" type="noConversion"/>
  </si>
  <si>
    <t>전공탐색 과목</t>
    <phoneticPr fontId="1" type="noConversion"/>
  </si>
  <si>
    <t>전공탐색 세미나</t>
    <phoneticPr fontId="1" type="noConversion"/>
  </si>
  <si>
    <t>15~19</t>
    <phoneticPr fontId="1" type="noConversion"/>
  </si>
  <si>
    <t>20~</t>
    <phoneticPr fontId="1" type="noConversion"/>
  </si>
  <si>
    <t>예체능</t>
    <phoneticPr fontId="1" type="noConversion"/>
  </si>
  <si>
    <t>예능 과목</t>
    <phoneticPr fontId="1" type="noConversion"/>
  </si>
  <si>
    <t>예능 과목 이수 횟수</t>
    <phoneticPr fontId="1" type="noConversion"/>
  </si>
  <si>
    <t>체능 과목</t>
    <phoneticPr fontId="1" type="noConversion"/>
  </si>
  <si>
    <t>체능 과목 이수 횟수</t>
    <phoneticPr fontId="1" type="noConversion"/>
  </si>
  <si>
    <t>6. 예체능 과목</t>
    <phoneticPr fontId="1" type="noConversion"/>
  </si>
  <si>
    <t>체능 과목을 4회 이상 이수하였는가?</t>
    <phoneticPr fontId="1" type="noConversion"/>
  </si>
  <si>
    <t>예능 과목을 4회 이상 이수하였는가?</t>
    <phoneticPr fontId="1" type="noConversion"/>
  </si>
  <si>
    <t>체능 과목을 2회 이상 이수하였는가?</t>
    <phoneticPr fontId="1" type="noConversion"/>
  </si>
  <si>
    <t>적용학번</t>
    <phoneticPr fontId="1" type="noConversion"/>
  </si>
  <si>
    <t>No.</t>
    <phoneticPr fontId="1" type="noConversion"/>
  </si>
  <si>
    <t>0</t>
    <phoneticPr fontId="1" type="noConversion"/>
  </si>
  <si>
    <t>콜로퀴움</t>
    <phoneticPr fontId="1" type="noConversion"/>
  </si>
  <si>
    <t>조건 1을 만족하는가?</t>
    <phoneticPr fontId="1" type="noConversion"/>
  </si>
  <si>
    <t>1</t>
    <phoneticPr fontId="1" type="noConversion"/>
  </si>
  <si>
    <t>콜로퀴움 과목</t>
    <phoneticPr fontId="1" type="noConversion"/>
  </si>
  <si>
    <t>1-1</t>
    <phoneticPr fontId="1" type="noConversion"/>
  </si>
  <si>
    <t>콜로퀴움 과목 이수 횟수</t>
    <phoneticPr fontId="1" type="noConversion"/>
  </si>
  <si>
    <t>해당 과목을 2회 이수하였는가?</t>
    <phoneticPr fontId="1" type="noConversion"/>
  </si>
  <si>
    <t>조건 1과 2 모두를 만족하는가?</t>
    <phoneticPr fontId="1" type="noConversion"/>
  </si>
  <si>
    <t>2</t>
    <phoneticPr fontId="1" type="noConversion"/>
  </si>
  <si>
    <t>2-1</t>
    <phoneticPr fontId="1" type="noConversion"/>
  </si>
  <si>
    <t>과학기술과 경제</t>
    <phoneticPr fontId="1" type="noConversion"/>
  </si>
  <si>
    <t>과학기술과 경제 이수 횟수</t>
    <phoneticPr fontId="1" type="noConversion"/>
  </si>
  <si>
    <t>해당 과목을 이수하였는가?</t>
    <phoneticPr fontId="1" type="noConversion"/>
  </si>
  <si>
    <t>17~</t>
    <phoneticPr fontId="1" type="noConversion"/>
  </si>
  <si>
    <t>15~16</t>
    <phoneticPr fontId="1" type="noConversion"/>
  </si>
  <si>
    <t>7. 공통필수 이수 과목</t>
    <phoneticPr fontId="1" type="noConversion"/>
  </si>
  <si>
    <t>예능 과목을 2회 이상 이수하였는가?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</si>
</sst>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11"/>
      <color rgb="FFFFFFFF"/>
      <name val="맑은 고딕"/>
      <family val="3"/>
      <charset val="129"/>
    </font>
  </fonts>
  <fills count="23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31869B"/>
        <bgColor rgb="FF31869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thin">
        <color auto="1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medium">
        <color indexed="64"/>
      </top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0" borderId="15" xfId="0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4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4" fillId="0" borderId="18" xfId="0" applyFont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49" fontId="6" fillId="9" borderId="0" xfId="0" applyNumberFormat="1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49" fontId="6" fillId="12" borderId="0" xfId="0" applyNumberFormat="1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6" xfId="0" applyFont="1" applyBorder="1" applyAlignment="1">
      <alignment vertical="center" wrapText="1"/>
    </xf>
    <xf numFmtId="49" fontId="4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4" fillId="0" borderId="24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49" fontId="6" fillId="15" borderId="0" xfId="0" applyNumberFormat="1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4" fillId="0" borderId="27" xfId="0" applyFont="1" applyBorder="1" applyAlignment="1">
      <alignment horizontal="center" vertical="center"/>
    </xf>
    <xf numFmtId="49" fontId="6" fillId="18" borderId="0" xfId="0" applyNumberFormat="1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/>
    </xf>
    <xf numFmtId="0" fontId="6" fillId="18" borderId="0" xfId="0" applyFont="1" applyFill="1" applyAlignment="1">
      <alignment horizontal="center" vertical="center" wrapText="1"/>
    </xf>
    <xf numFmtId="49" fontId="6" fillId="21" borderId="0" xfId="0" applyNumberFormat="1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/>
    </xf>
    <xf numFmtId="0" fontId="6" fillId="21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 wrapText="1"/>
    </xf>
    <xf numFmtId="49" fontId="6" fillId="22" borderId="0" xfId="0" applyNumberFormat="1" applyFont="1" applyFill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4" fillId="1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16" borderId="0" xfId="0" applyNumberFormat="1" applyFont="1" applyFill="1" applyAlignment="1">
      <alignment horizontal="center" vertical="center"/>
    </xf>
    <xf numFmtId="49" fontId="4" fillId="17" borderId="0" xfId="0" applyNumberFormat="1" applyFont="1" applyFill="1" applyAlignment="1">
      <alignment horizontal="center" vertical="center"/>
    </xf>
    <xf numFmtId="49" fontId="4" fillId="13" borderId="0" xfId="0" applyNumberFormat="1" applyFont="1" applyFill="1" applyAlignment="1">
      <alignment horizontal="center" vertical="center"/>
    </xf>
    <xf numFmtId="49" fontId="4" fillId="14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49" fontId="4" fillId="8" borderId="0" xfId="0" applyNumberFormat="1" applyFont="1" applyFill="1" applyAlignment="1">
      <alignment horizontal="center" vertical="center"/>
    </xf>
    <xf numFmtId="49" fontId="4" fillId="19" borderId="0" xfId="0" applyNumberFormat="1" applyFont="1" applyFill="1" applyAlignment="1">
      <alignment horizontal="center" vertical="center"/>
    </xf>
    <xf numFmtId="49" fontId="4" fillId="20" borderId="0" xfId="0" applyNumberFormat="1" applyFont="1" applyFill="1" applyAlignment="1">
      <alignment horizontal="center" vertical="center"/>
    </xf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7" fillId="0" borderId="0" xfId="0" applyFont="1"/>
    <xf numFmtId="0" fontId="7" fillId="0" borderId="0" xfId="0" applyFont="1"/>
    <xf numFmtId="0" fontId="8" fillId="0" borderId="0" xfId="0" applyFont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Fill="1" applyBorder="1"/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E57C-7555-469C-AFD9-AD57907B4815}">
  <dimension ref="B1:J109"/>
  <sheetViews>
    <sheetView showGridLines="0" topLeftCell="A88" workbookViewId="0">
      <selection activeCell="I88" sqref="I88"/>
    </sheetView>
  </sheetViews>
  <sheetFormatPr defaultRowHeight="17.399999999999999"/>
  <cols>
    <col min="1" max="1" width="1" style="4" customWidth="1"/>
    <col min="2" max="2" width="4.19921875" style="2" customWidth="1"/>
    <col min="3" max="3" width="25.69921875" style="3" customWidth="1"/>
    <col min="4" max="4" width="40.69921875" style="4" customWidth="1"/>
    <col min="5" max="5" width="7.69921875" style="5" customWidth="1"/>
    <col min="6" max="6" width="3" style="4" customWidth="1"/>
    <col min="7" max="7" width="4.19921875" style="4" customWidth="1"/>
    <col min="8" max="8" width="25.69921875" style="4" customWidth="1"/>
    <col min="9" max="9" width="40.69921875" style="4" customWidth="1"/>
    <col min="10" max="10" width="7.69921875" style="4" customWidth="1"/>
    <col min="11" max="16384" width="8.796875" style="4"/>
  </cols>
  <sheetData>
    <row r="1" spans="2:9" ht="7.8" customHeight="1"/>
    <row r="2" spans="2:9" ht="19.95" customHeight="1">
      <c r="B2" s="74" t="s">
        <v>40</v>
      </c>
      <c r="C2" s="74"/>
      <c r="D2" s="74"/>
      <c r="E2" s="74"/>
    </row>
    <row r="3" spans="2:9" ht="19.95" customHeight="1">
      <c r="B3" s="75" t="s">
        <v>41</v>
      </c>
      <c r="C3" s="75"/>
      <c r="D3" s="75"/>
      <c r="E3" s="5" t="s">
        <v>42</v>
      </c>
    </row>
    <row r="4" spans="2:9" ht="40.049999999999997" customHeight="1">
      <c r="B4" s="6" t="s">
        <v>43</v>
      </c>
      <c r="C4" s="7" t="s">
        <v>44</v>
      </c>
      <c r="D4" s="7" t="s">
        <v>45</v>
      </c>
      <c r="E4" s="8" t="s">
        <v>46</v>
      </c>
    </row>
    <row r="5" spans="2:9" ht="19.95" customHeight="1" thickBot="1">
      <c r="B5" s="9" t="s">
        <v>47</v>
      </c>
      <c r="C5" s="10" t="s">
        <v>48</v>
      </c>
      <c r="D5" s="11" t="s">
        <v>49</v>
      </c>
      <c r="E5" s="12" t="str">
        <f>IF(AND(E6="O", E9="O"),"O","X")</f>
        <v>X</v>
      </c>
    </row>
    <row r="6" spans="2:9" ht="19.95" customHeight="1" thickTop="1" thickBot="1">
      <c r="B6" s="13">
        <v>1</v>
      </c>
      <c r="C6" s="14" t="s">
        <v>50</v>
      </c>
      <c r="D6" s="15" t="s">
        <v>51</v>
      </c>
      <c r="E6" s="1" t="str">
        <f>IF(COUNTIF(E7:E8,"O")&gt;=1,"O","X")</f>
        <v>X</v>
      </c>
    </row>
    <row r="7" spans="2:9" ht="19.95" customHeight="1">
      <c r="B7" s="16" t="s">
        <v>52</v>
      </c>
      <c r="C7" s="17" t="s">
        <v>53</v>
      </c>
      <c r="D7" s="18"/>
      <c r="E7" s="19" t="str">
        <f>IF(SUMIF(개설과목정보!$AR$6:$AR$1000,"미적분학*",개설과목정보!$AV$6:$AV$1000)&gt;0,"O","X")</f>
        <v>X</v>
      </c>
    </row>
    <row r="8" spans="2:9" ht="19.95" customHeight="1" thickBot="1">
      <c r="B8" s="20" t="s">
        <v>54</v>
      </c>
      <c r="C8" s="21" t="s">
        <v>55</v>
      </c>
      <c r="D8" s="22"/>
      <c r="E8" s="23" t="str">
        <f>IF(SUMIF(개설과목정보!$AR$6:$AR$1000,"고급*"&amp;"*미적분학*",개설과목정보!$AV$6:$AV$1000)&gt;0,"O","X")</f>
        <v>X</v>
      </c>
    </row>
    <row r="9" spans="2:9" ht="19.95" customHeight="1" thickTop="1" thickBot="1">
      <c r="B9" s="24" t="s">
        <v>56</v>
      </c>
      <c r="C9" s="25" t="s">
        <v>57</v>
      </c>
      <c r="D9" s="26" t="s">
        <v>58</v>
      </c>
      <c r="E9" s="27" t="str">
        <f>IF(COUNTIF(E10:E13,"O")&gt;=1,"O","X")</f>
        <v>X</v>
      </c>
    </row>
    <row r="10" spans="2:9" ht="19.95" customHeight="1">
      <c r="B10" s="16" t="s">
        <v>59</v>
      </c>
      <c r="C10" s="17" t="s">
        <v>60</v>
      </c>
      <c r="D10" s="18"/>
      <c r="E10" s="19" t="str">
        <f>IF(SUMIF(개설과목정보!$AR$6:$AR$1000,"다변수해석학*",개설과목정보!$AV$6:$AV$1000)&gt;0,"O","X")</f>
        <v>X</v>
      </c>
    </row>
    <row r="11" spans="2:9" ht="19.95" customHeight="1">
      <c r="B11" s="28" t="s">
        <v>61</v>
      </c>
      <c r="C11" s="29" t="s">
        <v>62</v>
      </c>
      <c r="D11" s="30"/>
      <c r="E11" s="19" t="str">
        <f>IF(SUMIF(개설과목정보!$AR$6:$AR$1000,"미분방정식*",개설과목정보!$AV$6:$AV$1000)&gt;0,"O","X")</f>
        <v>X</v>
      </c>
    </row>
    <row r="12" spans="2:9" ht="19.95" customHeight="1">
      <c r="B12" s="28" t="s">
        <v>63</v>
      </c>
      <c r="C12" s="29" t="s">
        <v>64</v>
      </c>
      <c r="D12" s="30"/>
      <c r="E12" s="19" t="str">
        <f>IF(SUMIF(개설과목정보!$AR$6:$AR$1000,"선형대수학*",개설과목정보!$AV$6:$AV$1000)&gt;0,"O","X")</f>
        <v>X</v>
      </c>
      <c r="I12" s="69"/>
    </row>
    <row r="13" spans="2:9" ht="40.049999999999997" customHeight="1" thickBot="1">
      <c r="B13" s="20" t="s">
        <v>65</v>
      </c>
      <c r="C13" s="31" t="s">
        <v>66</v>
      </c>
      <c r="D13" s="22"/>
      <c r="E13" s="23" t="str">
        <f>IF(SUMIF(개설과목정보!$AR$6:$AR$1000,"*미분방정식*"&amp;"*선형대수학*",개설과목정보!$AV$6:$AV$1000)&gt;0,"O","X")</f>
        <v>X</v>
      </c>
    </row>
    <row r="14" spans="2:9" ht="19.95" customHeight="1" thickTop="1"/>
    <row r="15" spans="2:9" ht="19.95" customHeight="1">
      <c r="B15" s="74" t="s">
        <v>67</v>
      </c>
      <c r="C15" s="74"/>
      <c r="D15" s="74"/>
      <c r="E15" s="74"/>
    </row>
    <row r="16" spans="2:9" ht="19.95" customHeight="1">
      <c r="B16" s="75" t="s">
        <v>41</v>
      </c>
      <c r="C16" s="75"/>
      <c r="D16" s="75"/>
      <c r="E16" s="5" t="s">
        <v>42</v>
      </c>
    </row>
    <row r="17" spans="2:5" ht="40.049999999999997" customHeight="1">
      <c r="B17" s="6" t="s">
        <v>43</v>
      </c>
      <c r="C17" s="7" t="s">
        <v>44</v>
      </c>
      <c r="D17" s="7" t="s">
        <v>45</v>
      </c>
      <c r="E17" s="8" t="s">
        <v>46</v>
      </c>
    </row>
    <row r="18" spans="2:5" ht="19.95" customHeight="1" thickBot="1">
      <c r="B18" s="24" t="s">
        <v>47</v>
      </c>
      <c r="C18" s="25" t="s">
        <v>68</v>
      </c>
      <c r="D18" s="26" t="s">
        <v>134</v>
      </c>
      <c r="E18" s="12" t="str">
        <f>IF(SUM(COUNTIF(E19,"O"),COUNTIF(E22,"O"),COUNTIF(E25,"O"),COUNTIF(E27,"O"))&gt;=3,"O","X")</f>
        <v>X</v>
      </c>
    </row>
    <row r="19" spans="2:5" ht="19.95" customHeight="1" thickTop="1" thickBot="1">
      <c r="B19" s="13" t="s">
        <v>69</v>
      </c>
      <c r="C19" s="14" t="s">
        <v>70</v>
      </c>
      <c r="D19" s="15" t="s">
        <v>71</v>
      </c>
      <c r="E19" s="27" t="str">
        <f>IF(COUNTIF(E20:E21,"O")&gt;=2,"O","X")</f>
        <v>X</v>
      </c>
    </row>
    <row r="20" spans="2:5" ht="19.95" customHeight="1">
      <c r="B20" s="16" t="s">
        <v>52</v>
      </c>
      <c r="C20" s="17" t="s">
        <v>72</v>
      </c>
      <c r="D20" s="18"/>
      <c r="E20" s="19" t="str">
        <f>IF(SUMIF(개설과목정보!$AR$6:$AR$1000,"*일반물리학 및 연습 I",개설과목정보!$AV$6:$AV$1000)&gt;0,"O","X")</f>
        <v>X</v>
      </c>
    </row>
    <row r="21" spans="2:5" ht="19.95" customHeight="1" thickBot="1">
      <c r="B21" s="20" t="s">
        <v>54</v>
      </c>
      <c r="C21" s="21" t="s">
        <v>73</v>
      </c>
      <c r="D21" s="22"/>
      <c r="E21" s="19" t="str">
        <f>IF(SUMIF(개설과목정보!$AR$6:$AR$1000,"일반물리학*"&amp;"*실험*"&amp;"*Ⅰ",개설과목정보!$AV$6:$AV$1000)+SUMIF(개설과목정보!$AR$6:$AR$1000,"일반물리학*"&amp;"*실험*"&amp;"*I",개설과목정보!$AV$6:$AV$1000)&gt;0,"O","X")</f>
        <v>X</v>
      </c>
    </row>
    <row r="22" spans="2:5" ht="19.95" customHeight="1" thickTop="1" thickBot="1">
      <c r="B22" s="13" t="s">
        <v>56</v>
      </c>
      <c r="C22" s="32" t="s">
        <v>74</v>
      </c>
      <c r="D22" s="15" t="s">
        <v>71</v>
      </c>
      <c r="E22" s="33" t="str">
        <f>IF(COUNTIF(E23:E24,"O")&gt;=2,"O","X")</f>
        <v>X</v>
      </c>
    </row>
    <row r="23" spans="2:5" ht="19.95" customHeight="1">
      <c r="B23" s="16" t="s">
        <v>59</v>
      </c>
      <c r="C23" s="17" t="s">
        <v>75</v>
      </c>
      <c r="D23" s="18"/>
      <c r="E23" s="19" t="str">
        <f>IF(SUMIF(개설과목정보!$AR$6:$AR$1000,"*일반화학 및 연습 I",개설과목정보!$AV$6:$AV$1000)&gt;0,"O","X")</f>
        <v>X</v>
      </c>
    </row>
    <row r="24" spans="2:5" ht="19.95" customHeight="1" thickBot="1">
      <c r="B24" s="20" t="s">
        <v>61</v>
      </c>
      <c r="C24" s="21" t="s">
        <v>76</v>
      </c>
      <c r="D24" s="22"/>
      <c r="E24" s="19" t="str">
        <f>IF(SUMIF(개설과목정보!$AR$6:$AR$1000,"일반화학*"&amp;"*실험*"&amp;"*Ⅰ",개설과목정보!$AV$6:$AV$1000)+SUMIF(개설과목정보!$AR$6:$AR$1000,"일반화학*"&amp;"*실험*"&amp;"*I",개설과목정보!$AV$6:$AV$1000)&gt;0,"O","X")</f>
        <v>X</v>
      </c>
    </row>
    <row r="25" spans="2:5" ht="19.95" customHeight="1" thickTop="1" thickBot="1">
      <c r="B25" s="13" t="s">
        <v>77</v>
      </c>
      <c r="C25" s="14" t="s">
        <v>78</v>
      </c>
      <c r="D25" s="15" t="s">
        <v>71</v>
      </c>
      <c r="E25" s="33" t="str">
        <f>IF(COUNTIF(E26:E27,"O")&gt;=2,"O","X")</f>
        <v>X</v>
      </c>
    </row>
    <row r="26" spans="2:5" ht="40.049999999999997" customHeight="1">
      <c r="B26" s="16" t="s">
        <v>79</v>
      </c>
      <c r="C26" s="34" t="s">
        <v>80</v>
      </c>
      <c r="D26" s="18"/>
      <c r="E26" s="19" t="str">
        <f>IF(SUMIF(개설과목정보!$AR$6:$AR$1000,"생물학*",개설과목정보!$AV$6:$AV$1000)+SUMIF(개설과목정보!$AR$6:$AR$1000,"인간 생물학*",개설과목정보!$AV$6:$AV$1000)+SUMIF(개설과목정보!$AR$6:$AR$1000,"고급일반생물학*",개설과목정보!$AV$6:$AV$1000)&gt;0,"O","X")</f>
        <v>X</v>
      </c>
    </row>
    <row r="27" spans="2:5" ht="19.95" customHeight="1" thickBot="1">
      <c r="B27" s="20" t="s">
        <v>81</v>
      </c>
      <c r="C27" s="21" t="s">
        <v>82</v>
      </c>
      <c r="D27" s="22"/>
      <c r="E27" s="19" t="str">
        <f>IF(SUMIF(개설과목정보!$AR$6:$AR$1000,"일반생물학*"&amp;"*실험*"&amp;"*Ⅰ",개설과목정보!$AV$6:$AV$1000)+SUMIF(개설과목정보!$AR$6:$AR$1000,"일반생물학*"&amp;"*실험*"&amp;"*I",개설과목정보!$AV$6:$AV$1000)&gt;0,"O","X")</f>
        <v>X</v>
      </c>
    </row>
    <row r="28" spans="2:5" ht="19.95" customHeight="1" thickTop="1" thickBot="1">
      <c r="B28" s="13" t="s">
        <v>83</v>
      </c>
      <c r="C28" s="14" t="s">
        <v>84</v>
      </c>
      <c r="D28" s="15" t="s">
        <v>85</v>
      </c>
      <c r="E28" s="33" t="str">
        <f>IF(COUNTIF(E29,"O")&gt;=1,"O","X")</f>
        <v>X</v>
      </c>
    </row>
    <row r="29" spans="2:5" ht="19.95" customHeight="1" thickBot="1">
      <c r="B29" s="9" t="s">
        <v>86</v>
      </c>
      <c r="C29" s="10" t="s">
        <v>87</v>
      </c>
      <c r="D29" s="35"/>
      <c r="E29" s="57" t="str">
        <f>IF(SUMIF(개설과목정보!$AR$6:$AR$1000,"컴퓨터 프로그래밍",개설과목정보!$AV$6:$AV$1000)&gt;0,"O","X")</f>
        <v>X</v>
      </c>
    </row>
    <row r="30" spans="2:5" ht="19.95" customHeight="1" thickTop="1"/>
    <row r="31" spans="2:5" ht="19.95" customHeight="1">
      <c r="B31" s="76" t="s">
        <v>88</v>
      </c>
      <c r="C31" s="76"/>
      <c r="D31" s="76"/>
      <c r="E31" s="76"/>
    </row>
    <row r="32" spans="2:5" ht="19.95" customHeight="1">
      <c r="B32" s="77" t="s">
        <v>41</v>
      </c>
      <c r="C32" s="77"/>
      <c r="D32" s="77"/>
      <c r="E32" s="5" t="s">
        <v>42</v>
      </c>
    </row>
    <row r="33" spans="2:5" ht="40.049999999999997" customHeight="1">
      <c r="B33" s="36" t="s">
        <v>43</v>
      </c>
      <c r="C33" s="37" t="s">
        <v>44</v>
      </c>
      <c r="D33" s="37" t="s">
        <v>45</v>
      </c>
      <c r="E33" s="38" t="s">
        <v>46</v>
      </c>
    </row>
    <row r="34" spans="2:5" ht="19.95" customHeight="1" thickBot="1">
      <c r="B34" s="9" t="s">
        <v>47</v>
      </c>
      <c r="C34" s="10" t="s">
        <v>89</v>
      </c>
      <c r="D34" s="11" t="s">
        <v>49</v>
      </c>
      <c r="E34" s="12" t="str">
        <f>IF(AND(E35="O", E38="O"),"O","X")</f>
        <v>X</v>
      </c>
    </row>
    <row r="35" spans="2:5" ht="19.95" customHeight="1" thickTop="1" thickBot="1">
      <c r="B35" s="13">
        <v>1</v>
      </c>
      <c r="C35" s="14" t="s">
        <v>90</v>
      </c>
      <c r="D35" s="15" t="s">
        <v>51</v>
      </c>
      <c r="E35" s="1" t="str">
        <f>IF(COUNTIF(E36:E37,"O")&gt;=1,"O","X")</f>
        <v>X</v>
      </c>
    </row>
    <row r="36" spans="2:5" ht="19.95" customHeight="1">
      <c r="B36" s="16" t="s">
        <v>52</v>
      </c>
      <c r="C36" s="17" t="s">
        <v>91</v>
      </c>
      <c r="D36" s="18"/>
      <c r="E36" s="19" t="str">
        <f>IF(SUMIF(개설과목정보!$AR$6:$AR$1000,"*신입생 영어",개설과목정보!$AV$6:$AV$1000)&gt;0,"O","X")</f>
        <v>X</v>
      </c>
    </row>
    <row r="37" spans="2:5" ht="19.95" customHeight="1" thickBot="1">
      <c r="B37" s="20" t="s">
        <v>54</v>
      </c>
      <c r="C37" s="21" t="s">
        <v>92</v>
      </c>
      <c r="D37" s="22"/>
      <c r="E37" s="23" t="str">
        <f>IF(SUMIF(개설과목정보!$AR$6:$AR$1000,"*발표와 토론",개설과목정보!$AV$6:$AV$1000)&gt;0,"O","X")</f>
        <v>X</v>
      </c>
    </row>
    <row r="38" spans="2:5" ht="19.95" customHeight="1" thickTop="1" thickBot="1">
      <c r="B38" s="24" t="s">
        <v>56</v>
      </c>
      <c r="C38" s="25" t="s">
        <v>93</v>
      </c>
      <c r="D38" s="15" t="s">
        <v>85</v>
      </c>
      <c r="E38" s="27" t="str">
        <f>IF(COUNTIF(E39:E39,"O")&gt;0,"O","X")</f>
        <v>X</v>
      </c>
    </row>
    <row r="39" spans="2:5" ht="19.95" customHeight="1" thickBot="1">
      <c r="B39" s="20" t="s">
        <v>65</v>
      </c>
      <c r="C39" s="31" t="s">
        <v>94</v>
      </c>
      <c r="D39" s="22"/>
      <c r="E39" s="57" t="str">
        <f>IF(SUMIF(개설과목정보!$AR$6:$AR$1000,"*이공계 글쓰기 입문",개설과목정보!$AV$6:$AV$1000)&gt;0,"O","X")</f>
        <v>X</v>
      </c>
    </row>
    <row r="40" spans="2:5" ht="19.95" customHeight="1" thickTop="1"/>
    <row r="41" spans="2:5" ht="19.95" customHeight="1">
      <c r="B41" s="76" t="s">
        <v>95</v>
      </c>
      <c r="C41" s="76"/>
      <c r="D41" s="76"/>
      <c r="E41" s="76"/>
    </row>
    <row r="42" spans="2:5" ht="19.95" customHeight="1">
      <c r="B42" s="77" t="s">
        <v>41</v>
      </c>
      <c r="C42" s="77"/>
      <c r="D42" s="77"/>
      <c r="E42" s="5" t="s">
        <v>42</v>
      </c>
    </row>
    <row r="43" spans="2:5" ht="40.049999999999997" customHeight="1">
      <c r="B43" s="36" t="s">
        <v>43</v>
      </c>
      <c r="C43" s="37" t="s">
        <v>44</v>
      </c>
      <c r="D43" s="37" t="s">
        <v>45</v>
      </c>
      <c r="E43" s="38" t="s">
        <v>46</v>
      </c>
    </row>
    <row r="44" spans="2:5" ht="19.95" customHeight="1" thickBot="1">
      <c r="B44" s="9" t="s">
        <v>47</v>
      </c>
      <c r="C44" s="10" t="s">
        <v>96</v>
      </c>
      <c r="D44" s="11" t="s">
        <v>97</v>
      </c>
      <c r="E44" s="12" t="str">
        <f>IF(AND(E45="O"),"O","X")</f>
        <v>X</v>
      </c>
    </row>
    <row r="45" spans="2:5" ht="19.95" customHeight="1" thickTop="1" thickBot="1">
      <c r="B45" s="13">
        <v>1</v>
      </c>
      <c r="C45" s="14" t="s">
        <v>98</v>
      </c>
      <c r="D45" s="15" t="s">
        <v>99</v>
      </c>
      <c r="E45" s="1" t="str">
        <f>IF(COUNTIF(E46:E52,"O")&gt;=1,"O","X")</f>
        <v>X</v>
      </c>
    </row>
    <row r="46" spans="2:5" ht="19.95" customHeight="1">
      <c r="B46" s="16" t="s">
        <v>52</v>
      </c>
      <c r="C46" s="17" t="s">
        <v>100</v>
      </c>
      <c r="D46" s="78" t="s">
        <v>101</v>
      </c>
      <c r="E46" s="47" t="str">
        <f>IF(SUMIF(개설과목정보!$AR$6:$AR$1000,"*논리적 글쓰기",개설과목정보!$AV$6:$AV$1000)&gt;0,"O","X")</f>
        <v>X</v>
      </c>
    </row>
    <row r="47" spans="2:5" ht="19.95" customHeight="1">
      <c r="B47" s="28" t="s">
        <v>54</v>
      </c>
      <c r="C47" s="29" t="s">
        <v>102</v>
      </c>
      <c r="D47" s="79"/>
      <c r="E47" s="70" t="str">
        <f>IF(SUMIF(개설과목정보!$AR$6:$AR$1000,"*학술적 글쓰기",개설과목정보!$AV$6:$AV$1000)&gt;0,"O","X")</f>
        <v>X</v>
      </c>
    </row>
    <row r="48" spans="2:5" ht="19.95" customHeight="1">
      <c r="B48" s="28" t="s">
        <v>103</v>
      </c>
      <c r="C48" s="29" t="s">
        <v>104</v>
      </c>
      <c r="D48" s="80"/>
      <c r="E48" s="19" t="str">
        <f>IF(SUMIF(개설과목정보!$AR$6:$AR$1000,"*창의적 글쓰기",개설과목정보!$AV$6:$AV$1000)&gt;0,"O","X")</f>
        <v>X</v>
      </c>
    </row>
    <row r="49" spans="2:5" ht="19.95" customHeight="1">
      <c r="B49" s="28" t="s">
        <v>105</v>
      </c>
      <c r="C49" s="29" t="s">
        <v>106</v>
      </c>
      <c r="D49" s="81" t="s">
        <v>107</v>
      </c>
      <c r="E49" s="19" t="str">
        <f>IF(SUMIF(개설과목정보!$AR$6:$AR$1000,"*과학 글쓰기",개설과목정보!$AV$6:$AV$1000)&gt;0,"O","X")</f>
        <v>X</v>
      </c>
    </row>
    <row r="50" spans="2:5" ht="19.95" customHeight="1">
      <c r="B50" s="28" t="s">
        <v>108</v>
      </c>
      <c r="C50" s="29" t="s">
        <v>109</v>
      </c>
      <c r="D50" s="79"/>
      <c r="E50" s="19" t="str">
        <f>IF(SUMIF(개설과목정보!$AR$6:$AR$1000,"*고전 읽기와 글쓰기",개설과목정보!$AV$6:$AV$1000)&gt;0,"O","X")</f>
        <v>X</v>
      </c>
    </row>
    <row r="51" spans="2:5" ht="19.95" customHeight="1">
      <c r="B51" s="28" t="s">
        <v>110</v>
      </c>
      <c r="C51" s="29" t="s">
        <v>111</v>
      </c>
      <c r="D51" s="79"/>
      <c r="E51" s="19" t="str">
        <f>IF(SUMIF(개설과목정보!$AR$6:$AR$1000,"*비평적 글쓰기",개설과목정보!$AV$6:$AV$1000)&gt;0,"O","X")</f>
        <v>X</v>
      </c>
    </row>
    <row r="52" spans="2:5" ht="19.95" customHeight="1" thickBot="1">
      <c r="B52" s="20" t="s">
        <v>112</v>
      </c>
      <c r="C52" s="21" t="s">
        <v>113</v>
      </c>
      <c r="D52" s="82"/>
      <c r="E52" s="23" t="str">
        <f>IF(SUMIF(개설과목정보!$AR$6:$AR$1000,"*디지털 스토리텔링",개설과목정보!$AV$6:$AV$1000)&gt;0,"O","X")</f>
        <v>X</v>
      </c>
    </row>
    <row r="53" spans="2:5" ht="19.95" customHeight="1" thickTop="1"/>
    <row r="54" spans="2:5" ht="19.95" customHeight="1">
      <c r="B54" s="83" t="s">
        <v>114</v>
      </c>
      <c r="C54" s="72"/>
      <c r="D54" s="73"/>
      <c r="E54" s="84"/>
    </row>
    <row r="55" spans="2:5" ht="19.95" customHeight="1">
      <c r="B55" s="71" t="s">
        <v>115</v>
      </c>
      <c r="C55" s="72"/>
      <c r="D55" s="73"/>
      <c r="E55" s="42" t="s">
        <v>116</v>
      </c>
    </row>
    <row r="56" spans="2:5" ht="40.049999999999997" customHeight="1">
      <c r="B56" s="39" t="s">
        <v>117</v>
      </c>
      <c r="C56" s="40" t="s">
        <v>118</v>
      </c>
      <c r="D56" s="40" t="s">
        <v>119</v>
      </c>
      <c r="E56" s="41" t="s">
        <v>46</v>
      </c>
    </row>
    <row r="57" spans="2:5" ht="19.95" customHeight="1" thickBot="1">
      <c r="B57" s="9" t="s">
        <v>120</v>
      </c>
      <c r="C57" s="10" t="s">
        <v>130</v>
      </c>
      <c r="D57" s="11" t="s">
        <v>135</v>
      </c>
      <c r="E57" s="12" t="str">
        <f>IF(AND(E58="O",E60="O",E62="O"),"O","X")</f>
        <v>X</v>
      </c>
    </row>
    <row r="58" spans="2:5" ht="19.95" customHeight="1" thickTop="1" thickBot="1">
      <c r="B58" s="13">
        <v>1</v>
      </c>
      <c r="C58" s="14" t="s">
        <v>121</v>
      </c>
      <c r="D58" s="15" t="s">
        <v>131</v>
      </c>
      <c r="E58" s="33" t="str">
        <f>IF(E59&gt;=6,"O","X")</f>
        <v>X</v>
      </c>
    </row>
    <row r="59" spans="2:5" ht="19.95" customHeight="1" thickBot="1">
      <c r="B59" s="9" t="s">
        <v>52</v>
      </c>
      <c r="C59" s="10" t="s">
        <v>125</v>
      </c>
      <c r="D59" s="11"/>
      <c r="E59" s="12">
        <f>SUMPRODUCT('교양과목-예체능'!$E$6:$E$1000,'교양과목-예체능'!$F$6:$F$1000)</f>
        <v>0</v>
      </c>
    </row>
    <row r="60" spans="2:5" ht="40.049999999999997" customHeight="1" thickTop="1" thickBot="1">
      <c r="B60" s="13" t="s">
        <v>122</v>
      </c>
      <c r="C60" s="14" t="s">
        <v>123</v>
      </c>
      <c r="D60" s="15" t="s">
        <v>132</v>
      </c>
      <c r="E60" s="33" t="str">
        <f>IF(E61&gt;=6,"O","X")</f>
        <v>X</v>
      </c>
    </row>
    <row r="61" spans="2:5" ht="19.95" customHeight="1" thickBot="1">
      <c r="B61" s="9" t="s">
        <v>59</v>
      </c>
      <c r="C61" s="10" t="s">
        <v>126</v>
      </c>
      <c r="D61" s="11"/>
      <c r="E61" s="12">
        <f>SUMPRODUCT('교양과목-예체능'!$K$6:$K$1000,'교양과목-예체능'!$L$6:$L$1000)</f>
        <v>0</v>
      </c>
    </row>
    <row r="62" spans="2:5" ht="40.049999999999997" customHeight="1" thickTop="1" thickBot="1">
      <c r="B62" s="13" t="s">
        <v>124</v>
      </c>
      <c r="C62" s="14" t="s">
        <v>127</v>
      </c>
      <c r="D62" s="43" t="s">
        <v>133</v>
      </c>
      <c r="E62" s="33" t="str">
        <f>IF(E64&gt;=24,"O","X")</f>
        <v>X</v>
      </c>
    </row>
    <row r="63" spans="2:5" ht="19.95" customHeight="1">
      <c r="B63" s="44" t="s">
        <v>79</v>
      </c>
      <c r="C63" s="45" t="s">
        <v>128</v>
      </c>
      <c r="D63" s="46"/>
      <c r="E63" s="47">
        <f>SUMPRODUCT('교양과목-예체능'!$Q$6:$Q$1000,'교양과목-예체능'!$R$6:$R$1000)</f>
        <v>0</v>
      </c>
    </row>
    <row r="64" spans="2:5" ht="19.95" customHeight="1" thickBot="1">
      <c r="B64" s="9" t="s">
        <v>81</v>
      </c>
      <c r="C64" s="10" t="s">
        <v>129</v>
      </c>
      <c r="D64" s="35"/>
      <c r="E64" s="12">
        <f>IF(E59+E61+E63&gt;36,36,E59+E61+E63)</f>
        <v>0</v>
      </c>
    </row>
    <row r="65" spans="2:10" ht="19.95" customHeight="1" thickTop="1"/>
    <row r="66" spans="2:10" ht="19.95" customHeight="1">
      <c r="B66" s="85" t="s">
        <v>136</v>
      </c>
      <c r="C66" s="85"/>
      <c r="D66" s="85"/>
      <c r="E66" s="85"/>
      <c r="F66" s="49"/>
      <c r="G66" s="49"/>
      <c r="H66" s="49"/>
      <c r="I66" s="49"/>
      <c r="J66" s="49"/>
    </row>
    <row r="67" spans="2:10" ht="19.95" customHeight="1">
      <c r="B67" s="86" t="s">
        <v>41</v>
      </c>
      <c r="C67" s="86"/>
      <c r="D67" s="86"/>
      <c r="E67" s="50" t="s">
        <v>137</v>
      </c>
      <c r="F67" s="49"/>
      <c r="G67" s="49"/>
      <c r="H67" s="49"/>
      <c r="I67" s="49"/>
      <c r="J67" s="49"/>
    </row>
    <row r="68" spans="2:10" ht="40.049999999999997" customHeight="1">
      <c r="B68" s="58" t="s">
        <v>117</v>
      </c>
      <c r="C68" s="59" t="s">
        <v>118</v>
      </c>
      <c r="D68" s="59" t="s">
        <v>119</v>
      </c>
      <c r="E68" s="60" t="s">
        <v>46</v>
      </c>
      <c r="F68" s="49"/>
      <c r="G68" s="49"/>
      <c r="H68" s="49"/>
      <c r="I68" s="49"/>
      <c r="J68" s="49"/>
    </row>
    <row r="69" spans="2:10" ht="19.95" customHeight="1" thickBot="1">
      <c r="B69" s="9" t="s">
        <v>120</v>
      </c>
      <c r="C69" s="10" t="s">
        <v>138</v>
      </c>
      <c r="D69" s="11" t="s">
        <v>139</v>
      </c>
      <c r="E69" s="12" t="str">
        <f>IF(OR(E70="O",E72="O"),"O","X")</f>
        <v>X</v>
      </c>
      <c r="F69" s="49"/>
      <c r="G69" s="49"/>
      <c r="H69" s="49"/>
      <c r="I69" s="49"/>
      <c r="J69" s="49"/>
    </row>
    <row r="70" spans="2:10" ht="19.95" customHeight="1" thickTop="1" thickBot="1">
      <c r="B70" s="13">
        <v>1</v>
      </c>
      <c r="C70" s="14" t="s">
        <v>140</v>
      </c>
      <c r="D70" s="15" t="s">
        <v>141</v>
      </c>
      <c r="E70" s="33" t="str">
        <f>IF(E71="O","O","X")</f>
        <v>X</v>
      </c>
      <c r="F70" s="49"/>
      <c r="G70" s="49"/>
      <c r="H70" s="49"/>
      <c r="I70" s="49"/>
      <c r="J70" s="49"/>
    </row>
    <row r="71" spans="2:10" ht="19.95" customHeight="1" thickBot="1">
      <c r="B71" s="54" t="s">
        <v>52</v>
      </c>
      <c r="C71" s="55" t="s">
        <v>142</v>
      </c>
      <c r="D71" s="56"/>
      <c r="E71" s="23" t="str">
        <f>IF(SUMIF(개설과목정보!$AR$6:$AR$1000,"소프트웨어 기초와 코딩",개설과목정보!$AV$6:$AV$1000)&gt;0,"O","X")</f>
        <v>X</v>
      </c>
      <c r="F71" s="49"/>
      <c r="G71" s="49"/>
      <c r="H71" s="49"/>
      <c r="I71" s="49"/>
      <c r="J71" s="49"/>
    </row>
    <row r="72" spans="2:10" ht="19.95" customHeight="1" thickTop="1" thickBot="1">
      <c r="B72" s="24" t="s">
        <v>56</v>
      </c>
      <c r="C72" s="25" t="s">
        <v>143</v>
      </c>
      <c r="D72" s="26" t="s">
        <v>144</v>
      </c>
      <c r="E72" s="33" t="str">
        <f>IF(E73="O","O","X")</f>
        <v>X</v>
      </c>
      <c r="F72" s="49"/>
      <c r="G72" s="49"/>
      <c r="H72" s="49"/>
      <c r="I72" s="49"/>
      <c r="J72" s="49"/>
    </row>
    <row r="73" spans="2:10" ht="19.95" customHeight="1" thickBot="1">
      <c r="B73" s="54" t="s">
        <v>59</v>
      </c>
      <c r="C73" s="55" t="s">
        <v>87</v>
      </c>
      <c r="D73" s="56"/>
      <c r="E73" s="23" t="str">
        <f>IF(SUMIF(개설과목정보!$AR$6:$AR$1000,"컴퓨터 프로그래밍",개설과목정보!$AV$6:$AV$1000)&gt;0,"O","X")</f>
        <v>X</v>
      </c>
      <c r="F73" s="49"/>
      <c r="G73" s="49"/>
      <c r="H73" s="49"/>
      <c r="I73" s="49"/>
      <c r="J73" s="49"/>
    </row>
    <row r="74" spans="2:10" ht="19.95" customHeight="1" thickTop="1">
      <c r="C74" s="48"/>
      <c r="D74" s="49"/>
      <c r="E74" s="50"/>
      <c r="F74" s="49"/>
      <c r="G74" s="49"/>
      <c r="H74" s="49"/>
      <c r="I74" s="49"/>
      <c r="J74" s="49"/>
    </row>
    <row r="75" spans="2:10" ht="19.95" customHeight="1">
      <c r="B75" s="87" t="s">
        <v>145</v>
      </c>
      <c r="C75" s="87"/>
      <c r="D75" s="87"/>
      <c r="E75" s="87"/>
      <c r="F75" s="49"/>
      <c r="G75" s="87" t="s">
        <v>145</v>
      </c>
      <c r="H75" s="87"/>
      <c r="I75" s="87"/>
      <c r="J75" s="87"/>
    </row>
    <row r="76" spans="2:10" ht="19.95" customHeight="1">
      <c r="B76" s="88" t="s">
        <v>41</v>
      </c>
      <c r="C76" s="88"/>
      <c r="D76" s="88"/>
      <c r="E76" s="50" t="s">
        <v>146</v>
      </c>
      <c r="F76" s="49"/>
      <c r="G76" s="88" t="s">
        <v>41</v>
      </c>
      <c r="H76" s="88"/>
      <c r="I76" s="88"/>
      <c r="J76" s="50" t="s">
        <v>147</v>
      </c>
    </row>
    <row r="77" spans="2:10" ht="40.049999999999997" customHeight="1">
      <c r="B77" s="51" t="s">
        <v>117</v>
      </c>
      <c r="C77" s="52" t="s">
        <v>118</v>
      </c>
      <c r="D77" s="52" t="s">
        <v>119</v>
      </c>
      <c r="E77" s="53" t="s">
        <v>46</v>
      </c>
      <c r="F77" s="49"/>
      <c r="G77" s="51" t="s">
        <v>117</v>
      </c>
      <c r="H77" s="52" t="s">
        <v>118</v>
      </c>
      <c r="I77" s="52" t="s">
        <v>119</v>
      </c>
      <c r="J77" s="53" t="s">
        <v>46</v>
      </c>
    </row>
    <row r="78" spans="2:10" ht="19.95" customHeight="1" thickBot="1">
      <c r="B78" s="9" t="s">
        <v>120</v>
      </c>
      <c r="C78" s="10" t="s">
        <v>148</v>
      </c>
      <c r="D78" s="11" t="s">
        <v>149</v>
      </c>
      <c r="E78" s="12" t="str">
        <f>IF(OR(E79="O"),"O","X")</f>
        <v>X</v>
      </c>
      <c r="F78" s="49"/>
      <c r="G78" s="9" t="s">
        <v>120</v>
      </c>
      <c r="H78" s="10" t="s">
        <v>148</v>
      </c>
      <c r="I78" s="11" t="s">
        <v>150</v>
      </c>
      <c r="J78" s="12" t="str">
        <f>IF(AND(J79="O",J81="O"),"O","X")</f>
        <v>X</v>
      </c>
    </row>
    <row r="79" spans="2:10" ht="19.95" customHeight="1" thickTop="1" thickBot="1">
      <c r="B79" s="13">
        <v>1</v>
      </c>
      <c r="C79" s="14" t="s">
        <v>151</v>
      </c>
      <c r="D79" s="15" t="s">
        <v>141</v>
      </c>
      <c r="E79" s="33" t="str">
        <f>IF(E80="O","O","X")</f>
        <v>X</v>
      </c>
      <c r="F79" s="49"/>
      <c r="G79" s="13">
        <v>1</v>
      </c>
      <c r="H79" s="14" t="s">
        <v>151</v>
      </c>
      <c r="I79" s="15" t="s">
        <v>141</v>
      </c>
      <c r="J79" s="33" t="str">
        <f>IF(J80="O","O","X")</f>
        <v>X</v>
      </c>
    </row>
    <row r="80" spans="2:10" ht="19.95" customHeight="1" thickBot="1">
      <c r="B80" s="54" t="s">
        <v>52</v>
      </c>
      <c r="C80" s="55" t="s">
        <v>152</v>
      </c>
      <c r="D80" s="56"/>
      <c r="E80" s="23" t="str">
        <f>IF(SUMIF(개설과목정보!$AR$6:$AR$1000,"GIST 새내기",개설과목정보!$AV$6:$AV$1000)+SUMIF(개설과목정보!$AR$6:$AR$1000,"신입생 세미나",개설과목정보!$AV$6:$AV$1000)&gt;0,"O","X")</f>
        <v>X</v>
      </c>
      <c r="F80" s="49"/>
      <c r="G80" s="54" t="s">
        <v>52</v>
      </c>
      <c r="H80" s="55" t="s">
        <v>152</v>
      </c>
      <c r="I80" s="56"/>
      <c r="J80" s="23" t="str">
        <f>IF(SUMIF(개설과목정보!$AR$6:$AR$1000,"GIST 새내기",개설과목정보!$AV$6:$AV$1000)+SUMIF(개설과목정보!$AR$6:$AR$1000,"신입생 세미나",개설과목정보!$AV$6:$AV$1000)&gt;0,"O","X")</f>
        <v>X</v>
      </c>
    </row>
    <row r="81" spans="2:10" ht="19.95" customHeight="1" thickTop="1" thickBot="1">
      <c r="C81" s="48"/>
      <c r="D81" s="49"/>
      <c r="E81" s="50"/>
      <c r="F81" s="49"/>
      <c r="G81" s="13" t="s">
        <v>56</v>
      </c>
      <c r="H81" s="14" t="s">
        <v>153</v>
      </c>
      <c r="I81" s="15" t="s">
        <v>141</v>
      </c>
      <c r="J81" s="33" t="str">
        <f>IF(J82="O","O","X")</f>
        <v>X</v>
      </c>
    </row>
    <row r="82" spans="2:10" ht="19.95" customHeight="1" thickBot="1">
      <c r="C82" s="48"/>
      <c r="D82" s="49"/>
      <c r="E82" s="50"/>
      <c r="F82" s="49"/>
      <c r="G82" s="54" t="s">
        <v>59</v>
      </c>
      <c r="H82" s="55" t="s">
        <v>154</v>
      </c>
      <c r="I82" s="56"/>
      <c r="J82" s="23" t="str">
        <f>IF(SUMIF(개설과목정보!$FX$6:$FX$1000,"*전공탐색*",개설과목정보!$GB$6:$GB$1000)&gt;0,"O","X")</f>
        <v>X</v>
      </c>
    </row>
    <row r="83" spans="2:10" ht="19.95" customHeight="1" thickTop="1">
      <c r="C83" s="48"/>
      <c r="D83" s="49"/>
      <c r="E83" s="50"/>
      <c r="F83" s="49"/>
      <c r="G83" s="49"/>
      <c r="H83" s="49"/>
      <c r="I83" s="49"/>
      <c r="J83" s="49"/>
    </row>
    <row r="84" spans="2:10" ht="19.95" customHeight="1">
      <c r="B84" s="91" t="s">
        <v>162</v>
      </c>
      <c r="C84" s="91"/>
      <c r="D84" s="91"/>
      <c r="E84" s="91"/>
      <c r="F84" s="49"/>
      <c r="G84" s="91" t="s">
        <v>162</v>
      </c>
      <c r="H84" s="91"/>
      <c r="I84" s="91"/>
      <c r="J84" s="91"/>
    </row>
    <row r="85" spans="2:10" ht="19.95" customHeight="1">
      <c r="B85" s="92" t="s">
        <v>41</v>
      </c>
      <c r="C85" s="92"/>
      <c r="D85" s="92"/>
      <c r="E85" s="50" t="s">
        <v>155</v>
      </c>
      <c r="F85" s="49"/>
      <c r="G85" s="92" t="s">
        <v>41</v>
      </c>
      <c r="H85" s="92"/>
      <c r="I85" s="92"/>
      <c r="J85" s="50" t="s">
        <v>156</v>
      </c>
    </row>
    <row r="86" spans="2:10" ht="40.049999999999997" customHeight="1">
      <c r="B86" s="61" t="s">
        <v>117</v>
      </c>
      <c r="C86" s="62" t="s">
        <v>118</v>
      </c>
      <c r="D86" s="62" t="s">
        <v>119</v>
      </c>
      <c r="E86" s="63" t="s">
        <v>46</v>
      </c>
      <c r="F86" s="49"/>
      <c r="G86" s="61" t="s">
        <v>117</v>
      </c>
      <c r="H86" s="62" t="s">
        <v>118</v>
      </c>
      <c r="I86" s="62" t="s">
        <v>119</v>
      </c>
      <c r="J86" s="63" t="s">
        <v>46</v>
      </c>
    </row>
    <row r="87" spans="2:10" ht="19.95" customHeight="1" thickBot="1">
      <c r="B87" s="9" t="s">
        <v>120</v>
      </c>
      <c r="C87" s="10" t="s">
        <v>157</v>
      </c>
      <c r="D87" s="11" t="s">
        <v>150</v>
      </c>
      <c r="E87" s="12" t="str">
        <f>IF(AND(E88="O",E90="O"),"O","X")</f>
        <v>X</v>
      </c>
      <c r="F87" s="49"/>
      <c r="G87" s="9" t="s">
        <v>120</v>
      </c>
      <c r="H87" s="10" t="s">
        <v>157</v>
      </c>
      <c r="I87" s="11" t="s">
        <v>150</v>
      </c>
      <c r="J87" s="12" t="str">
        <f>IF(AND(J88="O",J90="O"),"O","X")</f>
        <v>X</v>
      </c>
    </row>
    <row r="88" spans="2:10" ht="19.95" customHeight="1" thickTop="1" thickBot="1">
      <c r="B88" s="13">
        <v>1</v>
      </c>
      <c r="C88" s="14" t="s">
        <v>158</v>
      </c>
      <c r="D88" s="15" t="s">
        <v>164</v>
      </c>
      <c r="E88" s="33" t="str">
        <f>IF(E89&gt;=4,"O","X")</f>
        <v>X</v>
      </c>
      <c r="F88" s="49"/>
      <c r="G88" s="13">
        <v>1</v>
      </c>
      <c r="H88" s="14" t="s">
        <v>158</v>
      </c>
      <c r="I88" s="15" t="s">
        <v>185</v>
      </c>
      <c r="J88" s="33" t="str">
        <f>IF(J89&gt;=2,"O","X")</f>
        <v>X</v>
      </c>
    </row>
    <row r="89" spans="2:10" ht="19.95" customHeight="1" thickBot="1">
      <c r="B89" s="54" t="s">
        <v>52</v>
      </c>
      <c r="C89" s="55" t="s">
        <v>159</v>
      </c>
      <c r="D89" s="56"/>
      <c r="E89" s="57">
        <f>SUMIF('교양과목-예체능'!$U$6:$U$1000,"02??",'교양과목-예체능'!$X$6:$X$1000)</f>
        <v>0</v>
      </c>
      <c r="F89" s="49"/>
      <c r="G89" s="54" t="s">
        <v>52</v>
      </c>
      <c r="H89" s="55" t="s">
        <v>159</v>
      </c>
      <c r="I89" s="56"/>
      <c r="J89" s="57">
        <f>SUMIF('교양과목-예체능'!$U$6:$U$1000,"02??",'교양과목-예체능'!$X$6:$X$1000)</f>
        <v>0</v>
      </c>
    </row>
    <row r="90" spans="2:10" ht="19.95" customHeight="1" thickTop="1" thickBot="1">
      <c r="B90" s="13" t="s">
        <v>56</v>
      </c>
      <c r="C90" s="14" t="s">
        <v>160</v>
      </c>
      <c r="D90" s="15" t="s">
        <v>163</v>
      </c>
      <c r="E90" s="33" t="str">
        <f>IF(E91&gt;=4,"O","X")</f>
        <v>X</v>
      </c>
      <c r="F90" s="49"/>
      <c r="G90" s="13" t="s">
        <v>56</v>
      </c>
      <c r="H90" s="14" t="s">
        <v>160</v>
      </c>
      <c r="I90" s="15" t="s">
        <v>165</v>
      </c>
      <c r="J90" s="33" t="str">
        <f>IF(E91&gt;=2,"O","X")</f>
        <v>X</v>
      </c>
    </row>
    <row r="91" spans="2:10" ht="19.95" customHeight="1" thickBot="1">
      <c r="B91" s="54" t="s">
        <v>59</v>
      </c>
      <c r="C91" s="55" t="s">
        <v>161</v>
      </c>
      <c r="D91" s="56"/>
      <c r="E91" s="57">
        <f>SUMIF('교양과목-예체능'!$U$6:$U$1000,"01??",'교양과목-예체능'!$X$6:$X$1000)</f>
        <v>0</v>
      </c>
      <c r="F91" s="49"/>
      <c r="G91" s="54" t="s">
        <v>59</v>
      </c>
      <c r="H91" s="55" t="s">
        <v>161</v>
      </c>
      <c r="I91" s="56"/>
      <c r="J91" s="57">
        <f>SUMIF('교양과목-예체능'!$U$6:$U$1000,"01??",'교양과목-예체능'!$X$6:$X$1000)</f>
        <v>0</v>
      </c>
    </row>
    <row r="92" spans="2:10" ht="19.95" customHeight="1" thickTop="1"/>
    <row r="93" spans="2:10" ht="19.95" customHeight="1">
      <c r="B93" s="89" t="s">
        <v>184</v>
      </c>
      <c r="C93" s="89"/>
      <c r="D93" s="89"/>
      <c r="E93" s="89"/>
      <c r="G93" s="89" t="s">
        <v>184</v>
      </c>
      <c r="H93" s="89"/>
      <c r="I93" s="89"/>
      <c r="J93" s="89"/>
    </row>
    <row r="94" spans="2:10" ht="19.95" customHeight="1">
      <c r="B94" s="90" t="s">
        <v>166</v>
      </c>
      <c r="C94" s="90"/>
      <c r="D94" s="90"/>
      <c r="E94" s="5" t="s">
        <v>183</v>
      </c>
      <c r="G94" s="90" t="s">
        <v>166</v>
      </c>
      <c r="H94" s="90"/>
      <c r="I94" s="90"/>
      <c r="J94" s="64" t="s">
        <v>182</v>
      </c>
    </row>
    <row r="95" spans="2:10" ht="40.049999999999997" customHeight="1">
      <c r="B95" s="67" t="s">
        <v>167</v>
      </c>
      <c r="C95" s="65" t="s">
        <v>118</v>
      </c>
      <c r="D95" s="65" t="s">
        <v>119</v>
      </c>
      <c r="E95" s="66" t="s">
        <v>46</v>
      </c>
      <c r="G95" s="67" t="s">
        <v>167</v>
      </c>
      <c r="H95" s="65" t="s">
        <v>118</v>
      </c>
      <c r="I95" s="65" t="s">
        <v>119</v>
      </c>
      <c r="J95" s="66" t="s">
        <v>46</v>
      </c>
    </row>
    <row r="96" spans="2:10" ht="19.95" customHeight="1" thickBot="1">
      <c r="B96" s="9" t="s">
        <v>168</v>
      </c>
      <c r="C96" s="10" t="s">
        <v>169</v>
      </c>
      <c r="D96" s="35" t="s">
        <v>170</v>
      </c>
      <c r="E96" s="12" t="str">
        <f>IF(AND(E97="O"),"O","X")</f>
        <v>X</v>
      </c>
      <c r="G96" s="9" t="s">
        <v>168</v>
      </c>
      <c r="H96" s="10" t="s">
        <v>169</v>
      </c>
      <c r="I96" s="35" t="s">
        <v>176</v>
      </c>
      <c r="J96" s="12" t="str">
        <f>IF(AND(J97="O",J99="O"),"O","X")</f>
        <v>X</v>
      </c>
    </row>
    <row r="97" spans="2:10" ht="19.95" customHeight="1" thickTop="1" thickBot="1">
      <c r="B97" s="13" t="s">
        <v>171</v>
      </c>
      <c r="C97" s="14" t="s">
        <v>172</v>
      </c>
      <c r="D97" s="68" t="s">
        <v>175</v>
      </c>
      <c r="E97" s="33" t="str">
        <f>IF(E98=2,"O","X")</f>
        <v>X</v>
      </c>
      <c r="G97" s="13" t="s">
        <v>171</v>
      </c>
      <c r="H97" s="14" t="s">
        <v>172</v>
      </c>
      <c r="I97" s="68" t="s">
        <v>175</v>
      </c>
      <c r="J97" s="33" t="str">
        <f>IF(J98=2,"O","X")</f>
        <v>X</v>
      </c>
    </row>
    <row r="98" spans="2:10" ht="19.95" customHeight="1" thickBot="1">
      <c r="B98" s="9" t="s">
        <v>173</v>
      </c>
      <c r="C98" s="10" t="s">
        <v>174</v>
      </c>
      <c r="D98" s="35"/>
      <c r="E98" s="23">
        <f>SUMIF(개설과목정보!$FX$6:$FX$1000,"*콜로퀴움*",개설과목정보!$GB$6:$GB$1000)</f>
        <v>0</v>
      </c>
      <c r="G98" s="9" t="s">
        <v>173</v>
      </c>
      <c r="H98" s="10" t="s">
        <v>174</v>
      </c>
      <c r="I98" s="35"/>
      <c r="J98" s="23">
        <f>SUMIF(개설과목정보!$FX$6:$FX$1000,"*콜로퀴움*",개설과목정보!$GB$6:$GB$1000)</f>
        <v>0</v>
      </c>
    </row>
    <row r="99" spans="2:10" ht="19.95" customHeight="1" thickTop="1" thickBot="1">
      <c r="G99" s="13" t="s">
        <v>177</v>
      </c>
      <c r="H99" s="14" t="s">
        <v>179</v>
      </c>
      <c r="I99" s="68" t="s">
        <v>181</v>
      </c>
      <c r="J99" s="33" t="str">
        <f>IF(J100&lt;&gt;0,"O","X")</f>
        <v>X</v>
      </c>
    </row>
    <row r="100" spans="2:10" ht="19.95" customHeight="1" thickBot="1">
      <c r="G100" s="9" t="s">
        <v>178</v>
      </c>
      <c r="H100" s="10" t="s">
        <v>180</v>
      </c>
      <c r="I100" s="35"/>
      <c r="J100" s="23">
        <f>SUMIF(개설과목정보!$FX$6:$FX$1000,"과학기술과 경제",개설과목정보!$GB$6:$GB$1000)</f>
        <v>0</v>
      </c>
    </row>
    <row r="101" spans="2:10" ht="19.95" customHeight="1" thickTop="1"/>
    <row r="102" spans="2:10" ht="19.95" customHeight="1"/>
    <row r="103" spans="2:10" ht="19.95" customHeight="1"/>
    <row r="104" spans="2:10" ht="19.95" customHeight="1"/>
    <row r="105" spans="2:10" ht="19.95" customHeight="1"/>
    <row r="106" spans="2:10" ht="19.95" customHeight="1"/>
    <row r="107" spans="2:10" ht="19.95" customHeight="1"/>
    <row r="108" spans="2:10" ht="19.95" customHeight="1"/>
    <row r="109" spans="2:10" ht="19.95" customHeight="1"/>
  </sheetData>
  <mergeCells count="26">
    <mergeCell ref="B93:E93"/>
    <mergeCell ref="B94:D94"/>
    <mergeCell ref="G93:J93"/>
    <mergeCell ref="G94:I94"/>
    <mergeCell ref="B84:E84"/>
    <mergeCell ref="G84:J84"/>
    <mergeCell ref="B85:D85"/>
    <mergeCell ref="G85:I85"/>
    <mergeCell ref="B66:E66"/>
    <mergeCell ref="B67:D67"/>
    <mergeCell ref="B75:E75"/>
    <mergeCell ref="G75:J75"/>
    <mergeCell ref="B76:D76"/>
    <mergeCell ref="G76:I76"/>
    <mergeCell ref="B55:D55"/>
    <mergeCell ref="B2:E2"/>
    <mergeCell ref="B3:D3"/>
    <mergeCell ref="B15:E15"/>
    <mergeCell ref="B16:D16"/>
    <mergeCell ref="B31:E31"/>
    <mergeCell ref="B32:D32"/>
    <mergeCell ref="B41:E41"/>
    <mergeCell ref="B42:D42"/>
    <mergeCell ref="D46:D48"/>
    <mergeCell ref="D49:D52"/>
    <mergeCell ref="B54:E5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EA54A-1846-4739-A8BA-A6621C4FBB77}">
  <dimension ref="A1"/>
  <sheetViews>
    <sheetView workbookViewId="0">
      <selection activeCell="B24" sqref="B24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K383"/>
  <sheetViews>
    <sheetView showGridLines="0" workbookViewId="0">
      <selection sqref="A1:XFD1048576"/>
    </sheetView>
  </sheetViews>
  <sheetFormatPr defaultRowHeight="17.399999999999999"/>
  <cols>
    <col min="1" max="16384" width="8.796875" style="99"/>
  </cols>
  <sheetData>
    <row r="1" spans="2:297" ht="7.95" customHeight="1"/>
    <row r="2" spans="2:297" ht="40.049999999999997" customHeight="1">
      <c r="B2" s="100"/>
      <c r="C2" s="101"/>
      <c r="F2" s="100"/>
      <c r="G2" s="101"/>
    </row>
    <row r="3" spans="2:297" ht="7.95" customHeight="1"/>
    <row r="4" spans="2:297" s="104" customFormat="1" ht="19.95" customHeight="1">
      <c r="B4" s="102" t="s">
        <v>7</v>
      </c>
      <c r="C4" s="103"/>
      <c r="D4" s="103"/>
      <c r="E4" s="103"/>
      <c r="F4" s="103"/>
      <c r="G4" s="103"/>
      <c r="H4" s="103"/>
      <c r="J4" s="102" t="s">
        <v>8</v>
      </c>
      <c r="K4" s="103"/>
      <c r="L4" s="103"/>
      <c r="M4" s="103"/>
      <c r="N4" s="103"/>
      <c r="O4" s="103"/>
      <c r="P4" s="103"/>
      <c r="R4" s="102" t="s">
        <v>9</v>
      </c>
      <c r="S4" s="103"/>
      <c r="T4" s="103"/>
      <c r="U4" s="103"/>
      <c r="V4" s="103"/>
      <c r="W4" s="103"/>
      <c r="X4" s="103"/>
      <c r="Z4" s="102" t="s">
        <v>10</v>
      </c>
      <c r="AA4" s="103"/>
      <c r="AB4" s="103"/>
      <c r="AC4" s="103"/>
      <c r="AD4" s="103"/>
      <c r="AE4" s="103"/>
      <c r="AF4" s="103"/>
      <c r="AH4" s="102" t="s">
        <v>11</v>
      </c>
      <c r="AI4" s="103"/>
      <c r="AJ4" s="103"/>
      <c r="AK4" s="103"/>
      <c r="AL4" s="103"/>
      <c r="AM4" s="103"/>
      <c r="AN4" s="103"/>
      <c r="AP4" s="102" t="s">
        <v>12</v>
      </c>
      <c r="AQ4" s="103"/>
      <c r="AR4" s="103"/>
      <c r="AS4" s="103"/>
      <c r="AT4" s="103"/>
      <c r="AU4" s="103"/>
      <c r="AV4" s="103"/>
      <c r="AX4" s="102" t="s">
        <v>13</v>
      </c>
      <c r="AY4" s="103"/>
      <c r="AZ4" s="103"/>
      <c r="BA4" s="103"/>
      <c r="BB4" s="103"/>
      <c r="BC4" s="103"/>
      <c r="BD4" s="103"/>
      <c r="BF4" s="102" t="s">
        <v>14</v>
      </c>
      <c r="BG4" s="103"/>
      <c r="BH4" s="103"/>
      <c r="BI4" s="103"/>
      <c r="BJ4" s="103"/>
      <c r="BK4" s="103"/>
      <c r="BL4" s="103"/>
      <c r="BM4" s="105"/>
      <c r="BN4" s="102" t="s">
        <v>15</v>
      </c>
      <c r="BO4" s="103"/>
      <c r="BP4" s="103"/>
      <c r="BQ4" s="103"/>
      <c r="BR4" s="103"/>
      <c r="BS4" s="103"/>
      <c r="BT4" s="103"/>
      <c r="BV4" s="102" t="s">
        <v>16</v>
      </c>
      <c r="BW4" s="103"/>
      <c r="BX4" s="103"/>
      <c r="BY4" s="103"/>
      <c r="BZ4" s="103"/>
      <c r="CA4" s="103"/>
      <c r="CB4" s="103"/>
      <c r="CD4" s="102" t="s">
        <v>17</v>
      </c>
      <c r="CE4" s="103"/>
      <c r="CF4" s="103"/>
      <c r="CG4" s="103"/>
      <c r="CH4" s="103"/>
      <c r="CI4" s="103"/>
      <c r="CJ4" s="103"/>
      <c r="CL4" s="102" t="s">
        <v>18</v>
      </c>
      <c r="CM4" s="103"/>
      <c r="CN4" s="103"/>
      <c r="CO4" s="103"/>
      <c r="CP4" s="103"/>
      <c r="CQ4" s="103"/>
      <c r="CR4" s="103"/>
      <c r="CT4" s="102" t="s">
        <v>19</v>
      </c>
      <c r="CU4" s="103"/>
      <c r="CV4" s="103"/>
      <c r="CW4" s="103"/>
      <c r="CX4" s="103"/>
      <c r="CY4" s="103"/>
      <c r="CZ4" s="103"/>
      <c r="DB4" s="102" t="s">
        <v>20</v>
      </c>
      <c r="DC4" s="103"/>
      <c r="DD4" s="103"/>
      <c r="DE4" s="103"/>
      <c r="DF4" s="103"/>
      <c r="DG4" s="103"/>
      <c r="DH4" s="103"/>
      <c r="DJ4" s="102" t="s">
        <v>21</v>
      </c>
      <c r="DK4" s="103"/>
      <c r="DL4" s="103"/>
      <c r="DM4" s="103"/>
      <c r="DN4" s="103"/>
      <c r="DO4" s="103"/>
      <c r="DP4" s="103"/>
      <c r="DR4" s="102" t="s">
        <v>22</v>
      </c>
      <c r="DS4" s="103"/>
      <c r="DT4" s="103"/>
      <c r="DU4" s="103"/>
      <c r="DV4" s="103"/>
      <c r="DW4" s="103"/>
      <c r="DX4" s="103"/>
      <c r="DZ4" s="102" t="s">
        <v>23</v>
      </c>
      <c r="EA4" s="103"/>
      <c r="EB4" s="103"/>
      <c r="EC4" s="103"/>
      <c r="ED4" s="103"/>
      <c r="EE4" s="103"/>
      <c r="EF4" s="103"/>
      <c r="EG4" s="105"/>
      <c r="EH4" s="102" t="s">
        <v>24</v>
      </c>
      <c r="EI4" s="103"/>
      <c r="EJ4" s="103"/>
      <c r="EK4" s="103"/>
      <c r="EL4" s="103"/>
      <c r="EM4" s="103"/>
      <c r="EN4" s="103"/>
      <c r="EP4" s="102" t="s">
        <v>25</v>
      </c>
      <c r="EQ4" s="103"/>
      <c r="ER4" s="103"/>
      <c r="ES4" s="103"/>
      <c r="ET4" s="103"/>
      <c r="EU4" s="103"/>
      <c r="EV4" s="103"/>
      <c r="EX4" s="102" t="s">
        <v>26</v>
      </c>
      <c r="EY4" s="103"/>
      <c r="EZ4" s="103"/>
      <c r="FA4" s="103"/>
      <c r="FB4" s="103"/>
      <c r="FC4" s="103"/>
      <c r="FD4" s="103"/>
      <c r="FF4" s="102" t="s">
        <v>27</v>
      </c>
      <c r="FG4" s="103"/>
      <c r="FH4" s="103"/>
      <c r="FI4" s="103"/>
      <c r="FJ4" s="103"/>
      <c r="FK4" s="103"/>
      <c r="FL4" s="103"/>
      <c r="FN4" s="102" t="s">
        <v>28</v>
      </c>
      <c r="FO4" s="103"/>
      <c r="FP4" s="103"/>
      <c r="FQ4" s="103"/>
      <c r="FR4" s="103"/>
      <c r="FS4" s="103"/>
      <c r="FT4" s="103"/>
      <c r="FV4" s="102" t="s">
        <v>29</v>
      </c>
      <c r="FW4" s="103"/>
      <c r="FX4" s="103"/>
      <c r="FY4" s="103"/>
      <c r="FZ4" s="103"/>
      <c r="GA4" s="103"/>
      <c r="GB4" s="103"/>
      <c r="GD4" s="102" t="s">
        <v>30</v>
      </c>
      <c r="GE4" s="103"/>
      <c r="GF4" s="103"/>
      <c r="GG4" s="103"/>
      <c r="GH4" s="103"/>
      <c r="GI4" s="103"/>
      <c r="GJ4" s="103"/>
      <c r="GL4" s="102" t="s">
        <v>31</v>
      </c>
      <c r="GM4" s="103"/>
      <c r="GN4" s="103"/>
      <c r="GO4" s="103"/>
      <c r="GP4" s="103"/>
      <c r="GQ4" s="103"/>
      <c r="GR4" s="103"/>
      <c r="GT4" s="102" t="s">
        <v>32</v>
      </c>
      <c r="GU4" s="103"/>
      <c r="GV4" s="103"/>
      <c r="GW4" s="103"/>
      <c r="GX4" s="103"/>
      <c r="GY4" s="103"/>
      <c r="GZ4" s="103"/>
      <c r="HA4" s="105"/>
      <c r="HB4" s="102" t="s">
        <v>33</v>
      </c>
      <c r="HC4" s="103"/>
      <c r="HD4" s="103"/>
      <c r="HE4" s="103"/>
      <c r="HF4" s="103"/>
      <c r="HG4" s="103"/>
      <c r="HH4" s="103"/>
      <c r="HJ4" s="102" t="s">
        <v>34</v>
      </c>
      <c r="HK4" s="103"/>
      <c r="HL4" s="103"/>
      <c r="HM4" s="103"/>
      <c r="HN4" s="103"/>
      <c r="HO4" s="103"/>
      <c r="HP4" s="103"/>
      <c r="HR4" s="102" t="s">
        <v>35</v>
      </c>
      <c r="HS4" s="103"/>
      <c r="HT4" s="103"/>
      <c r="HU4" s="103"/>
      <c r="HV4" s="103"/>
      <c r="HW4" s="103"/>
      <c r="HX4" s="103"/>
      <c r="HZ4" s="102" t="s">
        <v>36</v>
      </c>
      <c r="IA4" s="103"/>
      <c r="IB4" s="103"/>
      <c r="IC4" s="103"/>
      <c r="ID4" s="103"/>
      <c r="IE4" s="103"/>
      <c r="IF4" s="103"/>
      <c r="IH4" s="102" t="s">
        <v>37</v>
      </c>
      <c r="II4" s="103"/>
      <c r="IJ4" s="103"/>
      <c r="IK4" s="103"/>
      <c r="IL4" s="103"/>
      <c r="IM4" s="103"/>
      <c r="IN4" s="103"/>
      <c r="IP4" s="102" t="s">
        <v>38</v>
      </c>
      <c r="IQ4" s="103"/>
      <c r="IR4" s="103"/>
      <c r="IS4" s="103"/>
      <c r="IT4" s="103"/>
      <c r="IU4" s="103"/>
      <c r="IV4" s="103"/>
      <c r="IX4" s="102" t="s">
        <v>39</v>
      </c>
      <c r="IY4" s="103"/>
      <c r="IZ4" s="103"/>
      <c r="JA4" s="103"/>
      <c r="JB4" s="103"/>
      <c r="JC4" s="103"/>
      <c r="JD4" s="103"/>
      <c r="JL4" s="105"/>
      <c r="JU4" s="105"/>
      <c r="KD4" s="105"/>
    </row>
    <row r="5" spans="2:297" s="104" customFormat="1" ht="19.95" customHeight="1">
      <c r="B5" s="106" t="s">
        <v>2</v>
      </c>
      <c r="C5" s="106" t="s">
        <v>3</v>
      </c>
      <c r="D5" s="106" t="s">
        <v>4</v>
      </c>
      <c r="E5" s="106" t="s">
        <v>0</v>
      </c>
      <c r="F5" s="106" t="s">
        <v>1</v>
      </c>
      <c r="G5" s="106" t="s">
        <v>5</v>
      </c>
      <c r="H5" s="106" t="s">
        <v>6</v>
      </c>
      <c r="I5" s="107"/>
      <c r="J5" s="106" t="s">
        <v>2</v>
      </c>
      <c r="K5" s="106" t="s">
        <v>3</v>
      </c>
      <c r="L5" s="106" t="s">
        <v>4</v>
      </c>
      <c r="M5" s="106" t="s">
        <v>0</v>
      </c>
      <c r="N5" s="106" t="s">
        <v>1</v>
      </c>
      <c r="O5" s="106" t="s">
        <v>5</v>
      </c>
      <c r="P5" s="106" t="s">
        <v>6</v>
      </c>
      <c r="Q5" s="107"/>
      <c r="R5" s="106" t="s">
        <v>2</v>
      </c>
      <c r="S5" s="106" t="s">
        <v>3</v>
      </c>
      <c r="T5" s="106" t="s">
        <v>4</v>
      </c>
      <c r="U5" s="106" t="s">
        <v>0</v>
      </c>
      <c r="V5" s="106" t="s">
        <v>1</v>
      </c>
      <c r="W5" s="106" t="s">
        <v>5</v>
      </c>
      <c r="X5" s="106" t="s">
        <v>6</v>
      </c>
      <c r="Y5" s="107"/>
      <c r="Z5" s="106" t="s">
        <v>2</v>
      </c>
      <c r="AA5" s="106" t="s">
        <v>3</v>
      </c>
      <c r="AB5" s="106" t="s">
        <v>4</v>
      </c>
      <c r="AC5" s="106" t="s">
        <v>0</v>
      </c>
      <c r="AD5" s="106" t="s">
        <v>1</v>
      </c>
      <c r="AE5" s="106" t="s">
        <v>5</v>
      </c>
      <c r="AF5" s="106" t="s">
        <v>6</v>
      </c>
      <c r="AG5" s="107"/>
      <c r="AH5" s="106" t="s">
        <v>2</v>
      </c>
      <c r="AI5" s="106" t="s">
        <v>3</v>
      </c>
      <c r="AJ5" s="106" t="s">
        <v>4</v>
      </c>
      <c r="AK5" s="106" t="s">
        <v>0</v>
      </c>
      <c r="AL5" s="106" t="s">
        <v>1</v>
      </c>
      <c r="AM5" s="106" t="s">
        <v>5</v>
      </c>
      <c r="AN5" s="106" t="s">
        <v>6</v>
      </c>
      <c r="AO5" s="107"/>
      <c r="AP5" s="106" t="s">
        <v>2</v>
      </c>
      <c r="AQ5" s="106" t="s">
        <v>3</v>
      </c>
      <c r="AR5" s="106" t="s">
        <v>4</v>
      </c>
      <c r="AS5" s="106" t="s">
        <v>0</v>
      </c>
      <c r="AT5" s="106" t="s">
        <v>1</v>
      </c>
      <c r="AU5" s="106" t="s">
        <v>5</v>
      </c>
      <c r="AV5" s="106" t="s">
        <v>6</v>
      </c>
      <c r="AW5" s="107"/>
      <c r="AX5" s="106" t="s">
        <v>2</v>
      </c>
      <c r="AY5" s="106" t="s">
        <v>3</v>
      </c>
      <c r="AZ5" s="106" t="s">
        <v>4</v>
      </c>
      <c r="BA5" s="106" t="s">
        <v>0</v>
      </c>
      <c r="BB5" s="106" t="s">
        <v>1</v>
      </c>
      <c r="BC5" s="106" t="s">
        <v>5</v>
      </c>
      <c r="BD5" s="106" t="s">
        <v>6</v>
      </c>
      <c r="BE5" s="107"/>
      <c r="BF5" s="106" t="s">
        <v>2</v>
      </c>
      <c r="BG5" s="106" t="s">
        <v>3</v>
      </c>
      <c r="BH5" s="106" t="s">
        <v>4</v>
      </c>
      <c r="BI5" s="106" t="s">
        <v>0</v>
      </c>
      <c r="BJ5" s="106" t="s">
        <v>1</v>
      </c>
      <c r="BK5" s="106" t="s">
        <v>5</v>
      </c>
      <c r="BL5" s="106" t="s">
        <v>6</v>
      </c>
      <c r="BM5" s="107"/>
      <c r="BN5" s="106" t="s">
        <v>2</v>
      </c>
      <c r="BO5" s="106" t="s">
        <v>3</v>
      </c>
      <c r="BP5" s="106" t="s">
        <v>4</v>
      </c>
      <c r="BQ5" s="106" t="s">
        <v>0</v>
      </c>
      <c r="BR5" s="106" t="s">
        <v>1</v>
      </c>
      <c r="BS5" s="106" t="s">
        <v>5</v>
      </c>
      <c r="BT5" s="106" t="s">
        <v>6</v>
      </c>
      <c r="BV5" s="106" t="s">
        <v>2</v>
      </c>
      <c r="BW5" s="106" t="s">
        <v>3</v>
      </c>
      <c r="BX5" s="106" t="s">
        <v>4</v>
      </c>
      <c r="BY5" s="106" t="s">
        <v>0</v>
      </c>
      <c r="BZ5" s="106" t="s">
        <v>1</v>
      </c>
      <c r="CA5" s="106" t="s">
        <v>5</v>
      </c>
      <c r="CB5" s="106" t="s">
        <v>6</v>
      </c>
      <c r="CC5" s="107"/>
      <c r="CD5" s="106" t="s">
        <v>2</v>
      </c>
      <c r="CE5" s="106" t="s">
        <v>3</v>
      </c>
      <c r="CF5" s="106" t="s">
        <v>4</v>
      </c>
      <c r="CG5" s="106" t="s">
        <v>0</v>
      </c>
      <c r="CH5" s="106" t="s">
        <v>1</v>
      </c>
      <c r="CI5" s="106" t="s">
        <v>5</v>
      </c>
      <c r="CJ5" s="106" t="s">
        <v>6</v>
      </c>
      <c r="CK5" s="107"/>
      <c r="CL5" s="106" t="s">
        <v>2</v>
      </c>
      <c r="CM5" s="106" t="s">
        <v>3</v>
      </c>
      <c r="CN5" s="106" t="s">
        <v>4</v>
      </c>
      <c r="CO5" s="106" t="s">
        <v>0</v>
      </c>
      <c r="CP5" s="106" t="s">
        <v>1</v>
      </c>
      <c r="CQ5" s="106" t="s">
        <v>5</v>
      </c>
      <c r="CR5" s="106" t="s">
        <v>6</v>
      </c>
      <c r="CS5" s="107"/>
      <c r="CT5" s="106" t="s">
        <v>2</v>
      </c>
      <c r="CU5" s="106" t="s">
        <v>3</v>
      </c>
      <c r="CV5" s="106" t="s">
        <v>4</v>
      </c>
      <c r="CW5" s="106" t="s">
        <v>0</v>
      </c>
      <c r="CX5" s="106" t="s">
        <v>1</v>
      </c>
      <c r="CY5" s="106" t="s">
        <v>5</v>
      </c>
      <c r="CZ5" s="106" t="s">
        <v>6</v>
      </c>
      <c r="DA5" s="107"/>
      <c r="DB5" s="106" t="s">
        <v>2</v>
      </c>
      <c r="DC5" s="106" t="s">
        <v>3</v>
      </c>
      <c r="DD5" s="106" t="s">
        <v>4</v>
      </c>
      <c r="DE5" s="106" t="s">
        <v>0</v>
      </c>
      <c r="DF5" s="106" t="s">
        <v>1</v>
      </c>
      <c r="DG5" s="106" t="s">
        <v>5</v>
      </c>
      <c r="DH5" s="106" t="s">
        <v>6</v>
      </c>
      <c r="DI5" s="107"/>
      <c r="DJ5" s="106" t="s">
        <v>2</v>
      </c>
      <c r="DK5" s="106" t="s">
        <v>3</v>
      </c>
      <c r="DL5" s="106" t="s">
        <v>4</v>
      </c>
      <c r="DM5" s="106" t="s">
        <v>0</v>
      </c>
      <c r="DN5" s="106" t="s">
        <v>1</v>
      </c>
      <c r="DO5" s="106" t="s">
        <v>5</v>
      </c>
      <c r="DP5" s="106" t="s">
        <v>6</v>
      </c>
      <c r="DQ5" s="107"/>
      <c r="DR5" s="106" t="s">
        <v>2</v>
      </c>
      <c r="DS5" s="106" t="s">
        <v>3</v>
      </c>
      <c r="DT5" s="106" t="s">
        <v>4</v>
      </c>
      <c r="DU5" s="106" t="s">
        <v>0</v>
      </c>
      <c r="DV5" s="106" t="s">
        <v>1</v>
      </c>
      <c r="DW5" s="106" t="s">
        <v>5</v>
      </c>
      <c r="DX5" s="106" t="s">
        <v>6</v>
      </c>
      <c r="DY5" s="107"/>
      <c r="DZ5" s="106" t="s">
        <v>2</v>
      </c>
      <c r="EA5" s="106" t="s">
        <v>3</v>
      </c>
      <c r="EB5" s="106" t="s">
        <v>4</v>
      </c>
      <c r="EC5" s="106" t="s">
        <v>0</v>
      </c>
      <c r="ED5" s="106" t="s">
        <v>1</v>
      </c>
      <c r="EE5" s="106" t="s">
        <v>5</v>
      </c>
      <c r="EF5" s="106" t="s">
        <v>6</v>
      </c>
      <c r="EG5" s="107"/>
      <c r="EH5" s="106" t="s">
        <v>2</v>
      </c>
      <c r="EI5" s="106" t="s">
        <v>3</v>
      </c>
      <c r="EJ5" s="106" t="s">
        <v>4</v>
      </c>
      <c r="EK5" s="106" t="s">
        <v>0</v>
      </c>
      <c r="EL5" s="106" t="s">
        <v>1</v>
      </c>
      <c r="EM5" s="106" t="s">
        <v>5</v>
      </c>
      <c r="EN5" s="106" t="s">
        <v>6</v>
      </c>
      <c r="EP5" s="106" t="s">
        <v>2</v>
      </c>
      <c r="EQ5" s="106" t="s">
        <v>3</v>
      </c>
      <c r="ER5" s="106" t="s">
        <v>4</v>
      </c>
      <c r="ES5" s="106" t="s">
        <v>0</v>
      </c>
      <c r="ET5" s="106" t="s">
        <v>1</v>
      </c>
      <c r="EU5" s="106" t="s">
        <v>5</v>
      </c>
      <c r="EV5" s="106" t="s">
        <v>6</v>
      </c>
      <c r="EW5" s="107"/>
      <c r="EX5" s="106" t="s">
        <v>2</v>
      </c>
      <c r="EY5" s="106" t="s">
        <v>3</v>
      </c>
      <c r="EZ5" s="106" t="s">
        <v>4</v>
      </c>
      <c r="FA5" s="106" t="s">
        <v>0</v>
      </c>
      <c r="FB5" s="106" t="s">
        <v>1</v>
      </c>
      <c r="FC5" s="106" t="s">
        <v>5</v>
      </c>
      <c r="FD5" s="106" t="s">
        <v>6</v>
      </c>
      <c r="FE5" s="107"/>
      <c r="FF5" s="106" t="s">
        <v>2</v>
      </c>
      <c r="FG5" s="106" t="s">
        <v>3</v>
      </c>
      <c r="FH5" s="106" t="s">
        <v>4</v>
      </c>
      <c r="FI5" s="106" t="s">
        <v>0</v>
      </c>
      <c r="FJ5" s="106" t="s">
        <v>1</v>
      </c>
      <c r="FK5" s="106" t="s">
        <v>5</v>
      </c>
      <c r="FL5" s="106" t="s">
        <v>6</v>
      </c>
      <c r="FM5" s="107"/>
      <c r="FN5" s="106" t="s">
        <v>2</v>
      </c>
      <c r="FO5" s="106" t="s">
        <v>3</v>
      </c>
      <c r="FP5" s="106" t="s">
        <v>4</v>
      </c>
      <c r="FQ5" s="106" t="s">
        <v>0</v>
      </c>
      <c r="FR5" s="106" t="s">
        <v>1</v>
      </c>
      <c r="FS5" s="106" t="s">
        <v>5</v>
      </c>
      <c r="FT5" s="106" t="s">
        <v>6</v>
      </c>
      <c r="FU5" s="107"/>
      <c r="FV5" s="106" t="s">
        <v>2</v>
      </c>
      <c r="FW5" s="106" t="s">
        <v>3</v>
      </c>
      <c r="FX5" s="106" t="s">
        <v>4</v>
      </c>
      <c r="FY5" s="106" t="s">
        <v>0</v>
      </c>
      <c r="FZ5" s="106" t="s">
        <v>1</v>
      </c>
      <c r="GA5" s="106" t="s">
        <v>5</v>
      </c>
      <c r="GB5" s="106" t="s">
        <v>6</v>
      </c>
      <c r="GC5" s="107"/>
      <c r="GD5" s="106" t="s">
        <v>2</v>
      </c>
      <c r="GE5" s="106" t="s">
        <v>3</v>
      </c>
      <c r="GF5" s="106" t="s">
        <v>4</v>
      </c>
      <c r="GG5" s="106" t="s">
        <v>0</v>
      </c>
      <c r="GH5" s="106" t="s">
        <v>1</v>
      </c>
      <c r="GI5" s="106" t="s">
        <v>5</v>
      </c>
      <c r="GJ5" s="106" t="s">
        <v>6</v>
      </c>
      <c r="GK5" s="107"/>
      <c r="GL5" s="106" t="s">
        <v>2</v>
      </c>
      <c r="GM5" s="106" t="s">
        <v>3</v>
      </c>
      <c r="GN5" s="106" t="s">
        <v>4</v>
      </c>
      <c r="GO5" s="106" t="s">
        <v>0</v>
      </c>
      <c r="GP5" s="106" t="s">
        <v>1</v>
      </c>
      <c r="GQ5" s="106" t="s">
        <v>5</v>
      </c>
      <c r="GR5" s="106" t="s">
        <v>6</v>
      </c>
      <c r="GS5" s="107"/>
      <c r="GT5" s="106" t="s">
        <v>2</v>
      </c>
      <c r="GU5" s="106" t="s">
        <v>3</v>
      </c>
      <c r="GV5" s="106" t="s">
        <v>4</v>
      </c>
      <c r="GW5" s="106" t="s">
        <v>0</v>
      </c>
      <c r="GX5" s="106" t="s">
        <v>1</v>
      </c>
      <c r="GY5" s="106" t="s">
        <v>5</v>
      </c>
      <c r="GZ5" s="106" t="s">
        <v>6</v>
      </c>
      <c r="HA5" s="107"/>
      <c r="HB5" s="106" t="s">
        <v>2</v>
      </c>
      <c r="HC5" s="106" t="s">
        <v>3</v>
      </c>
      <c r="HD5" s="106" t="s">
        <v>4</v>
      </c>
      <c r="HE5" s="106" t="s">
        <v>0</v>
      </c>
      <c r="HF5" s="106" t="s">
        <v>1</v>
      </c>
      <c r="HG5" s="106" t="s">
        <v>5</v>
      </c>
      <c r="HH5" s="106" t="s">
        <v>6</v>
      </c>
      <c r="HJ5" s="106" t="s">
        <v>2</v>
      </c>
      <c r="HK5" s="106" t="s">
        <v>3</v>
      </c>
      <c r="HL5" s="106" t="s">
        <v>4</v>
      </c>
      <c r="HM5" s="106" t="s">
        <v>0</v>
      </c>
      <c r="HN5" s="106" t="s">
        <v>1</v>
      </c>
      <c r="HO5" s="106" t="s">
        <v>5</v>
      </c>
      <c r="HP5" s="106" t="s">
        <v>6</v>
      </c>
      <c r="HQ5" s="107"/>
      <c r="HR5" s="106" t="s">
        <v>2</v>
      </c>
      <c r="HS5" s="106" t="s">
        <v>3</v>
      </c>
      <c r="HT5" s="106" t="s">
        <v>4</v>
      </c>
      <c r="HU5" s="106" t="s">
        <v>0</v>
      </c>
      <c r="HV5" s="106" t="s">
        <v>1</v>
      </c>
      <c r="HW5" s="106" t="s">
        <v>5</v>
      </c>
      <c r="HX5" s="106" t="s">
        <v>6</v>
      </c>
      <c r="HY5" s="107"/>
      <c r="HZ5" s="106" t="s">
        <v>2</v>
      </c>
      <c r="IA5" s="106" t="s">
        <v>3</v>
      </c>
      <c r="IB5" s="106" t="s">
        <v>4</v>
      </c>
      <c r="IC5" s="106" t="s">
        <v>0</v>
      </c>
      <c r="ID5" s="106" t="s">
        <v>1</v>
      </c>
      <c r="IE5" s="106" t="s">
        <v>5</v>
      </c>
      <c r="IF5" s="106" t="s">
        <v>6</v>
      </c>
      <c r="IG5" s="107"/>
      <c r="IH5" s="106" t="s">
        <v>2</v>
      </c>
      <c r="II5" s="106" t="s">
        <v>3</v>
      </c>
      <c r="IJ5" s="106" t="s">
        <v>4</v>
      </c>
      <c r="IK5" s="106" t="s">
        <v>0</v>
      </c>
      <c r="IL5" s="106" t="s">
        <v>1</v>
      </c>
      <c r="IM5" s="106" t="s">
        <v>5</v>
      </c>
      <c r="IN5" s="106" t="s">
        <v>6</v>
      </c>
      <c r="IO5" s="107"/>
      <c r="IP5" s="106" t="s">
        <v>2</v>
      </c>
      <c r="IQ5" s="106" t="s">
        <v>3</v>
      </c>
      <c r="IR5" s="106" t="s">
        <v>4</v>
      </c>
      <c r="IS5" s="106" t="s">
        <v>0</v>
      </c>
      <c r="IT5" s="106" t="s">
        <v>1</v>
      </c>
      <c r="IU5" s="106" t="s">
        <v>5</v>
      </c>
      <c r="IV5" s="106" t="s">
        <v>6</v>
      </c>
      <c r="IW5" s="107"/>
      <c r="IX5" s="106" t="s">
        <v>2</v>
      </c>
      <c r="IY5" s="106" t="s">
        <v>3</v>
      </c>
      <c r="IZ5" s="106" t="s">
        <v>4</v>
      </c>
      <c r="JA5" s="106" t="s">
        <v>0</v>
      </c>
      <c r="JB5" s="106" t="s">
        <v>1</v>
      </c>
      <c r="JC5" s="106" t="s">
        <v>5</v>
      </c>
      <c r="JD5" s="106" t="s">
        <v>6</v>
      </c>
      <c r="JE5" s="107"/>
      <c r="JF5" s="107"/>
      <c r="JG5" s="107"/>
      <c r="JH5" s="107"/>
      <c r="JI5" s="107"/>
      <c r="JJ5" s="107"/>
      <c r="JL5" s="107"/>
      <c r="JM5" s="107"/>
      <c r="JN5" s="107"/>
      <c r="JO5" s="107"/>
      <c r="JP5" s="107"/>
      <c r="JQ5" s="107"/>
      <c r="JR5" s="107"/>
      <c r="JS5" s="107"/>
      <c r="JU5" s="107"/>
      <c r="JV5" s="107"/>
      <c r="JW5" s="107"/>
      <c r="JX5" s="107"/>
      <c r="JY5" s="107"/>
      <c r="JZ5" s="107"/>
      <c r="KA5" s="107"/>
      <c r="KB5" s="107"/>
      <c r="KD5" s="107"/>
      <c r="KE5" s="107"/>
      <c r="KF5" s="107"/>
      <c r="KG5" s="107"/>
      <c r="KH5" s="107"/>
      <c r="KI5" s="107"/>
      <c r="KJ5" s="107"/>
      <c r="KK5" s="107"/>
    </row>
    <row r="6" spans="2:297">
      <c r="I6" s="108"/>
      <c r="R6" s="108"/>
      <c r="AA6" s="108"/>
      <c r="AJ6" s="108"/>
      <c r="AS6" s="108"/>
      <c r="BB6" s="108"/>
      <c r="BK6" s="108"/>
      <c r="BT6" s="108"/>
      <c r="CC6" s="108"/>
      <c r="CL6" s="108"/>
      <c r="CU6" s="108"/>
      <c r="DD6" s="108"/>
      <c r="DM6" s="108"/>
      <c r="DV6" s="108"/>
      <c r="EE6" s="108"/>
      <c r="EN6" s="108"/>
      <c r="EW6" s="108"/>
      <c r="FF6" s="108"/>
      <c r="FO6" s="108"/>
      <c r="FX6" s="108"/>
      <c r="GG6" s="108"/>
      <c r="GP6" s="108"/>
      <c r="GY6" s="108"/>
      <c r="HH6" s="108"/>
      <c r="HQ6" s="108"/>
      <c r="HZ6" s="108"/>
      <c r="II6" s="108"/>
      <c r="IR6" s="108"/>
      <c r="JA6" s="108"/>
      <c r="JJ6" s="108"/>
      <c r="JS6" s="108"/>
      <c r="KB6" s="108"/>
      <c r="KK6" s="108"/>
    </row>
    <row r="7" spans="2:297">
      <c r="I7" s="108"/>
      <c r="R7" s="108"/>
      <c r="AA7" s="108"/>
      <c r="AJ7" s="108"/>
      <c r="AS7" s="108"/>
      <c r="BB7" s="108"/>
      <c r="BK7" s="108"/>
      <c r="BT7" s="108"/>
      <c r="CC7" s="108"/>
      <c r="CL7" s="108"/>
      <c r="CU7" s="108"/>
      <c r="DD7" s="108"/>
      <c r="DM7" s="108"/>
      <c r="DV7" s="108"/>
      <c r="EE7" s="108"/>
      <c r="EN7" s="108"/>
      <c r="EW7" s="108"/>
      <c r="FF7" s="108"/>
      <c r="FO7" s="108"/>
      <c r="FX7" s="108"/>
      <c r="GG7" s="108"/>
      <c r="GP7" s="108"/>
      <c r="GY7" s="108"/>
      <c r="HH7" s="108"/>
      <c r="HQ7" s="108"/>
      <c r="HZ7" s="108"/>
      <c r="II7" s="108"/>
      <c r="IR7" s="108"/>
      <c r="JA7" s="108"/>
      <c r="JJ7" s="108"/>
      <c r="JS7" s="108"/>
      <c r="KB7" s="108"/>
      <c r="KK7" s="108"/>
    </row>
    <row r="8" spans="2:297">
      <c r="I8" s="108"/>
      <c r="R8" s="108"/>
      <c r="AA8" s="108"/>
      <c r="AJ8" s="108"/>
      <c r="AS8" s="108"/>
      <c r="BB8" s="108"/>
      <c r="BK8" s="108"/>
      <c r="BT8" s="108"/>
      <c r="CC8" s="108"/>
      <c r="CL8" s="108"/>
      <c r="CU8" s="108"/>
      <c r="DD8" s="108"/>
      <c r="DM8" s="108"/>
      <c r="DV8" s="108"/>
      <c r="EE8" s="108"/>
      <c r="EN8" s="108"/>
      <c r="EW8" s="108"/>
      <c r="FF8" s="108"/>
      <c r="FO8" s="108"/>
      <c r="FX8" s="108"/>
      <c r="GG8" s="108"/>
      <c r="GP8" s="108"/>
      <c r="GY8" s="108"/>
      <c r="HH8" s="108"/>
      <c r="HQ8" s="108"/>
      <c r="HZ8" s="108"/>
      <c r="II8" s="108"/>
      <c r="IR8" s="108"/>
      <c r="JA8" s="108"/>
      <c r="JJ8" s="108"/>
      <c r="JS8" s="108"/>
      <c r="KB8" s="108"/>
      <c r="KK8" s="108"/>
    </row>
    <row r="9" spans="2:297">
      <c r="I9" s="108"/>
      <c r="R9" s="108"/>
      <c r="AA9" s="108"/>
      <c r="AJ9" s="108"/>
      <c r="AS9" s="108"/>
      <c r="BB9" s="108"/>
      <c r="BK9" s="108"/>
      <c r="BT9" s="108"/>
      <c r="CC9" s="108"/>
      <c r="CL9" s="108"/>
      <c r="CU9" s="108"/>
      <c r="DD9" s="108"/>
      <c r="DM9" s="108"/>
      <c r="DV9" s="108"/>
      <c r="EE9" s="108"/>
      <c r="EN9" s="108"/>
      <c r="EW9" s="108"/>
      <c r="FF9" s="108"/>
      <c r="FO9" s="108"/>
      <c r="FX9" s="108"/>
      <c r="GG9" s="108"/>
      <c r="GP9" s="108"/>
      <c r="GY9" s="108"/>
      <c r="HH9" s="108"/>
      <c r="HQ9" s="108"/>
      <c r="HZ9" s="108"/>
      <c r="II9" s="108"/>
      <c r="IR9" s="108"/>
      <c r="JA9" s="108"/>
      <c r="JJ9" s="108"/>
      <c r="JS9" s="108"/>
      <c r="KB9" s="108"/>
      <c r="KK9" s="108"/>
    </row>
    <row r="10" spans="2:297">
      <c r="I10" s="108"/>
      <c r="R10" s="108"/>
      <c r="AA10" s="108"/>
      <c r="AJ10" s="108"/>
      <c r="AS10" s="108"/>
      <c r="BB10" s="108"/>
      <c r="BK10" s="108"/>
      <c r="BT10" s="108"/>
      <c r="CC10" s="108"/>
      <c r="CL10" s="108"/>
      <c r="CU10" s="108"/>
      <c r="DD10" s="108"/>
      <c r="DM10" s="108"/>
      <c r="DV10" s="108"/>
      <c r="EE10" s="108"/>
      <c r="EN10" s="108"/>
      <c r="EW10" s="108"/>
      <c r="FF10" s="108"/>
      <c r="FO10" s="108"/>
      <c r="FX10" s="108"/>
      <c r="GG10" s="108"/>
      <c r="GP10" s="108"/>
      <c r="GY10" s="108"/>
      <c r="HH10" s="108"/>
      <c r="HQ10" s="108"/>
      <c r="HZ10" s="108"/>
      <c r="II10" s="108"/>
      <c r="IR10" s="108"/>
      <c r="JA10" s="108"/>
      <c r="JJ10" s="108"/>
      <c r="JS10" s="108"/>
      <c r="KB10" s="108"/>
      <c r="KK10" s="108"/>
    </row>
    <row r="11" spans="2:297">
      <c r="I11" s="108"/>
      <c r="R11" s="108"/>
      <c r="AA11" s="108"/>
      <c r="AJ11" s="108"/>
      <c r="AS11" s="108"/>
      <c r="BB11" s="108"/>
      <c r="BK11" s="108"/>
      <c r="BT11" s="108"/>
      <c r="CC11" s="108"/>
      <c r="CL11" s="108"/>
      <c r="CU11" s="108"/>
      <c r="DD11" s="108"/>
      <c r="DM11" s="108"/>
      <c r="DV11" s="108"/>
      <c r="EE11" s="108"/>
      <c r="EN11" s="108"/>
      <c r="EW11" s="108"/>
      <c r="FF11" s="108"/>
      <c r="FO11" s="108"/>
      <c r="FX11" s="108"/>
      <c r="GG11" s="108"/>
      <c r="GP11" s="108"/>
      <c r="GY11" s="108"/>
      <c r="HH11" s="108"/>
      <c r="HQ11" s="108"/>
      <c r="HZ11" s="108"/>
      <c r="II11" s="108"/>
      <c r="IR11" s="108"/>
      <c r="JA11" s="108"/>
      <c r="KB11" s="108"/>
    </row>
    <row r="12" spans="2:297">
      <c r="I12" s="108"/>
      <c r="R12" s="108"/>
      <c r="AA12" s="108"/>
      <c r="AJ12" s="108"/>
      <c r="AS12" s="108"/>
      <c r="BB12" s="108"/>
      <c r="BK12" s="108"/>
      <c r="BT12" s="108"/>
      <c r="CC12" s="108"/>
      <c r="CL12" s="108"/>
      <c r="CU12" s="108"/>
      <c r="DD12" s="108"/>
      <c r="DM12" s="108"/>
      <c r="DV12" s="108"/>
      <c r="EE12" s="108"/>
      <c r="EN12" s="108"/>
      <c r="EW12" s="108"/>
      <c r="FF12" s="108"/>
      <c r="FO12" s="108"/>
      <c r="FX12" s="108"/>
      <c r="GG12" s="108"/>
      <c r="GP12" s="108"/>
      <c r="GY12" s="108"/>
      <c r="HH12" s="108"/>
      <c r="HQ12" s="108"/>
      <c r="HZ12" s="108"/>
      <c r="II12" s="108"/>
      <c r="IR12" s="108"/>
      <c r="JA12" s="108"/>
      <c r="KB12" s="108"/>
    </row>
    <row r="13" spans="2:297">
      <c r="I13" s="108"/>
      <c r="R13" s="108"/>
      <c r="AA13" s="108"/>
      <c r="AJ13" s="108"/>
      <c r="AS13" s="108"/>
      <c r="BB13" s="108"/>
      <c r="BK13" s="108"/>
      <c r="BT13" s="108"/>
      <c r="CC13" s="108"/>
      <c r="CL13" s="108"/>
      <c r="CU13" s="108"/>
      <c r="DD13" s="108"/>
      <c r="DM13" s="108"/>
      <c r="DV13" s="108"/>
      <c r="EE13" s="108"/>
      <c r="EN13" s="108"/>
      <c r="EW13" s="108"/>
      <c r="FF13" s="108"/>
      <c r="FO13" s="108"/>
      <c r="FX13" s="108"/>
      <c r="GG13" s="108"/>
      <c r="GP13" s="108"/>
      <c r="GY13" s="108"/>
      <c r="HH13" s="108"/>
      <c r="HQ13" s="108"/>
      <c r="HZ13" s="108"/>
      <c r="II13" s="108"/>
      <c r="KB13" s="108"/>
    </row>
    <row r="14" spans="2:297">
      <c r="I14" s="108"/>
      <c r="R14" s="108"/>
      <c r="AA14" s="108"/>
      <c r="AJ14" s="108"/>
      <c r="AS14" s="108"/>
      <c r="BB14" s="108"/>
      <c r="BK14" s="108"/>
      <c r="BT14" s="108"/>
      <c r="CC14" s="108"/>
      <c r="CL14" s="108"/>
      <c r="CU14" s="108"/>
      <c r="DD14" s="108"/>
      <c r="DM14" s="108"/>
      <c r="DV14" s="108"/>
      <c r="EE14" s="108"/>
      <c r="EN14" s="108"/>
      <c r="EW14" s="108"/>
      <c r="FF14" s="108"/>
      <c r="FO14" s="108"/>
      <c r="FX14" s="108"/>
      <c r="GG14" s="108"/>
      <c r="GP14" s="108"/>
      <c r="HH14" s="108"/>
      <c r="HQ14" s="108"/>
      <c r="HZ14" s="108"/>
      <c r="II14" s="108"/>
      <c r="KB14" s="108"/>
    </row>
    <row r="15" spans="2:297">
      <c r="I15" s="108"/>
      <c r="R15" s="108"/>
      <c r="AA15" s="108"/>
      <c r="AJ15" s="108"/>
      <c r="AS15" s="108"/>
      <c r="BB15" s="108"/>
      <c r="BK15" s="108"/>
      <c r="BT15" s="108"/>
      <c r="CC15" s="108"/>
      <c r="CL15" s="108"/>
      <c r="CU15" s="108"/>
      <c r="DD15" s="108"/>
      <c r="DM15" s="108"/>
      <c r="DV15" s="108"/>
      <c r="EE15" s="108"/>
      <c r="EN15" s="108"/>
      <c r="EW15" s="108"/>
      <c r="FF15" s="108"/>
      <c r="FO15" s="108"/>
      <c r="FX15" s="108"/>
      <c r="GG15" s="108"/>
      <c r="GP15" s="108"/>
      <c r="HH15" s="108"/>
      <c r="HQ15" s="108"/>
      <c r="HZ15" s="108"/>
      <c r="II15" s="108"/>
      <c r="KB15" s="108"/>
    </row>
    <row r="16" spans="2:297">
      <c r="I16" s="108"/>
      <c r="R16" s="108"/>
      <c r="AA16" s="108"/>
      <c r="AJ16" s="108"/>
      <c r="AS16" s="108"/>
      <c r="BB16" s="108"/>
      <c r="BK16" s="108"/>
      <c r="BT16" s="108"/>
      <c r="CC16" s="108"/>
      <c r="CL16" s="108"/>
      <c r="CU16" s="108"/>
      <c r="DD16" s="108"/>
      <c r="DM16" s="108"/>
      <c r="DV16" s="108"/>
      <c r="EE16" s="108"/>
      <c r="EN16" s="108"/>
      <c r="EW16" s="108"/>
      <c r="FF16" s="108"/>
      <c r="FO16" s="108"/>
      <c r="FX16" s="108"/>
      <c r="GG16" s="108"/>
      <c r="GP16" s="108"/>
      <c r="HH16" s="108"/>
      <c r="HQ16" s="108"/>
      <c r="HZ16" s="108"/>
      <c r="II16" s="108"/>
    </row>
    <row r="17" spans="9:243">
      <c r="I17" s="108"/>
      <c r="R17" s="108"/>
      <c r="AA17" s="108"/>
      <c r="AJ17" s="108"/>
      <c r="AS17" s="108"/>
      <c r="BB17" s="108"/>
      <c r="BK17" s="108"/>
      <c r="BT17" s="108"/>
      <c r="CC17" s="108"/>
      <c r="CL17" s="108"/>
      <c r="CU17" s="108"/>
      <c r="DD17" s="108"/>
      <c r="DM17" s="108"/>
      <c r="DV17" s="108"/>
      <c r="EE17" s="108"/>
      <c r="EN17" s="108"/>
      <c r="EW17" s="108"/>
      <c r="FF17" s="108"/>
      <c r="FO17" s="108"/>
      <c r="FX17" s="108"/>
      <c r="GG17" s="108"/>
      <c r="GP17" s="108"/>
      <c r="HH17" s="108"/>
      <c r="HQ17" s="108"/>
      <c r="HZ17" s="108"/>
      <c r="II17" s="108"/>
    </row>
    <row r="18" spans="9:243">
      <c r="I18" s="108"/>
      <c r="R18" s="108"/>
      <c r="AA18" s="108"/>
      <c r="AJ18" s="108"/>
      <c r="AS18" s="108"/>
      <c r="BB18" s="108"/>
      <c r="BK18" s="108"/>
      <c r="BT18" s="108"/>
      <c r="CC18" s="108"/>
      <c r="CL18" s="108"/>
      <c r="CU18" s="108"/>
      <c r="DM18" s="108"/>
      <c r="DV18" s="108"/>
      <c r="EE18" s="108"/>
      <c r="EN18" s="108"/>
      <c r="EW18" s="108"/>
      <c r="FF18" s="108"/>
      <c r="FO18" s="108"/>
      <c r="FX18" s="108"/>
      <c r="GG18" s="108"/>
      <c r="GP18" s="108"/>
      <c r="HQ18" s="108"/>
      <c r="HZ18" s="108"/>
      <c r="II18" s="108"/>
    </row>
    <row r="19" spans="9:243">
      <c r="I19" s="108"/>
      <c r="R19" s="108"/>
      <c r="AA19" s="108"/>
      <c r="AJ19" s="108"/>
      <c r="AS19" s="108"/>
      <c r="BB19" s="108"/>
      <c r="BK19" s="108"/>
      <c r="BT19" s="108"/>
      <c r="CC19" s="108"/>
      <c r="CL19" s="108"/>
      <c r="CU19" s="108"/>
      <c r="DM19" s="108"/>
      <c r="DV19" s="108"/>
      <c r="EE19" s="108"/>
      <c r="EN19" s="108"/>
      <c r="EW19" s="108"/>
      <c r="FF19" s="108"/>
      <c r="FO19" s="108"/>
      <c r="FX19" s="108"/>
      <c r="GG19" s="108"/>
      <c r="GP19" s="108"/>
      <c r="HQ19" s="108"/>
      <c r="HZ19" s="108"/>
      <c r="II19" s="108"/>
    </row>
    <row r="20" spans="9:243">
      <c r="I20" s="108"/>
      <c r="R20" s="108"/>
      <c r="AA20" s="108"/>
      <c r="AJ20" s="108"/>
      <c r="AS20" s="108"/>
      <c r="BB20" s="108"/>
      <c r="BK20" s="108"/>
      <c r="BT20" s="108"/>
      <c r="CC20" s="108"/>
      <c r="CL20" s="108"/>
      <c r="CU20" s="108"/>
      <c r="DM20" s="108"/>
      <c r="DV20" s="108"/>
      <c r="EE20" s="108"/>
      <c r="EN20" s="108"/>
      <c r="EW20" s="108"/>
      <c r="FF20" s="108"/>
      <c r="FO20" s="108"/>
      <c r="FX20" s="108"/>
      <c r="GG20" s="108"/>
      <c r="GP20" s="108"/>
      <c r="HQ20" s="108"/>
      <c r="HZ20" s="108"/>
      <c r="II20" s="108"/>
    </row>
    <row r="21" spans="9:243">
      <c r="I21" s="108"/>
      <c r="R21" s="108"/>
      <c r="AA21" s="108"/>
      <c r="AJ21" s="108"/>
      <c r="AS21" s="108"/>
      <c r="BB21" s="108"/>
      <c r="BK21" s="108"/>
      <c r="BT21" s="108"/>
      <c r="CC21" s="108"/>
      <c r="CL21" s="108"/>
      <c r="CU21" s="108"/>
      <c r="DM21" s="108"/>
      <c r="DV21" s="108"/>
      <c r="EE21" s="108"/>
      <c r="EN21" s="108"/>
      <c r="EW21" s="108"/>
      <c r="FF21" s="108"/>
      <c r="FO21" s="108"/>
      <c r="FX21" s="108"/>
      <c r="GG21" s="108"/>
      <c r="GP21" s="108"/>
      <c r="HQ21" s="108"/>
      <c r="HZ21" s="108"/>
      <c r="II21" s="108"/>
    </row>
    <row r="22" spans="9:243">
      <c r="I22" s="108"/>
      <c r="R22" s="108"/>
      <c r="AA22" s="108"/>
      <c r="AJ22" s="108"/>
      <c r="AS22" s="108"/>
      <c r="BB22" s="108"/>
      <c r="BK22" s="108"/>
      <c r="BT22" s="108"/>
      <c r="CC22" s="108"/>
      <c r="CL22" s="108"/>
      <c r="CU22" s="108"/>
      <c r="DM22" s="108"/>
      <c r="DV22" s="108"/>
      <c r="EE22" s="108"/>
      <c r="EN22" s="108"/>
      <c r="EW22" s="108"/>
      <c r="FF22" s="108"/>
      <c r="FO22" s="108"/>
      <c r="FX22" s="108"/>
      <c r="GG22" s="108"/>
      <c r="GP22" s="108"/>
      <c r="HZ22" s="108"/>
      <c r="II22" s="108"/>
    </row>
    <row r="23" spans="9:243">
      <c r="I23" s="108"/>
      <c r="R23" s="108"/>
      <c r="AA23" s="108"/>
      <c r="AJ23" s="108"/>
      <c r="AS23" s="108"/>
      <c r="BB23" s="108"/>
      <c r="BK23" s="108"/>
      <c r="BT23" s="108"/>
      <c r="CC23" s="108"/>
      <c r="CL23" s="108"/>
      <c r="CU23" s="108"/>
      <c r="DM23" s="108"/>
      <c r="DV23" s="108"/>
      <c r="EE23" s="108"/>
      <c r="EN23" s="108"/>
      <c r="EW23" s="108"/>
      <c r="FF23" s="108"/>
      <c r="FO23" s="108"/>
      <c r="FX23" s="108"/>
      <c r="GG23" s="108"/>
      <c r="GP23" s="108"/>
      <c r="HZ23" s="108"/>
      <c r="II23" s="108"/>
    </row>
    <row r="24" spans="9:243">
      <c r="I24" s="108"/>
      <c r="R24" s="108"/>
      <c r="AA24" s="108"/>
      <c r="AJ24" s="108"/>
      <c r="AS24" s="108"/>
      <c r="BB24" s="108"/>
      <c r="BK24" s="108"/>
      <c r="BT24" s="108"/>
      <c r="CC24" s="108"/>
      <c r="CL24" s="108"/>
      <c r="CU24" s="108"/>
      <c r="DM24" s="108"/>
      <c r="DV24" s="108"/>
      <c r="EE24" s="108"/>
      <c r="EN24" s="108"/>
      <c r="EW24" s="108"/>
      <c r="FF24" s="108"/>
      <c r="FO24" s="108"/>
      <c r="FX24" s="108"/>
      <c r="GG24" s="108"/>
      <c r="GP24" s="108"/>
      <c r="HZ24" s="108"/>
      <c r="II24" s="108"/>
    </row>
    <row r="25" spans="9:243">
      <c r="I25" s="108"/>
      <c r="R25" s="108"/>
      <c r="AA25" s="108"/>
      <c r="AJ25" s="108"/>
      <c r="AS25" s="108"/>
      <c r="BB25" s="108"/>
      <c r="BK25" s="108"/>
      <c r="BT25" s="108"/>
      <c r="CC25" s="108"/>
      <c r="CL25" s="108"/>
      <c r="CU25" s="108"/>
      <c r="DM25" s="108"/>
      <c r="DV25" s="108"/>
      <c r="EE25" s="108"/>
      <c r="EN25" s="108"/>
      <c r="EW25" s="108"/>
      <c r="FF25" s="108"/>
      <c r="FO25" s="108"/>
      <c r="FX25" s="108"/>
      <c r="GP25" s="108"/>
      <c r="HZ25" s="108"/>
      <c r="II25" s="108"/>
    </row>
    <row r="26" spans="9:243">
      <c r="I26" s="108"/>
      <c r="R26" s="108"/>
      <c r="AA26" s="108"/>
      <c r="AJ26" s="108"/>
      <c r="AS26" s="108"/>
      <c r="BB26" s="108"/>
      <c r="BK26" s="108"/>
      <c r="BT26" s="108"/>
      <c r="CC26" s="108"/>
      <c r="CL26" s="108"/>
      <c r="CU26" s="108"/>
      <c r="DM26" s="108"/>
      <c r="DV26" s="108"/>
      <c r="EE26" s="108"/>
      <c r="EN26" s="108"/>
      <c r="EW26" s="108"/>
      <c r="FF26" s="108"/>
      <c r="FO26" s="108"/>
      <c r="FX26" s="108"/>
      <c r="GP26" s="108"/>
      <c r="HZ26" s="108"/>
      <c r="II26" s="108"/>
    </row>
    <row r="27" spans="9:243">
      <c r="I27" s="108"/>
      <c r="R27" s="108"/>
      <c r="AA27" s="108"/>
      <c r="AJ27" s="108"/>
      <c r="AS27" s="108"/>
      <c r="BB27" s="108"/>
      <c r="BK27" s="108"/>
      <c r="BT27" s="108"/>
      <c r="CC27" s="108"/>
      <c r="CL27" s="108"/>
      <c r="CU27" s="108"/>
      <c r="DM27" s="108"/>
      <c r="DV27" s="108"/>
      <c r="EE27" s="108"/>
      <c r="EN27" s="108"/>
      <c r="EW27" s="108"/>
      <c r="FF27" s="108"/>
      <c r="FO27" s="108"/>
      <c r="FX27" s="108"/>
      <c r="GP27" s="108"/>
      <c r="HZ27" s="108"/>
      <c r="II27" s="108"/>
    </row>
    <row r="28" spans="9:243">
      <c r="I28" s="108"/>
      <c r="R28" s="108"/>
      <c r="AA28" s="108"/>
      <c r="AJ28" s="108"/>
      <c r="AS28" s="108"/>
      <c r="BB28" s="108"/>
      <c r="BK28" s="108"/>
      <c r="BT28" s="108"/>
      <c r="CC28" s="108"/>
      <c r="CL28" s="108"/>
      <c r="CU28" s="108"/>
      <c r="DM28" s="108"/>
      <c r="DV28" s="108"/>
      <c r="EE28" s="108"/>
      <c r="EN28" s="108"/>
      <c r="EW28" s="108"/>
      <c r="FF28" s="108"/>
      <c r="FO28" s="108"/>
      <c r="FX28" s="108"/>
      <c r="GP28" s="108"/>
      <c r="HZ28" s="108"/>
      <c r="II28" s="108"/>
    </row>
    <row r="29" spans="9:243">
      <c r="I29" s="108"/>
      <c r="R29" s="108"/>
      <c r="AA29" s="108"/>
      <c r="AJ29" s="108"/>
      <c r="AS29" s="108"/>
      <c r="BB29" s="108"/>
      <c r="BK29" s="108"/>
      <c r="BT29" s="108"/>
      <c r="CC29" s="108"/>
      <c r="CL29" s="108"/>
      <c r="CU29" s="108"/>
      <c r="DM29" s="108"/>
      <c r="DV29" s="108"/>
      <c r="EE29" s="108"/>
      <c r="EN29" s="108"/>
      <c r="EW29" s="108"/>
      <c r="FF29" s="108"/>
      <c r="FO29" s="108"/>
      <c r="FX29" s="108"/>
      <c r="GP29" s="108"/>
      <c r="HZ29" s="108"/>
      <c r="II29" s="108"/>
    </row>
    <row r="30" spans="9:243">
      <c r="I30" s="108"/>
      <c r="R30" s="108"/>
      <c r="AA30" s="108"/>
      <c r="AJ30" s="108"/>
      <c r="AS30" s="108"/>
      <c r="BB30" s="108"/>
      <c r="BK30" s="108"/>
      <c r="BT30" s="108"/>
      <c r="CC30" s="108"/>
      <c r="CL30" s="108"/>
      <c r="CU30" s="108"/>
      <c r="DM30" s="108"/>
      <c r="DV30" s="108"/>
      <c r="EE30" s="108"/>
      <c r="EN30" s="108"/>
      <c r="EW30" s="108"/>
      <c r="FF30" s="108"/>
      <c r="FO30" s="108"/>
      <c r="FX30" s="108"/>
      <c r="GP30" s="108"/>
      <c r="HZ30" s="108"/>
      <c r="II30" s="108"/>
    </row>
    <row r="31" spans="9:243">
      <c r="I31" s="108"/>
      <c r="R31" s="108"/>
      <c r="AA31" s="108"/>
      <c r="AJ31" s="108"/>
      <c r="AS31" s="108"/>
      <c r="BB31" s="108"/>
      <c r="BK31" s="108"/>
      <c r="BT31" s="108"/>
      <c r="CC31" s="108"/>
      <c r="CL31" s="108"/>
      <c r="CU31" s="108"/>
      <c r="DM31" s="108"/>
      <c r="DV31" s="108"/>
      <c r="EE31" s="108"/>
      <c r="EN31" s="108"/>
      <c r="EW31" s="108"/>
      <c r="FF31" s="108"/>
      <c r="FO31" s="108"/>
      <c r="FX31" s="108"/>
      <c r="GP31" s="108"/>
      <c r="HZ31" s="108"/>
      <c r="II31" s="108"/>
    </row>
    <row r="32" spans="9:243">
      <c r="I32" s="108"/>
      <c r="R32" s="108"/>
      <c r="AA32" s="108"/>
      <c r="AJ32" s="108"/>
      <c r="AS32" s="108"/>
      <c r="BB32" s="108"/>
      <c r="BK32" s="108"/>
      <c r="BT32" s="108"/>
      <c r="CC32" s="108"/>
      <c r="CL32" s="108"/>
      <c r="CU32" s="108"/>
      <c r="DM32" s="108"/>
      <c r="DV32" s="108"/>
      <c r="EE32" s="108"/>
      <c r="EN32" s="108"/>
      <c r="EW32" s="108"/>
      <c r="FF32" s="108"/>
      <c r="FO32" s="108"/>
      <c r="FX32" s="108"/>
      <c r="GP32" s="108"/>
      <c r="HZ32" s="108"/>
    </row>
    <row r="33" spans="9:234">
      <c r="I33" s="108"/>
      <c r="R33" s="108"/>
      <c r="AA33" s="108"/>
      <c r="AJ33" s="108"/>
      <c r="AS33" s="108"/>
      <c r="BB33" s="108"/>
      <c r="BK33" s="108"/>
      <c r="BT33" s="108"/>
      <c r="CC33" s="108"/>
      <c r="CL33" s="108"/>
      <c r="CU33" s="108"/>
      <c r="DM33" s="108"/>
      <c r="DV33" s="108"/>
      <c r="EE33" s="108"/>
      <c r="EN33" s="108"/>
      <c r="EW33" s="108"/>
      <c r="FF33" s="108"/>
      <c r="FO33" s="108"/>
      <c r="FX33" s="108"/>
      <c r="GP33" s="108"/>
      <c r="HZ33" s="108"/>
    </row>
    <row r="34" spans="9:234">
      <c r="I34" s="108"/>
      <c r="R34" s="108"/>
      <c r="AA34" s="108"/>
      <c r="AJ34" s="108"/>
      <c r="AS34" s="108"/>
      <c r="BB34" s="108"/>
      <c r="BK34" s="108"/>
      <c r="BT34" s="108"/>
      <c r="CC34" s="108"/>
      <c r="CL34" s="108"/>
      <c r="CU34" s="108"/>
      <c r="DM34" s="108"/>
      <c r="DV34" s="108"/>
      <c r="EE34" s="108"/>
      <c r="EN34" s="108"/>
      <c r="EW34" s="108"/>
      <c r="FF34" s="108"/>
      <c r="FO34" s="108"/>
      <c r="FX34" s="108"/>
      <c r="GP34" s="108"/>
      <c r="HZ34" s="108"/>
    </row>
    <row r="35" spans="9:234">
      <c r="I35" s="108"/>
      <c r="R35" s="108"/>
      <c r="AA35" s="108"/>
      <c r="AJ35" s="108"/>
      <c r="AS35" s="108"/>
      <c r="BB35" s="108"/>
      <c r="BK35" s="108"/>
      <c r="BT35" s="108"/>
      <c r="CC35" s="108"/>
      <c r="CL35" s="108"/>
      <c r="CU35" s="108"/>
      <c r="DM35" s="108"/>
      <c r="DV35" s="108"/>
      <c r="EE35" s="108"/>
      <c r="EN35" s="108"/>
      <c r="EW35" s="108"/>
      <c r="FF35" s="108"/>
      <c r="FO35" s="108"/>
      <c r="FX35" s="108"/>
      <c r="GP35" s="108"/>
      <c r="HZ35" s="108"/>
    </row>
    <row r="36" spans="9:234">
      <c r="I36" s="108"/>
      <c r="R36" s="108"/>
      <c r="AJ36" s="108"/>
      <c r="AS36" s="108"/>
      <c r="BB36" s="108"/>
      <c r="BK36" s="108"/>
      <c r="BT36" s="108"/>
      <c r="CC36" s="108"/>
      <c r="CL36" s="108"/>
      <c r="CU36" s="108"/>
      <c r="DM36" s="108"/>
      <c r="DV36" s="108"/>
      <c r="EE36" s="108"/>
      <c r="EN36" s="108"/>
      <c r="EW36" s="108"/>
      <c r="FF36" s="108"/>
      <c r="FO36" s="108"/>
      <c r="FX36" s="108"/>
      <c r="GP36" s="108"/>
      <c r="HZ36" s="108"/>
    </row>
    <row r="37" spans="9:234">
      <c r="I37" s="108"/>
      <c r="R37" s="108"/>
      <c r="AJ37" s="108"/>
      <c r="AS37" s="108"/>
      <c r="BB37" s="108"/>
      <c r="BK37" s="108"/>
      <c r="BT37" s="108"/>
      <c r="CC37" s="108"/>
      <c r="CL37" s="108"/>
      <c r="CU37" s="108"/>
      <c r="DM37" s="108"/>
      <c r="DV37" s="108"/>
      <c r="EE37" s="108"/>
      <c r="EN37" s="108"/>
      <c r="EW37" s="108"/>
      <c r="FF37" s="108"/>
      <c r="FO37" s="108"/>
      <c r="FX37" s="108"/>
      <c r="GP37" s="108"/>
      <c r="HZ37" s="108"/>
    </row>
    <row r="38" spans="9:234">
      <c r="I38" s="108"/>
      <c r="R38" s="108"/>
      <c r="AJ38" s="108"/>
      <c r="AS38" s="108"/>
      <c r="BB38" s="108"/>
      <c r="BK38" s="108"/>
      <c r="BT38" s="108"/>
      <c r="CC38" s="108"/>
      <c r="CL38" s="108"/>
      <c r="CU38" s="108"/>
      <c r="DM38" s="108"/>
      <c r="DV38" s="108"/>
      <c r="EE38" s="108"/>
      <c r="EN38" s="108"/>
      <c r="EW38" s="108"/>
      <c r="FF38" s="108"/>
      <c r="FO38" s="108"/>
      <c r="FX38" s="108"/>
      <c r="GP38" s="108"/>
      <c r="HZ38" s="108"/>
    </row>
    <row r="39" spans="9:234">
      <c r="I39" s="108"/>
      <c r="R39" s="108"/>
      <c r="AJ39" s="108"/>
      <c r="AS39" s="108"/>
      <c r="BB39" s="108"/>
      <c r="BK39" s="108"/>
      <c r="BT39" s="108"/>
      <c r="CC39" s="108"/>
      <c r="CL39" s="108"/>
      <c r="CU39" s="108"/>
      <c r="DM39" s="108"/>
      <c r="DV39" s="108"/>
      <c r="EE39" s="108"/>
      <c r="EN39" s="108"/>
      <c r="EW39" s="108"/>
      <c r="FF39" s="108"/>
      <c r="FO39" s="108"/>
      <c r="FX39" s="108"/>
      <c r="GP39" s="108"/>
      <c r="HZ39" s="108"/>
    </row>
    <row r="40" spans="9:234">
      <c r="I40" s="108"/>
      <c r="R40" s="108"/>
      <c r="AJ40" s="108"/>
      <c r="AS40" s="108"/>
      <c r="BB40" s="108"/>
      <c r="BK40" s="108"/>
      <c r="BT40" s="108"/>
      <c r="CC40" s="108"/>
      <c r="CL40" s="108"/>
      <c r="CU40" s="108"/>
      <c r="DM40" s="108"/>
      <c r="DV40" s="108"/>
      <c r="EE40" s="108"/>
      <c r="EN40" s="108"/>
      <c r="EW40" s="108"/>
      <c r="FF40" s="108"/>
      <c r="FO40" s="108"/>
      <c r="FX40" s="108"/>
      <c r="GP40" s="108"/>
      <c r="HZ40" s="108"/>
    </row>
    <row r="41" spans="9:234">
      <c r="I41" s="108"/>
      <c r="R41" s="108"/>
      <c r="AJ41" s="108"/>
      <c r="AS41" s="108"/>
      <c r="BB41" s="108"/>
      <c r="BK41" s="108"/>
      <c r="BT41" s="108"/>
      <c r="CC41" s="108"/>
      <c r="CL41" s="108"/>
      <c r="CU41" s="108"/>
      <c r="DM41" s="108"/>
      <c r="DV41" s="108"/>
      <c r="EE41" s="108"/>
      <c r="EN41" s="108"/>
      <c r="EW41" s="108"/>
      <c r="FF41" s="108"/>
      <c r="FO41" s="108"/>
      <c r="FX41" s="108"/>
      <c r="HZ41" s="108"/>
    </row>
    <row r="42" spans="9:234">
      <c r="I42" s="108"/>
      <c r="R42" s="108"/>
      <c r="AJ42" s="108"/>
      <c r="AS42" s="108"/>
      <c r="BB42" s="108"/>
      <c r="BK42" s="108"/>
      <c r="BT42" s="108"/>
      <c r="CC42" s="108"/>
      <c r="CL42" s="108"/>
      <c r="CU42" s="108"/>
      <c r="DM42" s="108"/>
      <c r="DV42" s="108"/>
      <c r="EE42" s="108"/>
      <c r="EN42" s="108"/>
      <c r="EW42" s="108"/>
      <c r="FF42" s="108"/>
      <c r="FO42" s="108"/>
      <c r="FX42" s="108"/>
      <c r="HZ42" s="108"/>
    </row>
    <row r="43" spans="9:234">
      <c r="I43" s="108"/>
      <c r="R43" s="108"/>
      <c r="AJ43" s="108"/>
      <c r="AS43" s="108"/>
      <c r="BB43" s="108"/>
      <c r="BK43" s="108"/>
      <c r="BT43" s="108"/>
      <c r="CC43" s="108"/>
      <c r="CL43" s="108"/>
      <c r="CU43" s="108"/>
      <c r="DM43" s="108"/>
      <c r="DV43" s="108"/>
      <c r="EE43" s="108"/>
      <c r="EN43" s="108"/>
      <c r="EW43" s="108"/>
      <c r="FF43" s="108"/>
      <c r="FO43" s="108"/>
      <c r="FX43" s="108"/>
      <c r="HZ43" s="108"/>
    </row>
    <row r="44" spans="9:234">
      <c r="I44" s="108"/>
      <c r="R44" s="108"/>
      <c r="AJ44" s="108"/>
      <c r="AS44" s="108"/>
      <c r="BB44" s="108"/>
      <c r="BK44" s="108"/>
      <c r="BT44" s="108"/>
      <c r="CC44" s="108"/>
      <c r="CL44" s="108"/>
      <c r="CU44" s="108"/>
      <c r="DM44" s="108"/>
      <c r="DV44" s="108"/>
      <c r="EE44" s="108"/>
      <c r="EN44" s="108"/>
      <c r="EW44" s="108"/>
      <c r="FF44" s="108"/>
      <c r="FO44" s="108"/>
      <c r="FX44" s="108"/>
      <c r="HZ44" s="108"/>
    </row>
    <row r="45" spans="9:234">
      <c r="I45" s="108"/>
      <c r="R45" s="108"/>
      <c r="AJ45" s="108"/>
      <c r="AS45" s="108"/>
      <c r="BB45" s="108"/>
      <c r="BK45" s="108"/>
      <c r="BT45" s="108"/>
      <c r="CC45" s="108"/>
      <c r="CL45" s="108"/>
      <c r="CU45" s="108"/>
      <c r="DM45" s="108"/>
      <c r="DV45" s="108"/>
      <c r="EE45" s="108"/>
      <c r="EN45" s="108"/>
      <c r="EW45" s="108"/>
      <c r="FF45" s="108"/>
      <c r="FO45" s="108"/>
      <c r="FX45" s="108"/>
      <c r="HZ45" s="108"/>
    </row>
    <row r="46" spans="9:234">
      <c r="I46" s="108"/>
      <c r="R46" s="108"/>
      <c r="AJ46" s="108"/>
      <c r="AS46" s="108"/>
      <c r="BB46" s="108"/>
      <c r="BK46" s="108"/>
      <c r="BT46" s="108"/>
      <c r="CC46" s="108"/>
      <c r="CL46" s="108"/>
      <c r="CU46" s="108"/>
      <c r="DM46" s="108"/>
      <c r="DV46" s="108"/>
      <c r="EE46" s="108"/>
      <c r="EN46" s="108"/>
      <c r="EW46" s="108"/>
      <c r="FF46" s="108"/>
      <c r="FO46" s="108"/>
      <c r="FX46" s="108"/>
      <c r="HZ46" s="108"/>
    </row>
    <row r="47" spans="9:234">
      <c r="I47" s="108"/>
      <c r="R47" s="108"/>
      <c r="AJ47" s="108"/>
      <c r="AS47" s="108"/>
      <c r="BB47" s="108"/>
      <c r="BK47" s="108"/>
      <c r="BT47" s="108"/>
      <c r="CC47" s="108"/>
      <c r="CL47" s="108"/>
      <c r="CU47" s="108"/>
      <c r="DM47" s="108"/>
      <c r="DV47" s="108"/>
      <c r="EE47" s="108"/>
      <c r="EN47" s="108"/>
      <c r="EW47" s="108"/>
      <c r="FO47" s="108"/>
      <c r="FX47" s="108"/>
    </row>
    <row r="48" spans="9:234">
      <c r="I48" s="108"/>
      <c r="R48" s="108"/>
      <c r="AJ48" s="108"/>
      <c r="AS48" s="108"/>
      <c r="BB48" s="108"/>
      <c r="BK48" s="108"/>
      <c r="BT48" s="108"/>
      <c r="CC48" s="108"/>
      <c r="CL48" s="108"/>
      <c r="CU48" s="108"/>
      <c r="DM48" s="108"/>
      <c r="DV48" s="108"/>
      <c r="EE48" s="108"/>
      <c r="EN48" s="108"/>
      <c r="EW48" s="108"/>
      <c r="FO48" s="108"/>
      <c r="FX48" s="108"/>
    </row>
    <row r="49" spans="9:180">
      <c r="I49" s="108"/>
      <c r="R49" s="108"/>
      <c r="AJ49" s="108"/>
      <c r="AS49" s="108"/>
      <c r="BB49" s="108"/>
      <c r="BK49" s="108"/>
      <c r="BT49" s="108"/>
      <c r="CC49" s="108"/>
      <c r="CL49" s="108"/>
      <c r="CU49" s="108"/>
      <c r="DM49" s="108"/>
      <c r="DV49" s="108"/>
      <c r="EE49" s="108"/>
      <c r="EN49" s="108"/>
      <c r="EW49" s="108"/>
      <c r="FO49" s="108"/>
      <c r="FX49" s="108"/>
    </row>
    <row r="50" spans="9:180">
      <c r="I50" s="108"/>
      <c r="R50" s="108"/>
      <c r="AJ50" s="108"/>
      <c r="AS50" s="108"/>
      <c r="BB50" s="108"/>
      <c r="BK50" s="108"/>
      <c r="BT50" s="108"/>
      <c r="CC50" s="108"/>
      <c r="CL50" s="108"/>
      <c r="CU50" s="108"/>
      <c r="DM50" s="108"/>
      <c r="DV50" s="108"/>
      <c r="EE50" s="108"/>
      <c r="EN50" s="108"/>
      <c r="EW50" s="108"/>
      <c r="FO50" s="108"/>
      <c r="FX50" s="108"/>
    </row>
    <row r="51" spans="9:180">
      <c r="I51" s="108"/>
      <c r="R51" s="108"/>
      <c r="AJ51" s="108"/>
      <c r="AS51" s="108"/>
      <c r="BB51" s="108"/>
      <c r="BK51" s="108"/>
      <c r="BT51" s="108"/>
      <c r="CC51" s="108"/>
      <c r="CL51" s="108"/>
      <c r="CU51" s="108"/>
      <c r="DV51" s="108"/>
      <c r="EE51" s="108"/>
      <c r="EW51" s="108"/>
      <c r="FO51" s="108"/>
      <c r="FX51" s="108"/>
    </row>
    <row r="52" spans="9:180">
      <c r="I52" s="108"/>
      <c r="R52" s="108"/>
      <c r="AJ52" s="108"/>
      <c r="AS52" s="108"/>
      <c r="BB52" s="108"/>
      <c r="BK52" s="108"/>
      <c r="BT52" s="108"/>
      <c r="CC52" s="108"/>
      <c r="CL52" s="108"/>
      <c r="CU52" s="108"/>
      <c r="DV52" s="108"/>
      <c r="EE52" s="108"/>
      <c r="EW52" s="108"/>
      <c r="FO52" s="108"/>
      <c r="FX52" s="108"/>
    </row>
    <row r="53" spans="9:180">
      <c r="I53" s="108"/>
      <c r="R53" s="108"/>
      <c r="AJ53" s="108"/>
      <c r="AS53" s="108"/>
      <c r="BB53" s="108"/>
      <c r="BK53" s="108"/>
      <c r="BT53" s="108"/>
      <c r="CC53" s="108"/>
      <c r="CL53" s="108"/>
      <c r="CU53" s="108"/>
      <c r="DV53" s="108"/>
      <c r="EE53" s="108"/>
      <c r="EW53" s="108"/>
      <c r="FO53" s="108"/>
      <c r="FX53" s="108"/>
    </row>
    <row r="54" spans="9:180">
      <c r="I54" s="108"/>
      <c r="R54" s="108"/>
      <c r="AJ54" s="108"/>
      <c r="AS54" s="108"/>
      <c r="BB54" s="108"/>
      <c r="BK54" s="108"/>
      <c r="BT54" s="108"/>
      <c r="CC54" s="108"/>
      <c r="CL54" s="108"/>
      <c r="CU54" s="108"/>
      <c r="DV54" s="108"/>
      <c r="EE54" s="108"/>
      <c r="EW54" s="108"/>
      <c r="FO54" s="108"/>
      <c r="FX54" s="108"/>
    </row>
    <row r="55" spans="9:180">
      <c r="I55" s="108"/>
      <c r="R55" s="108"/>
      <c r="AJ55" s="108"/>
      <c r="AS55" s="108"/>
      <c r="BB55" s="108"/>
      <c r="BK55" s="108"/>
      <c r="BT55" s="108"/>
      <c r="CC55" s="108"/>
      <c r="CL55" s="108"/>
      <c r="CU55" s="108"/>
      <c r="DV55" s="108"/>
      <c r="EE55" s="108"/>
      <c r="EW55" s="108"/>
      <c r="FO55" s="108"/>
      <c r="FX55" s="108"/>
    </row>
    <row r="56" spans="9:180">
      <c r="I56" s="108"/>
      <c r="R56" s="108"/>
      <c r="AJ56" s="108"/>
      <c r="AS56" s="108"/>
      <c r="BB56" s="108"/>
      <c r="BK56" s="108"/>
      <c r="BT56" s="108"/>
      <c r="CC56" s="108"/>
      <c r="CL56" s="108"/>
      <c r="CU56" s="108"/>
      <c r="DV56" s="108"/>
      <c r="EE56" s="108"/>
      <c r="EW56" s="108"/>
      <c r="FO56" s="108"/>
      <c r="FX56" s="108"/>
    </row>
    <row r="57" spans="9:180">
      <c r="I57" s="108"/>
      <c r="AJ57" s="108"/>
      <c r="AS57" s="108"/>
      <c r="BB57" s="108"/>
      <c r="BK57" s="108"/>
      <c r="BT57" s="108"/>
      <c r="CC57" s="108"/>
      <c r="CL57" s="108"/>
      <c r="CU57" s="108"/>
      <c r="EE57" s="108"/>
      <c r="EW57" s="108"/>
      <c r="FO57" s="108"/>
      <c r="FX57" s="108"/>
    </row>
    <row r="58" spans="9:180">
      <c r="I58" s="108"/>
      <c r="AJ58" s="108"/>
      <c r="AS58" s="108"/>
      <c r="BB58" s="108"/>
      <c r="BK58" s="108"/>
      <c r="BT58" s="108"/>
      <c r="CC58" s="108"/>
      <c r="CL58" s="108"/>
      <c r="CU58" s="108"/>
      <c r="EE58" s="108"/>
      <c r="EW58" s="108"/>
      <c r="FO58" s="108"/>
      <c r="FX58" s="108"/>
    </row>
    <row r="59" spans="9:180">
      <c r="I59" s="108"/>
      <c r="AJ59" s="108"/>
      <c r="AS59" s="108"/>
      <c r="BB59" s="108"/>
      <c r="BK59" s="108"/>
      <c r="BT59" s="108"/>
      <c r="CC59" s="108"/>
      <c r="CL59" s="108"/>
      <c r="CU59" s="108"/>
      <c r="EE59" s="108"/>
      <c r="EW59" s="108"/>
      <c r="FO59" s="108"/>
      <c r="FX59" s="108"/>
    </row>
    <row r="60" spans="9:180">
      <c r="I60" s="108"/>
      <c r="AJ60" s="108"/>
      <c r="AS60" s="108"/>
      <c r="BB60" s="108"/>
      <c r="BK60" s="108"/>
      <c r="BT60" s="108"/>
      <c r="CC60" s="108"/>
      <c r="CL60" s="108"/>
      <c r="CU60" s="108"/>
      <c r="EE60" s="108"/>
      <c r="EW60" s="108"/>
      <c r="FO60" s="108"/>
      <c r="FX60" s="108"/>
    </row>
    <row r="61" spans="9:180">
      <c r="I61" s="108"/>
      <c r="AJ61" s="108"/>
      <c r="AS61" s="108"/>
      <c r="BB61" s="108"/>
      <c r="BK61" s="108"/>
      <c r="BT61" s="108"/>
      <c r="CC61" s="108"/>
      <c r="CL61" s="108"/>
      <c r="CU61" s="108"/>
      <c r="EE61" s="108"/>
      <c r="EW61" s="108"/>
      <c r="FO61" s="108"/>
      <c r="FX61" s="108"/>
    </row>
    <row r="62" spans="9:180">
      <c r="I62" s="108"/>
      <c r="AJ62" s="108"/>
      <c r="AS62" s="108"/>
      <c r="BB62" s="108"/>
      <c r="BT62" s="108"/>
      <c r="CC62" s="108"/>
      <c r="CL62" s="108"/>
      <c r="CU62" s="108"/>
      <c r="EE62" s="108"/>
      <c r="EW62" s="108"/>
      <c r="FO62" s="108"/>
      <c r="FX62" s="108"/>
    </row>
    <row r="63" spans="9:180">
      <c r="I63" s="108"/>
      <c r="AJ63" s="108"/>
      <c r="AS63" s="108"/>
      <c r="BB63" s="108"/>
      <c r="BT63" s="108"/>
      <c r="CC63" s="108"/>
      <c r="CL63" s="108"/>
      <c r="CU63" s="108"/>
      <c r="EE63" s="108"/>
      <c r="EW63" s="108"/>
      <c r="FO63" s="108"/>
      <c r="FX63" s="108"/>
    </row>
    <row r="64" spans="9:180">
      <c r="I64" s="108"/>
      <c r="AJ64" s="108"/>
      <c r="AS64" s="108"/>
      <c r="BB64" s="108"/>
      <c r="BT64" s="108"/>
      <c r="CC64" s="108"/>
      <c r="CL64" s="108"/>
      <c r="CU64" s="108"/>
      <c r="EE64" s="108"/>
      <c r="EW64" s="108"/>
      <c r="FO64" s="108"/>
      <c r="FX64" s="108"/>
    </row>
    <row r="65" spans="36:171">
      <c r="AJ65" s="108"/>
      <c r="AS65" s="108"/>
      <c r="BB65" s="108"/>
      <c r="BT65" s="108"/>
      <c r="CC65" s="108"/>
      <c r="CL65" s="108"/>
      <c r="CU65" s="108"/>
      <c r="EE65" s="108"/>
      <c r="EW65" s="108"/>
      <c r="FO65" s="108"/>
    </row>
    <row r="66" spans="36:171">
      <c r="AJ66" s="108"/>
      <c r="AS66" s="108"/>
      <c r="BB66" s="108"/>
      <c r="BT66" s="108"/>
      <c r="CC66" s="108"/>
      <c r="CL66" s="108"/>
      <c r="CU66" s="108"/>
      <c r="EE66" s="108"/>
      <c r="EW66" s="108"/>
      <c r="FO66" s="108"/>
    </row>
    <row r="67" spans="36:171">
      <c r="AJ67" s="108"/>
      <c r="AS67" s="108"/>
      <c r="BB67" s="108"/>
      <c r="BT67" s="108"/>
      <c r="CC67" s="108"/>
      <c r="CL67" s="108"/>
      <c r="CU67" s="108"/>
      <c r="EE67" s="108"/>
      <c r="EW67" s="108"/>
      <c r="FO67" s="108"/>
    </row>
    <row r="68" spans="36:171">
      <c r="AJ68" s="108"/>
      <c r="AS68" s="108"/>
      <c r="BB68" s="108"/>
      <c r="BT68" s="108"/>
      <c r="CC68" s="108"/>
      <c r="CL68" s="108"/>
      <c r="CU68" s="108"/>
      <c r="EE68" s="108"/>
      <c r="FO68" s="108"/>
    </row>
    <row r="69" spans="36:171">
      <c r="AJ69" s="108"/>
      <c r="AS69" s="108"/>
      <c r="BB69" s="108"/>
      <c r="BT69" s="108"/>
      <c r="CC69" s="108"/>
      <c r="CL69" s="108"/>
      <c r="CU69" s="108"/>
      <c r="EE69" s="108"/>
      <c r="FO69" s="108"/>
    </row>
    <row r="70" spans="36:171">
      <c r="AJ70" s="108"/>
      <c r="AS70" s="108"/>
      <c r="BB70" s="108"/>
      <c r="BT70" s="108"/>
      <c r="CC70" s="108"/>
      <c r="CL70" s="108"/>
      <c r="CU70" s="108"/>
      <c r="EE70" s="108"/>
      <c r="FO70" s="108"/>
    </row>
    <row r="71" spans="36:171">
      <c r="AJ71" s="108"/>
      <c r="AS71" s="108"/>
      <c r="BB71" s="108"/>
      <c r="BT71" s="108"/>
      <c r="CC71" s="108"/>
      <c r="CL71" s="108"/>
      <c r="CU71" s="108"/>
      <c r="EE71" s="108"/>
    </row>
    <row r="72" spans="36:171">
      <c r="AJ72" s="108"/>
      <c r="AS72" s="108"/>
      <c r="BB72" s="108"/>
      <c r="BT72" s="108"/>
      <c r="CC72" s="108"/>
      <c r="CL72" s="108"/>
      <c r="CU72" s="108"/>
      <c r="EE72" s="108"/>
    </row>
    <row r="73" spans="36:171">
      <c r="AJ73" s="108"/>
      <c r="AS73" s="108"/>
      <c r="BB73" s="108"/>
      <c r="BT73" s="108"/>
      <c r="CC73" s="108"/>
      <c r="CL73" s="108"/>
      <c r="EE73" s="108"/>
    </row>
    <row r="74" spans="36:171">
      <c r="AJ74" s="108"/>
      <c r="AS74" s="108"/>
      <c r="BB74" s="108"/>
      <c r="BT74" s="108"/>
      <c r="CC74" s="108"/>
      <c r="CL74" s="108"/>
      <c r="EE74" s="108"/>
    </row>
    <row r="75" spans="36:171">
      <c r="AJ75" s="108"/>
      <c r="AS75" s="108"/>
      <c r="BB75" s="108"/>
      <c r="BT75" s="108"/>
      <c r="CC75" s="108"/>
      <c r="CL75" s="108"/>
      <c r="EE75" s="108"/>
    </row>
    <row r="76" spans="36:171">
      <c r="AJ76" s="108"/>
      <c r="AS76" s="108"/>
      <c r="BB76" s="108"/>
      <c r="BT76" s="108"/>
      <c r="CC76" s="108"/>
      <c r="CL76" s="108"/>
      <c r="EE76" s="108"/>
    </row>
    <row r="77" spans="36:171">
      <c r="AJ77" s="108"/>
      <c r="AS77" s="108"/>
      <c r="BB77" s="108"/>
      <c r="BT77" s="108"/>
      <c r="CC77" s="108"/>
      <c r="CL77" s="108"/>
      <c r="EE77" s="108"/>
    </row>
    <row r="78" spans="36:171">
      <c r="AJ78" s="108"/>
      <c r="AS78" s="108"/>
      <c r="BB78" s="108"/>
      <c r="BT78" s="108"/>
      <c r="CC78" s="108"/>
      <c r="CL78" s="108"/>
      <c r="EE78" s="108"/>
    </row>
    <row r="79" spans="36:171">
      <c r="AJ79" s="108"/>
      <c r="AS79" s="108"/>
      <c r="BB79" s="108"/>
      <c r="BT79" s="108"/>
      <c r="CC79" s="108"/>
      <c r="CL79" s="108"/>
    </row>
    <row r="80" spans="36:171">
      <c r="AJ80" s="108"/>
      <c r="AS80" s="108"/>
      <c r="BB80" s="108"/>
      <c r="BT80" s="108"/>
      <c r="CC80" s="108"/>
      <c r="CL80" s="108"/>
    </row>
    <row r="81" spans="36:90">
      <c r="AJ81" s="108"/>
      <c r="AS81" s="108"/>
      <c r="BB81" s="108"/>
      <c r="BT81" s="108"/>
      <c r="CC81" s="108"/>
      <c r="CL81" s="108"/>
    </row>
    <row r="82" spans="36:90">
      <c r="AJ82" s="108"/>
      <c r="AS82" s="108"/>
      <c r="BB82" s="108"/>
      <c r="BT82" s="108"/>
      <c r="CC82" s="108"/>
      <c r="CL82" s="108"/>
    </row>
    <row r="83" spans="36:90">
      <c r="AJ83" s="108"/>
      <c r="AS83" s="108"/>
      <c r="BB83" s="108"/>
      <c r="BT83" s="108"/>
      <c r="CC83" s="108"/>
      <c r="CL83" s="108"/>
    </row>
    <row r="84" spans="36:90">
      <c r="AJ84" s="108"/>
      <c r="AS84" s="108"/>
      <c r="BB84" s="108"/>
      <c r="BT84" s="108"/>
      <c r="CC84" s="108"/>
      <c r="CL84" s="108"/>
    </row>
    <row r="85" spans="36:90">
      <c r="AJ85" s="108"/>
      <c r="AS85" s="108"/>
      <c r="BB85" s="108"/>
      <c r="BT85" s="108"/>
      <c r="CC85" s="108"/>
      <c r="CL85" s="108"/>
    </row>
    <row r="86" spans="36:90">
      <c r="AJ86" s="108"/>
      <c r="AS86" s="108"/>
      <c r="BB86" s="108"/>
      <c r="BT86" s="108"/>
      <c r="CC86" s="108"/>
      <c r="CL86" s="108"/>
    </row>
    <row r="87" spans="36:90">
      <c r="AJ87" s="108"/>
      <c r="AS87" s="108"/>
      <c r="BB87" s="108"/>
      <c r="BT87" s="108"/>
      <c r="CC87" s="108"/>
      <c r="CL87" s="108"/>
    </row>
    <row r="88" spans="36:90">
      <c r="AJ88" s="108"/>
      <c r="AS88" s="108"/>
      <c r="BB88" s="108"/>
      <c r="BT88" s="108"/>
      <c r="CC88" s="108"/>
      <c r="CL88" s="108"/>
    </row>
    <row r="89" spans="36:90">
      <c r="AJ89" s="108"/>
      <c r="BB89" s="108"/>
      <c r="BT89" s="108"/>
      <c r="CC89" s="108"/>
      <c r="CL89" s="108"/>
    </row>
    <row r="90" spans="36:90">
      <c r="AJ90" s="108"/>
      <c r="BB90" s="108"/>
      <c r="BT90" s="108"/>
      <c r="CC90" s="108"/>
      <c r="CL90" s="108"/>
    </row>
    <row r="91" spans="36:90">
      <c r="AJ91" s="108"/>
      <c r="BB91" s="108"/>
      <c r="BT91" s="108"/>
      <c r="CC91" s="108"/>
      <c r="CL91" s="108"/>
    </row>
    <row r="92" spans="36:90">
      <c r="AJ92" s="108"/>
      <c r="BB92" s="108"/>
      <c r="BT92" s="108"/>
      <c r="CC92" s="108"/>
      <c r="CL92" s="108"/>
    </row>
    <row r="93" spans="36:90">
      <c r="AJ93" s="108"/>
      <c r="BB93" s="108"/>
      <c r="BT93" s="108"/>
      <c r="CC93" s="108"/>
      <c r="CL93" s="108"/>
    </row>
    <row r="94" spans="36:90">
      <c r="AJ94" s="108"/>
      <c r="BB94" s="108"/>
      <c r="BT94" s="108"/>
      <c r="CC94" s="108"/>
      <c r="CL94" s="108"/>
    </row>
    <row r="95" spans="36:90">
      <c r="AJ95" s="108"/>
      <c r="BB95" s="108"/>
      <c r="BT95" s="108"/>
      <c r="CC95" s="108"/>
      <c r="CL95" s="108"/>
    </row>
    <row r="96" spans="36:90">
      <c r="AJ96" s="108"/>
      <c r="BB96" s="108"/>
      <c r="BT96" s="108"/>
      <c r="CC96" s="108"/>
      <c r="CL96" s="108"/>
    </row>
    <row r="97" spans="36:90">
      <c r="AJ97" s="108"/>
      <c r="BB97" s="108"/>
      <c r="BT97" s="108"/>
      <c r="CC97" s="108"/>
      <c r="CL97" s="108"/>
    </row>
    <row r="98" spans="36:90">
      <c r="AJ98" s="108"/>
      <c r="BB98" s="108"/>
      <c r="BT98" s="108"/>
      <c r="CC98" s="108"/>
      <c r="CL98" s="108"/>
    </row>
    <row r="99" spans="36:90">
      <c r="AJ99" s="108"/>
      <c r="BB99" s="108"/>
      <c r="BT99" s="108"/>
      <c r="CC99" s="108"/>
      <c r="CL99" s="108"/>
    </row>
    <row r="100" spans="36:90">
      <c r="AJ100" s="108"/>
      <c r="BB100" s="108"/>
      <c r="BT100" s="108"/>
      <c r="CC100" s="108"/>
      <c r="CL100" s="108"/>
    </row>
    <row r="101" spans="36:90">
      <c r="AJ101" s="108"/>
      <c r="BB101" s="108"/>
      <c r="BT101" s="108"/>
      <c r="CC101" s="108"/>
      <c r="CL101" s="108"/>
    </row>
    <row r="102" spans="36:90">
      <c r="AJ102" s="108"/>
      <c r="BB102" s="108"/>
      <c r="BT102" s="108"/>
      <c r="CC102" s="108"/>
      <c r="CL102" s="108"/>
    </row>
    <row r="103" spans="36:90">
      <c r="AJ103" s="108"/>
      <c r="BB103" s="108"/>
      <c r="BT103" s="108"/>
      <c r="CC103" s="108"/>
      <c r="CL103" s="108"/>
    </row>
    <row r="104" spans="36:90">
      <c r="AJ104" s="108"/>
      <c r="BB104" s="108"/>
      <c r="BT104" s="108"/>
      <c r="CC104" s="108"/>
      <c r="CL104" s="108"/>
    </row>
    <row r="105" spans="36:90">
      <c r="AJ105" s="108"/>
      <c r="BB105" s="108"/>
      <c r="BT105" s="108"/>
      <c r="CL105" s="108"/>
    </row>
    <row r="106" spans="36:90">
      <c r="AJ106" s="108"/>
      <c r="BB106" s="108"/>
      <c r="BT106" s="108"/>
    </row>
    <row r="107" spans="36:90">
      <c r="AJ107" s="108"/>
      <c r="BB107" s="108"/>
      <c r="BT107" s="108"/>
    </row>
    <row r="108" spans="36:90">
      <c r="AJ108" s="108"/>
      <c r="BB108" s="108"/>
      <c r="BT108" s="108"/>
    </row>
    <row r="109" spans="36:90">
      <c r="AJ109" s="108"/>
      <c r="BB109" s="108"/>
      <c r="BT109" s="108"/>
    </row>
    <row r="110" spans="36:90">
      <c r="AJ110" s="108"/>
      <c r="BB110" s="108"/>
      <c r="BT110" s="108"/>
    </row>
    <row r="111" spans="36:90">
      <c r="AJ111" s="108"/>
      <c r="BB111" s="108"/>
      <c r="BT111" s="108"/>
    </row>
    <row r="112" spans="36:90">
      <c r="AJ112" s="108"/>
      <c r="BB112" s="108"/>
      <c r="BT112" s="108"/>
    </row>
    <row r="113" spans="36:72">
      <c r="AJ113" s="108"/>
      <c r="BB113" s="108"/>
      <c r="BT113" s="108"/>
    </row>
    <row r="114" spans="36:72">
      <c r="AJ114" s="108"/>
      <c r="BB114" s="108"/>
      <c r="BT114" s="108"/>
    </row>
    <row r="115" spans="36:72">
      <c r="AJ115" s="108"/>
      <c r="BB115" s="108"/>
      <c r="BT115" s="108"/>
    </row>
    <row r="116" spans="36:72">
      <c r="AJ116" s="108"/>
      <c r="BB116" s="108"/>
      <c r="BT116" s="108"/>
    </row>
    <row r="117" spans="36:72">
      <c r="AJ117" s="108"/>
      <c r="BB117" s="108"/>
      <c r="BT117" s="108"/>
    </row>
    <row r="118" spans="36:72">
      <c r="AJ118" s="108"/>
      <c r="BB118" s="108"/>
      <c r="BT118" s="108"/>
    </row>
    <row r="119" spans="36:72">
      <c r="AJ119" s="108"/>
      <c r="BB119" s="108"/>
      <c r="BT119" s="108"/>
    </row>
    <row r="120" spans="36:72">
      <c r="AJ120" s="108"/>
      <c r="BB120" s="108"/>
      <c r="BT120" s="108"/>
    </row>
    <row r="121" spans="36:72">
      <c r="AJ121" s="108"/>
      <c r="BB121" s="108"/>
      <c r="BT121" s="108"/>
    </row>
    <row r="122" spans="36:72">
      <c r="AJ122" s="108"/>
      <c r="BB122" s="108"/>
      <c r="BT122" s="108"/>
    </row>
    <row r="123" spans="36:72">
      <c r="AJ123" s="108"/>
      <c r="BB123" s="108"/>
      <c r="BT123" s="108"/>
    </row>
    <row r="124" spans="36:72">
      <c r="AJ124" s="108"/>
      <c r="BB124" s="108"/>
      <c r="BT124" s="108"/>
    </row>
    <row r="125" spans="36:72">
      <c r="AJ125" s="108"/>
      <c r="BB125" s="108"/>
      <c r="BT125" s="108"/>
    </row>
    <row r="126" spans="36:72">
      <c r="AJ126" s="108"/>
      <c r="BB126" s="108"/>
      <c r="BT126" s="108"/>
    </row>
    <row r="127" spans="36:72">
      <c r="AJ127" s="108"/>
      <c r="BB127" s="108"/>
    </row>
    <row r="128" spans="36:72">
      <c r="AJ128" s="108"/>
      <c r="BB128" s="108"/>
    </row>
    <row r="129" spans="54:54">
      <c r="BB129" s="108"/>
    </row>
    <row r="130" spans="54:54">
      <c r="BB130" s="108"/>
    </row>
    <row r="131" spans="54:54">
      <c r="BB131" s="108"/>
    </row>
    <row r="132" spans="54:54">
      <c r="BB132" s="108"/>
    </row>
    <row r="133" spans="54:54">
      <c r="BB133" s="108"/>
    </row>
    <row r="134" spans="54:54">
      <c r="BB134" s="108"/>
    </row>
    <row r="135" spans="54:54">
      <c r="BB135" s="108"/>
    </row>
    <row r="136" spans="54:54">
      <c r="BB136" s="108"/>
    </row>
    <row r="137" spans="54:54">
      <c r="BB137" s="108"/>
    </row>
    <row r="138" spans="54:54">
      <c r="BB138" s="108"/>
    </row>
    <row r="139" spans="54:54">
      <c r="BB139" s="108"/>
    </row>
    <row r="140" spans="54:54">
      <c r="BB140" s="108"/>
    </row>
    <row r="141" spans="54:54">
      <c r="BB141" s="108"/>
    </row>
    <row r="142" spans="54:54">
      <c r="BB142" s="108"/>
    </row>
    <row r="143" spans="54:54">
      <c r="BB143" s="108"/>
    </row>
    <row r="144" spans="54:54">
      <c r="BB144" s="108"/>
    </row>
    <row r="145" spans="54:54">
      <c r="BB145" s="108"/>
    </row>
    <row r="146" spans="54:54">
      <c r="BB146" s="108"/>
    </row>
    <row r="147" spans="54:54">
      <c r="BB147" s="108"/>
    </row>
    <row r="148" spans="54:54">
      <c r="BB148" s="108"/>
    </row>
    <row r="149" spans="54:54">
      <c r="BB149" s="108"/>
    </row>
    <row r="150" spans="54:54">
      <c r="BB150" s="108"/>
    </row>
    <row r="151" spans="54:54">
      <c r="BB151" s="108"/>
    </row>
    <row r="152" spans="54:54">
      <c r="BB152" s="108"/>
    </row>
    <row r="153" spans="54:54">
      <c r="BB153" s="108"/>
    </row>
    <row r="154" spans="54:54">
      <c r="BB154" s="108"/>
    </row>
    <row r="155" spans="54:54">
      <c r="BB155" s="108"/>
    </row>
    <row r="156" spans="54:54">
      <c r="BB156" s="108"/>
    </row>
    <row r="157" spans="54:54">
      <c r="BB157" s="108"/>
    </row>
    <row r="158" spans="54:54">
      <c r="BB158" s="108"/>
    </row>
    <row r="159" spans="54:54">
      <c r="BB159" s="108"/>
    </row>
    <row r="160" spans="54:54">
      <c r="BB160" s="108"/>
    </row>
    <row r="161" spans="54:54">
      <c r="BB161" s="108"/>
    </row>
    <row r="162" spans="54:54">
      <c r="BB162" s="108"/>
    </row>
    <row r="163" spans="54:54">
      <c r="BB163" s="108"/>
    </row>
    <row r="164" spans="54:54">
      <c r="BB164" s="108"/>
    </row>
    <row r="165" spans="54:54">
      <c r="BB165" s="108"/>
    </row>
    <row r="166" spans="54:54">
      <c r="BB166" s="108"/>
    </row>
    <row r="167" spans="54:54">
      <c r="BB167" s="108"/>
    </row>
    <row r="168" spans="54:54">
      <c r="BB168" s="108"/>
    </row>
    <row r="169" spans="54:54">
      <c r="BB169" s="108"/>
    </row>
    <row r="170" spans="54:54">
      <c r="BB170" s="108"/>
    </row>
    <row r="171" spans="54:54">
      <c r="BB171" s="108"/>
    </row>
    <row r="172" spans="54:54">
      <c r="BB172" s="108"/>
    </row>
    <row r="173" spans="54:54">
      <c r="BB173" s="108"/>
    </row>
    <row r="174" spans="54:54">
      <c r="BB174" s="108"/>
    </row>
    <row r="175" spans="54:54">
      <c r="BB175" s="108"/>
    </row>
    <row r="176" spans="54:54">
      <c r="BB176" s="108"/>
    </row>
    <row r="177" spans="54:54">
      <c r="BB177" s="108"/>
    </row>
    <row r="178" spans="54:54">
      <c r="BB178" s="108"/>
    </row>
    <row r="179" spans="54:54">
      <c r="BB179" s="108"/>
    </row>
    <row r="180" spans="54:54">
      <c r="BB180" s="108"/>
    </row>
    <row r="181" spans="54:54">
      <c r="BB181" s="108"/>
    </row>
    <row r="182" spans="54:54">
      <c r="BB182" s="108"/>
    </row>
    <row r="183" spans="54:54">
      <c r="BB183" s="108"/>
    </row>
    <row r="184" spans="54:54">
      <c r="BB184" s="108"/>
    </row>
    <row r="185" spans="54:54">
      <c r="BB185" s="108"/>
    </row>
    <row r="186" spans="54:54">
      <c r="BB186" s="108"/>
    </row>
    <row r="187" spans="54:54">
      <c r="BB187" s="108"/>
    </row>
    <row r="188" spans="54:54">
      <c r="BB188" s="108"/>
    </row>
    <row r="189" spans="54:54">
      <c r="BB189" s="108"/>
    </row>
    <row r="190" spans="54:54">
      <c r="BB190" s="108"/>
    </row>
    <row r="191" spans="54:54">
      <c r="BB191" s="108"/>
    </row>
    <row r="192" spans="54:54">
      <c r="BB192" s="108"/>
    </row>
    <row r="193" spans="54:54">
      <c r="BB193" s="108"/>
    </row>
    <row r="194" spans="54:54">
      <c r="BB194" s="108"/>
    </row>
    <row r="195" spans="54:54">
      <c r="BB195" s="108"/>
    </row>
    <row r="196" spans="54:54">
      <c r="BB196" s="108"/>
    </row>
    <row r="197" spans="54:54">
      <c r="BB197" s="108"/>
    </row>
    <row r="198" spans="54:54">
      <c r="BB198" s="108"/>
    </row>
    <row r="199" spans="54:54">
      <c r="BB199" s="108"/>
    </row>
    <row r="200" spans="54:54">
      <c r="BB200" s="108"/>
    </row>
    <row r="201" spans="54:54">
      <c r="BB201" s="108"/>
    </row>
    <row r="202" spans="54:54">
      <c r="BB202" s="108"/>
    </row>
    <row r="203" spans="54:54">
      <c r="BB203" s="108"/>
    </row>
    <row r="204" spans="54:54">
      <c r="BB204" s="108"/>
    </row>
    <row r="205" spans="54:54">
      <c r="BB205" s="108"/>
    </row>
    <row r="206" spans="54:54">
      <c r="BB206" s="108"/>
    </row>
    <row r="207" spans="54:54">
      <c r="BB207" s="108"/>
    </row>
    <row r="208" spans="54:54">
      <c r="BB208" s="108"/>
    </row>
    <row r="209" spans="54:54">
      <c r="BB209" s="108"/>
    </row>
    <row r="210" spans="54:54">
      <c r="BB210" s="108"/>
    </row>
    <row r="211" spans="54:54">
      <c r="BB211" s="108"/>
    </row>
    <row r="212" spans="54:54">
      <c r="BB212" s="108"/>
    </row>
    <row r="213" spans="54:54">
      <c r="BB213" s="108"/>
    </row>
    <row r="214" spans="54:54">
      <c r="BB214" s="108"/>
    </row>
    <row r="215" spans="54:54">
      <c r="BB215" s="108"/>
    </row>
    <row r="216" spans="54:54">
      <c r="BB216" s="108"/>
    </row>
    <row r="217" spans="54:54">
      <c r="BB217" s="108"/>
    </row>
    <row r="218" spans="54:54">
      <c r="BB218" s="108"/>
    </row>
    <row r="219" spans="54:54">
      <c r="BB219" s="108"/>
    </row>
    <row r="220" spans="54:54">
      <c r="BB220" s="108"/>
    </row>
    <row r="221" spans="54:54">
      <c r="BB221" s="108"/>
    </row>
    <row r="222" spans="54:54">
      <c r="BB222" s="108"/>
    </row>
    <row r="223" spans="54:54">
      <c r="BB223" s="108"/>
    </row>
    <row r="224" spans="54:54">
      <c r="BB224" s="108"/>
    </row>
    <row r="225" spans="54:54">
      <c r="BB225" s="108"/>
    </row>
    <row r="226" spans="54:54">
      <c r="BB226" s="108"/>
    </row>
    <row r="227" spans="54:54">
      <c r="BB227" s="108"/>
    </row>
    <row r="228" spans="54:54">
      <c r="BB228" s="108"/>
    </row>
    <row r="229" spans="54:54">
      <c r="BB229" s="108"/>
    </row>
    <row r="230" spans="54:54">
      <c r="BB230" s="108"/>
    </row>
    <row r="231" spans="54:54">
      <c r="BB231" s="108"/>
    </row>
    <row r="232" spans="54:54">
      <c r="BB232" s="108"/>
    </row>
    <row r="233" spans="54:54">
      <c r="BB233" s="108"/>
    </row>
    <row r="234" spans="54:54">
      <c r="BB234" s="108"/>
    </row>
    <row r="235" spans="54:54">
      <c r="BB235" s="108"/>
    </row>
    <row r="236" spans="54:54">
      <c r="BB236" s="108"/>
    </row>
    <row r="237" spans="54:54">
      <c r="BB237" s="108"/>
    </row>
    <row r="238" spans="54:54">
      <c r="BB238" s="108"/>
    </row>
    <row r="239" spans="54:54">
      <c r="BB239" s="108"/>
    </row>
    <row r="240" spans="54:54">
      <c r="BB240" s="108"/>
    </row>
    <row r="241" spans="54:54">
      <c r="BB241" s="108"/>
    </row>
    <row r="242" spans="54:54">
      <c r="BB242" s="108"/>
    </row>
    <row r="243" spans="54:54">
      <c r="BB243" s="108"/>
    </row>
    <row r="244" spans="54:54">
      <c r="BB244" s="108"/>
    </row>
    <row r="245" spans="54:54">
      <c r="BB245" s="108"/>
    </row>
    <row r="246" spans="54:54">
      <c r="BB246" s="108"/>
    </row>
    <row r="247" spans="54:54">
      <c r="BB247" s="108"/>
    </row>
    <row r="248" spans="54:54">
      <c r="BB248" s="108"/>
    </row>
    <row r="249" spans="54:54">
      <c r="BB249" s="108"/>
    </row>
    <row r="250" spans="54:54">
      <c r="BB250" s="108"/>
    </row>
    <row r="251" spans="54:54">
      <c r="BB251" s="108"/>
    </row>
    <row r="252" spans="54:54">
      <c r="BB252" s="108"/>
    </row>
    <row r="253" spans="54:54">
      <c r="BB253" s="108"/>
    </row>
    <row r="254" spans="54:54">
      <c r="BB254" s="108"/>
    </row>
    <row r="255" spans="54:54">
      <c r="BB255" s="108"/>
    </row>
    <row r="256" spans="54:54">
      <c r="BB256" s="108"/>
    </row>
    <row r="257" spans="54:54">
      <c r="BB257" s="108"/>
    </row>
    <row r="258" spans="54:54">
      <c r="BB258" s="108"/>
    </row>
    <row r="259" spans="54:54">
      <c r="BB259" s="108"/>
    </row>
    <row r="260" spans="54:54">
      <c r="BB260" s="108"/>
    </row>
    <row r="261" spans="54:54">
      <c r="BB261" s="108"/>
    </row>
    <row r="262" spans="54:54">
      <c r="BB262" s="108"/>
    </row>
    <row r="263" spans="54:54">
      <c r="BB263" s="108"/>
    </row>
    <row r="264" spans="54:54">
      <c r="BB264" s="108"/>
    </row>
    <row r="265" spans="54:54">
      <c r="BB265" s="108"/>
    </row>
    <row r="266" spans="54:54">
      <c r="BB266" s="108"/>
    </row>
    <row r="267" spans="54:54">
      <c r="BB267" s="108"/>
    </row>
    <row r="268" spans="54:54">
      <c r="BB268" s="108"/>
    </row>
    <row r="269" spans="54:54">
      <c r="BB269" s="108"/>
    </row>
    <row r="270" spans="54:54">
      <c r="BB270" s="108"/>
    </row>
    <row r="271" spans="54:54">
      <c r="BB271" s="108"/>
    </row>
    <row r="272" spans="54:54">
      <c r="BB272" s="108"/>
    </row>
    <row r="273" spans="54:54">
      <c r="BB273" s="108"/>
    </row>
    <row r="274" spans="54:54">
      <c r="BB274" s="108"/>
    </row>
    <row r="275" spans="54:54">
      <c r="BB275" s="108"/>
    </row>
    <row r="276" spans="54:54">
      <c r="BB276" s="108"/>
    </row>
    <row r="277" spans="54:54">
      <c r="BB277" s="108"/>
    </row>
    <row r="278" spans="54:54">
      <c r="BB278" s="108"/>
    </row>
    <row r="279" spans="54:54">
      <c r="BB279" s="108"/>
    </row>
    <row r="280" spans="54:54">
      <c r="BB280" s="108"/>
    </row>
    <row r="281" spans="54:54">
      <c r="BB281" s="108"/>
    </row>
    <row r="282" spans="54:54">
      <c r="BB282" s="108"/>
    </row>
    <row r="283" spans="54:54">
      <c r="BB283" s="108"/>
    </row>
    <row r="284" spans="54:54">
      <c r="BB284" s="108"/>
    </row>
    <row r="285" spans="54:54">
      <c r="BB285" s="108"/>
    </row>
    <row r="286" spans="54:54">
      <c r="BB286" s="108"/>
    </row>
    <row r="287" spans="54:54">
      <c r="BB287" s="108"/>
    </row>
    <row r="288" spans="54:54">
      <c r="BB288" s="108"/>
    </row>
    <row r="289" spans="54:54">
      <c r="BB289" s="108"/>
    </row>
    <row r="290" spans="54:54">
      <c r="BB290" s="108"/>
    </row>
    <row r="291" spans="54:54">
      <c r="BB291" s="108"/>
    </row>
    <row r="292" spans="54:54">
      <c r="BB292" s="108"/>
    </row>
    <row r="293" spans="54:54">
      <c r="BB293" s="108"/>
    </row>
    <row r="294" spans="54:54">
      <c r="BB294" s="108"/>
    </row>
    <row r="295" spans="54:54">
      <c r="BB295" s="108"/>
    </row>
    <row r="296" spans="54:54">
      <c r="BB296" s="108"/>
    </row>
    <row r="297" spans="54:54">
      <c r="BB297" s="108"/>
    </row>
    <row r="298" spans="54:54">
      <c r="BB298" s="108"/>
    </row>
    <row r="299" spans="54:54">
      <c r="BB299" s="108"/>
    </row>
    <row r="300" spans="54:54">
      <c r="BB300" s="108"/>
    </row>
    <row r="301" spans="54:54">
      <c r="BB301" s="108"/>
    </row>
    <row r="302" spans="54:54">
      <c r="BB302" s="108"/>
    </row>
    <row r="303" spans="54:54">
      <c r="BB303" s="108"/>
    </row>
    <row r="304" spans="54:54">
      <c r="BB304" s="108"/>
    </row>
    <row r="305" spans="54:54">
      <c r="BB305" s="108"/>
    </row>
    <row r="306" spans="54:54">
      <c r="BB306" s="108"/>
    </row>
    <row r="307" spans="54:54">
      <c r="BB307" s="108"/>
    </row>
    <row r="308" spans="54:54">
      <c r="BB308" s="108"/>
    </row>
    <row r="309" spans="54:54">
      <c r="BB309" s="108"/>
    </row>
    <row r="310" spans="54:54">
      <c r="BB310" s="108"/>
    </row>
    <row r="311" spans="54:54">
      <c r="BB311" s="108"/>
    </row>
    <row r="312" spans="54:54">
      <c r="BB312" s="108"/>
    </row>
    <row r="313" spans="54:54">
      <c r="BB313" s="108"/>
    </row>
    <row r="314" spans="54:54">
      <c r="BB314" s="108"/>
    </row>
    <row r="315" spans="54:54">
      <c r="BB315" s="108"/>
    </row>
    <row r="316" spans="54:54">
      <c r="BB316" s="108"/>
    </row>
    <row r="317" spans="54:54">
      <c r="BB317" s="108"/>
    </row>
    <row r="318" spans="54:54">
      <c r="BB318" s="108"/>
    </row>
    <row r="319" spans="54:54">
      <c r="BB319" s="108"/>
    </row>
    <row r="320" spans="54:54">
      <c r="BB320" s="108"/>
    </row>
    <row r="321" spans="54:54">
      <c r="BB321" s="108"/>
    </row>
    <row r="322" spans="54:54">
      <c r="BB322" s="108"/>
    </row>
    <row r="323" spans="54:54">
      <c r="BB323" s="108"/>
    </row>
    <row r="324" spans="54:54">
      <c r="BB324" s="108"/>
    </row>
    <row r="325" spans="54:54">
      <c r="BB325" s="108"/>
    </row>
    <row r="326" spans="54:54">
      <c r="BB326" s="108"/>
    </row>
    <row r="327" spans="54:54">
      <c r="BB327" s="108"/>
    </row>
    <row r="328" spans="54:54">
      <c r="BB328" s="108"/>
    </row>
    <row r="329" spans="54:54">
      <c r="BB329" s="108"/>
    </row>
    <row r="330" spans="54:54">
      <c r="BB330" s="108"/>
    </row>
    <row r="331" spans="54:54">
      <c r="BB331" s="108"/>
    </row>
    <row r="332" spans="54:54">
      <c r="BB332" s="108"/>
    </row>
    <row r="333" spans="54:54">
      <c r="BB333" s="108"/>
    </row>
    <row r="334" spans="54:54">
      <c r="BB334" s="108"/>
    </row>
    <row r="335" spans="54:54">
      <c r="BB335" s="108"/>
    </row>
    <row r="336" spans="54:54">
      <c r="BB336" s="108"/>
    </row>
    <row r="337" spans="54:54">
      <c r="BB337" s="108"/>
    </row>
    <row r="338" spans="54:54">
      <c r="BB338" s="108"/>
    </row>
    <row r="339" spans="54:54">
      <c r="BB339" s="108"/>
    </row>
    <row r="340" spans="54:54">
      <c r="BB340" s="108"/>
    </row>
    <row r="341" spans="54:54">
      <c r="BB341" s="108"/>
    </row>
    <row r="342" spans="54:54">
      <c r="BB342" s="108"/>
    </row>
    <row r="343" spans="54:54">
      <c r="BB343" s="108"/>
    </row>
    <row r="344" spans="54:54">
      <c r="BB344" s="108"/>
    </row>
    <row r="345" spans="54:54">
      <c r="BB345" s="108"/>
    </row>
    <row r="346" spans="54:54">
      <c r="BB346" s="108"/>
    </row>
    <row r="347" spans="54:54">
      <c r="BB347" s="108"/>
    </row>
    <row r="348" spans="54:54">
      <c r="BB348" s="108"/>
    </row>
    <row r="349" spans="54:54">
      <c r="BB349" s="108"/>
    </row>
    <row r="350" spans="54:54">
      <c r="BB350" s="108"/>
    </row>
    <row r="351" spans="54:54">
      <c r="BB351" s="108"/>
    </row>
    <row r="352" spans="54:54">
      <c r="BB352" s="108"/>
    </row>
    <row r="353" spans="54:54">
      <c r="BB353" s="108"/>
    </row>
    <row r="354" spans="54:54">
      <c r="BB354" s="108"/>
    </row>
    <row r="355" spans="54:54">
      <c r="BB355" s="108"/>
    </row>
    <row r="356" spans="54:54">
      <c r="BB356" s="108"/>
    </row>
    <row r="357" spans="54:54">
      <c r="BB357" s="108"/>
    </row>
    <row r="358" spans="54:54">
      <c r="BB358" s="108"/>
    </row>
    <row r="359" spans="54:54">
      <c r="BB359" s="108"/>
    </row>
    <row r="360" spans="54:54">
      <c r="BB360" s="108"/>
    </row>
    <row r="361" spans="54:54">
      <c r="BB361" s="108"/>
    </row>
    <row r="362" spans="54:54">
      <c r="BB362" s="108"/>
    </row>
    <row r="363" spans="54:54">
      <c r="BB363" s="108"/>
    </row>
    <row r="364" spans="54:54">
      <c r="BB364" s="108"/>
    </row>
    <row r="365" spans="54:54">
      <c r="BB365" s="108"/>
    </row>
    <row r="366" spans="54:54">
      <c r="BB366" s="108"/>
    </row>
    <row r="367" spans="54:54">
      <c r="BB367" s="108"/>
    </row>
    <row r="368" spans="54:54">
      <c r="BB368" s="108"/>
    </row>
    <row r="369" spans="54:54">
      <c r="BB369" s="108"/>
    </row>
    <row r="370" spans="54:54">
      <c r="BB370" s="108"/>
    </row>
    <row r="371" spans="54:54">
      <c r="BB371" s="108"/>
    </row>
    <row r="372" spans="54:54">
      <c r="BB372" s="108"/>
    </row>
    <row r="373" spans="54:54">
      <c r="BB373" s="108"/>
    </row>
    <row r="374" spans="54:54">
      <c r="BB374" s="108"/>
    </row>
    <row r="375" spans="54:54">
      <c r="BB375" s="108"/>
    </row>
    <row r="376" spans="54:54">
      <c r="BB376" s="108"/>
    </row>
    <row r="377" spans="54:54">
      <c r="BB377" s="108"/>
    </row>
    <row r="378" spans="54:54">
      <c r="BB378" s="108"/>
    </row>
    <row r="379" spans="54:54">
      <c r="BB379" s="108"/>
    </row>
    <row r="380" spans="54:54">
      <c r="BB380" s="108"/>
    </row>
    <row r="381" spans="54:54">
      <c r="BB381" s="108"/>
    </row>
    <row r="382" spans="54:54">
      <c r="BB382" s="108"/>
    </row>
    <row r="383" spans="54:54">
      <c r="BB383" s="108"/>
    </row>
  </sheetData>
  <mergeCells count="33">
    <mergeCell ref="GD4:GJ4"/>
    <mergeCell ref="GL4:GR4"/>
    <mergeCell ref="GT4:GZ4"/>
    <mergeCell ref="HB4:HH4"/>
    <mergeCell ref="HJ4:HP4"/>
    <mergeCell ref="EP4:EV4"/>
    <mergeCell ref="EX4:FD4"/>
    <mergeCell ref="FF4:FL4"/>
    <mergeCell ref="FN4:FT4"/>
    <mergeCell ref="FV4:GB4"/>
    <mergeCell ref="BV4:CB4"/>
    <mergeCell ref="CD4:CJ4"/>
    <mergeCell ref="CL4:CR4"/>
    <mergeCell ref="CT4:CZ4"/>
    <mergeCell ref="DB4:DH4"/>
    <mergeCell ref="AH4:AN4"/>
    <mergeCell ref="AP4:AV4"/>
    <mergeCell ref="AX4:BD4"/>
    <mergeCell ref="BF4:BL4"/>
    <mergeCell ref="BN4:BT4"/>
    <mergeCell ref="B4:H4"/>
    <mergeCell ref="J4:P4"/>
    <mergeCell ref="R4:X4"/>
    <mergeCell ref="Z4:AF4"/>
    <mergeCell ref="DJ4:DP4"/>
    <mergeCell ref="DR4:DX4"/>
    <mergeCell ref="DZ4:EF4"/>
    <mergeCell ref="EH4:EN4"/>
    <mergeCell ref="HR4:HX4"/>
    <mergeCell ref="HZ4:IF4"/>
    <mergeCell ref="IH4:IN4"/>
    <mergeCell ref="IP4:IV4"/>
    <mergeCell ref="IX4:JD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3B14C-5AF3-4B98-8539-6B6254E43F90}">
  <dimension ref="B1:AB77"/>
  <sheetViews>
    <sheetView showGridLines="0" tabSelected="1" workbookViewId="0">
      <selection activeCell="D8" sqref="D8"/>
    </sheetView>
  </sheetViews>
  <sheetFormatPr defaultRowHeight="17.399999999999999"/>
  <cols>
    <col min="1" max="16384" width="8.796875" style="99"/>
  </cols>
  <sheetData>
    <row r="1" spans="2:28" ht="7.95" customHeight="1"/>
    <row r="2" spans="2:28" ht="40.049999999999997" customHeight="1"/>
    <row r="3" spans="2:28" ht="7.95" customHeight="1"/>
    <row r="4" spans="2:28" ht="19.95" customHeight="1">
      <c r="B4" s="109"/>
      <c r="C4" s="110"/>
      <c r="D4" s="110"/>
      <c r="E4" s="110"/>
      <c r="F4" s="110"/>
      <c r="G4" s="110"/>
      <c r="I4" s="109"/>
      <c r="J4" s="110"/>
      <c r="K4" s="110"/>
      <c r="L4" s="110"/>
      <c r="M4" s="110"/>
      <c r="N4" s="110"/>
      <c r="P4" s="109"/>
      <c r="Q4" s="110"/>
      <c r="R4" s="110"/>
      <c r="S4" s="110"/>
      <c r="T4" s="110"/>
      <c r="U4" s="110"/>
      <c r="W4" s="109"/>
      <c r="X4" s="110"/>
      <c r="Y4" s="110"/>
      <c r="Z4" s="110"/>
      <c r="AA4" s="110"/>
      <c r="AB4" s="110"/>
    </row>
    <row r="5" spans="2:28" ht="19.95" customHeight="1">
      <c r="B5" s="111"/>
      <c r="C5" s="111"/>
      <c r="D5" s="111"/>
      <c r="E5" s="111"/>
      <c r="F5" s="111"/>
      <c r="G5" s="111"/>
      <c r="I5" s="111"/>
      <c r="J5" s="111"/>
      <c r="K5" s="111"/>
      <c r="L5" s="111"/>
      <c r="M5" s="111"/>
      <c r="N5" s="111"/>
      <c r="P5" s="111"/>
      <c r="Q5" s="111"/>
      <c r="R5" s="111"/>
      <c r="S5" s="111"/>
      <c r="T5" s="111"/>
      <c r="U5" s="111"/>
      <c r="W5" s="111"/>
      <c r="X5" s="111"/>
      <c r="Y5" s="111"/>
      <c r="Z5" s="111"/>
      <c r="AA5" s="111"/>
      <c r="AB5" s="111"/>
    </row>
    <row r="6" spans="2:28">
      <c r="G6" s="108"/>
      <c r="N6" s="108"/>
      <c r="U6" s="108"/>
      <c r="AB6" s="108"/>
    </row>
    <row r="7" spans="2:28">
      <c r="G7" s="108"/>
      <c r="N7" s="108"/>
      <c r="U7" s="108"/>
      <c r="AB7" s="108"/>
    </row>
    <row r="8" spans="2:28">
      <c r="G8" s="108"/>
      <c r="N8" s="108"/>
      <c r="U8" s="108"/>
      <c r="AB8" s="108"/>
    </row>
    <row r="9" spans="2:28">
      <c r="G9" s="108"/>
      <c r="N9" s="108"/>
      <c r="U9" s="108"/>
      <c r="AB9" s="108"/>
    </row>
    <row r="10" spans="2:28">
      <c r="G10" s="108"/>
      <c r="N10" s="108"/>
      <c r="U10" s="108"/>
      <c r="AB10" s="108"/>
    </row>
    <row r="11" spans="2:28">
      <c r="G11" s="108"/>
      <c r="N11" s="108"/>
      <c r="U11" s="108"/>
      <c r="AB11" s="108"/>
    </row>
    <row r="12" spans="2:28">
      <c r="G12" s="108"/>
      <c r="N12" s="108"/>
      <c r="U12" s="108"/>
      <c r="AB12" s="108"/>
    </row>
    <row r="13" spans="2:28">
      <c r="G13" s="108"/>
      <c r="N13" s="108"/>
      <c r="U13" s="108"/>
      <c r="AB13" s="108"/>
    </row>
    <row r="14" spans="2:28">
      <c r="G14" s="108"/>
      <c r="N14" s="108"/>
      <c r="U14" s="108"/>
      <c r="AB14" s="108"/>
    </row>
    <row r="15" spans="2:28">
      <c r="G15" s="108"/>
      <c r="N15" s="108"/>
      <c r="U15" s="108"/>
      <c r="AB15" s="108"/>
    </row>
    <row r="16" spans="2:28">
      <c r="G16" s="108"/>
      <c r="N16" s="108"/>
      <c r="U16" s="108"/>
      <c r="AB16" s="108"/>
    </row>
    <row r="17" spans="7:28">
      <c r="G17" s="108"/>
      <c r="N17" s="108"/>
      <c r="U17" s="108"/>
      <c r="AB17" s="108"/>
    </row>
    <row r="18" spans="7:28">
      <c r="G18" s="108"/>
      <c r="N18" s="108"/>
      <c r="U18" s="108"/>
      <c r="AB18" s="108"/>
    </row>
    <row r="19" spans="7:28">
      <c r="G19" s="108"/>
      <c r="N19" s="108"/>
      <c r="U19" s="108"/>
      <c r="AB19" s="108"/>
    </row>
    <row r="20" spans="7:28">
      <c r="G20" s="108"/>
      <c r="N20" s="108"/>
      <c r="U20" s="108"/>
      <c r="AB20" s="108"/>
    </row>
    <row r="21" spans="7:28">
      <c r="G21" s="108"/>
      <c r="N21" s="108"/>
      <c r="U21" s="108"/>
      <c r="AB21" s="108"/>
    </row>
    <row r="22" spans="7:28">
      <c r="G22" s="108"/>
      <c r="N22" s="108"/>
      <c r="U22" s="108"/>
      <c r="AB22" s="108"/>
    </row>
    <row r="23" spans="7:28">
      <c r="G23" s="108"/>
      <c r="N23" s="108"/>
      <c r="U23" s="108"/>
      <c r="AB23" s="108"/>
    </row>
    <row r="24" spans="7:28">
      <c r="G24" s="108"/>
      <c r="N24" s="108"/>
      <c r="U24" s="108"/>
      <c r="AB24" s="108"/>
    </row>
    <row r="25" spans="7:28">
      <c r="G25" s="108"/>
      <c r="N25" s="108"/>
      <c r="U25" s="108"/>
      <c r="AB25" s="108"/>
    </row>
    <row r="26" spans="7:28">
      <c r="G26" s="108"/>
      <c r="N26" s="108"/>
      <c r="U26" s="108"/>
      <c r="AB26" s="108"/>
    </row>
    <row r="27" spans="7:28">
      <c r="G27" s="108"/>
      <c r="N27" s="108"/>
      <c r="U27" s="108"/>
      <c r="AB27" s="108"/>
    </row>
    <row r="28" spans="7:28">
      <c r="G28" s="108"/>
      <c r="N28" s="108"/>
      <c r="U28" s="108"/>
      <c r="AB28" s="108"/>
    </row>
    <row r="29" spans="7:28">
      <c r="G29" s="108"/>
      <c r="N29" s="108"/>
      <c r="U29" s="108"/>
      <c r="AB29" s="108"/>
    </row>
    <row r="30" spans="7:28">
      <c r="G30" s="108"/>
      <c r="N30" s="108"/>
      <c r="U30" s="108"/>
      <c r="AB30" s="108"/>
    </row>
    <row r="31" spans="7:28">
      <c r="G31" s="108"/>
      <c r="N31" s="108"/>
      <c r="U31" s="108"/>
      <c r="AB31" s="108"/>
    </row>
    <row r="32" spans="7:28">
      <c r="G32" s="108"/>
      <c r="N32" s="108"/>
      <c r="U32" s="108"/>
      <c r="AB32" s="108"/>
    </row>
    <row r="33" spans="7:28">
      <c r="G33" s="108"/>
      <c r="N33" s="108"/>
      <c r="U33" s="108"/>
      <c r="AB33" s="108"/>
    </row>
    <row r="34" spans="7:28">
      <c r="G34" s="108"/>
      <c r="N34" s="108"/>
      <c r="U34" s="108"/>
    </row>
    <row r="35" spans="7:28">
      <c r="G35" s="108"/>
      <c r="N35" s="108"/>
      <c r="U35" s="108"/>
    </row>
    <row r="36" spans="7:28">
      <c r="G36" s="108"/>
      <c r="N36" s="108"/>
      <c r="U36" s="108"/>
    </row>
    <row r="37" spans="7:28">
      <c r="G37" s="108"/>
      <c r="N37" s="108"/>
      <c r="U37" s="108"/>
    </row>
    <row r="38" spans="7:28">
      <c r="G38" s="108"/>
      <c r="N38" s="108"/>
      <c r="U38" s="108"/>
    </row>
    <row r="39" spans="7:28">
      <c r="G39" s="108"/>
      <c r="N39" s="108"/>
      <c r="U39" s="108"/>
    </row>
    <row r="40" spans="7:28">
      <c r="G40" s="108"/>
      <c r="N40" s="108"/>
      <c r="U40" s="108"/>
    </row>
    <row r="41" spans="7:28">
      <c r="G41" s="108"/>
      <c r="N41" s="108"/>
      <c r="U41" s="108"/>
    </row>
    <row r="42" spans="7:28">
      <c r="G42" s="108"/>
      <c r="N42" s="108"/>
      <c r="U42" s="108"/>
    </row>
    <row r="43" spans="7:28">
      <c r="G43" s="108"/>
      <c r="N43" s="108"/>
    </row>
    <row r="44" spans="7:28">
      <c r="G44" s="108"/>
      <c r="N44" s="108"/>
    </row>
    <row r="45" spans="7:28">
      <c r="G45" s="108"/>
      <c r="N45" s="108"/>
    </row>
    <row r="46" spans="7:28">
      <c r="G46" s="108"/>
      <c r="N46" s="108"/>
    </row>
    <row r="47" spans="7:28">
      <c r="G47" s="108"/>
      <c r="N47" s="108"/>
    </row>
    <row r="48" spans="7:28">
      <c r="G48" s="108"/>
      <c r="N48" s="108"/>
    </row>
    <row r="49" spans="7:14">
      <c r="G49" s="108"/>
      <c r="N49" s="108"/>
    </row>
    <row r="50" spans="7:14">
      <c r="G50" s="108"/>
      <c r="N50" s="108"/>
    </row>
    <row r="51" spans="7:14">
      <c r="G51" s="108"/>
      <c r="N51" s="108"/>
    </row>
    <row r="52" spans="7:14">
      <c r="G52" s="108"/>
      <c r="N52" s="108"/>
    </row>
    <row r="53" spans="7:14">
      <c r="G53" s="108"/>
      <c r="N53" s="108"/>
    </row>
    <row r="54" spans="7:14">
      <c r="G54" s="108"/>
      <c r="N54" s="108"/>
    </row>
    <row r="55" spans="7:14">
      <c r="G55" s="108"/>
      <c r="N55" s="108"/>
    </row>
    <row r="56" spans="7:14">
      <c r="G56" s="108"/>
      <c r="N56" s="108"/>
    </row>
    <row r="57" spans="7:14">
      <c r="G57" s="108"/>
      <c r="N57" s="108"/>
    </row>
    <row r="58" spans="7:14">
      <c r="G58" s="108"/>
      <c r="N58" s="108"/>
    </row>
    <row r="59" spans="7:14">
      <c r="G59" s="108"/>
      <c r="N59" s="108"/>
    </row>
    <row r="60" spans="7:14">
      <c r="G60" s="108"/>
      <c r="N60" s="108"/>
    </row>
    <row r="61" spans="7:14">
      <c r="G61" s="108"/>
      <c r="N61" s="108"/>
    </row>
    <row r="62" spans="7:14">
      <c r="G62" s="108"/>
      <c r="N62" s="108"/>
    </row>
    <row r="63" spans="7:14">
      <c r="N63" s="108"/>
    </row>
    <row r="64" spans="7:14">
      <c r="N64" s="108"/>
    </row>
    <row r="65" spans="14:14">
      <c r="N65" s="108"/>
    </row>
    <row r="66" spans="14:14">
      <c r="N66" s="108"/>
    </row>
    <row r="67" spans="14:14">
      <c r="N67" s="108"/>
    </row>
    <row r="68" spans="14:14">
      <c r="N68" s="108"/>
    </row>
    <row r="69" spans="14:14">
      <c r="N69" s="108"/>
    </row>
    <row r="70" spans="14:14">
      <c r="N70" s="108"/>
    </row>
    <row r="71" spans="14:14">
      <c r="N71" s="108"/>
    </row>
    <row r="72" spans="14:14">
      <c r="N72" s="108"/>
    </row>
    <row r="73" spans="14:14">
      <c r="N73" s="108"/>
    </row>
    <row r="74" spans="14:14">
      <c r="N74" s="108"/>
    </row>
    <row r="75" spans="14:14">
      <c r="N75" s="108"/>
    </row>
    <row r="76" spans="14:14">
      <c r="N76" s="108"/>
    </row>
    <row r="77" spans="14:14">
      <c r="N77" s="108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5E65-22C8-4607-B8E2-91E875B526DA}">
  <dimension ref="B1:I5"/>
  <sheetViews>
    <sheetView showGridLines="0" workbookViewId="0">
      <selection sqref="A1:XFD1048576"/>
    </sheetView>
  </sheetViews>
  <sheetFormatPr defaultRowHeight="17.399999999999999"/>
  <cols>
    <col min="1" max="16384" width="8.796875" style="93"/>
  </cols>
  <sheetData>
    <row r="1" spans="2:9" ht="7.95" customHeight="1"/>
    <row r="2" spans="2:9" ht="40.049999999999997" customHeight="1">
      <c r="B2" s="97"/>
      <c r="C2" s="98"/>
    </row>
    <row r="3" spans="2:9" ht="7.95" customHeight="1"/>
    <row r="4" spans="2:9" ht="19.95" customHeight="1">
      <c r="B4" s="94"/>
      <c r="C4" s="95"/>
      <c r="D4" s="95"/>
      <c r="E4" s="95"/>
      <c r="F4" s="95"/>
      <c r="G4" s="95"/>
      <c r="H4" s="95"/>
      <c r="I4" s="95"/>
    </row>
    <row r="5" spans="2:9" ht="19.95" customHeight="1">
      <c r="B5" s="96"/>
      <c r="C5" s="96"/>
      <c r="D5" s="96"/>
      <c r="E5" s="96"/>
      <c r="F5" s="96"/>
      <c r="G5" s="96"/>
      <c r="H5" s="96"/>
      <c r="I5" s="9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공통졸업요건</vt:lpstr>
      <vt:lpstr>전공별졸업요건</vt:lpstr>
      <vt:lpstr>개설과목정보</vt:lpstr>
      <vt:lpstr>교양과목-예체능</vt:lpstr>
      <vt:lpstr>수강과목요약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2021-10-23T14:28:51Z</dcterms:modified>
</cp:coreProperties>
</file>