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"/>
    </mc:Choice>
  </mc:AlternateContent>
  <xr:revisionPtr revIDLastSave="0" documentId="13_ncr:1_{D60EB3AC-08C5-43AC-A27E-D40C99EB7C12}" xr6:coauthVersionLast="47" xr6:coauthVersionMax="47" xr10:uidLastSave="{00000000-0000-0000-0000-000000000000}"/>
  <bookViews>
    <workbookView xWindow="-110" yWindow="-110" windowWidth="19420" windowHeight="10300" xr2:uid="{C757364D-3F10-4D1C-BECF-48650A95FA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1" l="1"/>
  <c r="N29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2" i="1"/>
  <c r="G56" i="1" l="1"/>
  <c r="G55" i="1"/>
  <c r="H2" i="1"/>
  <c r="G54" i="1"/>
  <c r="G57" i="1"/>
  <c r="G53" i="1"/>
  <c r="H53" i="1" l="1"/>
  <c r="H57" i="1"/>
  <c r="H54" i="1"/>
  <c r="H55" i="1"/>
  <c r="H56" i="1"/>
  <c r="C53" i="1" l="1"/>
  <c r="D53" i="1"/>
  <c r="F53" i="1"/>
  <c r="C54" i="1"/>
  <c r="D54" i="1"/>
  <c r="F54" i="1"/>
  <c r="C55" i="1"/>
  <c r="D55" i="1"/>
  <c r="F55" i="1"/>
  <c r="C56" i="1"/>
  <c r="D56" i="1"/>
  <c r="F56" i="1"/>
  <c r="C57" i="1"/>
  <c r="D57" i="1"/>
  <c r="F57" i="1"/>
  <c r="B57" i="1"/>
  <c r="B56" i="1"/>
  <c r="B55" i="1"/>
  <c r="B54" i="1"/>
  <c r="B53" i="1"/>
</calcChain>
</file>

<file path=xl/sharedStrings.xml><?xml version="1.0" encoding="utf-8"?>
<sst xmlns="http://schemas.openxmlformats.org/spreadsheetml/2006/main" count="97" uniqueCount="43">
  <si>
    <t>RD_Spend</t>
  </si>
  <si>
    <t>Administration</t>
  </si>
  <si>
    <t>Marketing_Spend</t>
  </si>
  <si>
    <t>State</t>
  </si>
  <si>
    <t>Profit</t>
  </si>
  <si>
    <t>New York</t>
  </si>
  <si>
    <t>California</t>
  </si>
  <si>
    <t>Florida</t>
  </si>
  <si>
    <t>Mean</t>
  </si>
  <si>
    <t>Meadian</t>
  </si>
  <si>
    <t>Max</t>
  </si>
  <si>
    <t>Min</t>
  </si>
  <si>
    <t>Std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</si>
  <si>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</si>
  <si>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</si>
  <si>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</si>
  <si>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</si>
  <si>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</si>
  <si>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</si>
  <si>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</si>
  <si>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</si>
  <si>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</si>
  <si>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</si>
  <si>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</si>
  <si>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</si>
  <si>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</si>
  <si>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</si>
  <si>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</si>
  <si>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</si>
  <si>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</si>
  <si>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</si>
  <si>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</si>
  <si>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</si>
  <si>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</si>
  <si>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</si>
  <si>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</si>
  <si>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</si>
  <si>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Prediction</t>
  </si>
  <si>
    <t>Error</t>
  </si>
  <si>
    <t>Predicted Profit base on new data</t>
  </si>
  <si>
    <t>Predicted Profit</t>
  </si>
  <si>
    <t>Regression Analysis</t>
  </si>
  <si>
    <t>Profit = (RD_Spend*0.8057) + (Administration*-0.0268) + (Marketing_Spend*0.0272) + 50122.1930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</si>
</sst>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2" fontId="0" fillId="0" borderId="1" xfId="0" applyNumberFormat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4" borderId="0" xfId="0" applyFill="1"/>
    <xf numFmtId="0" fontId="0" fillId="5" borderId="0" xfId="0" applyFill="1"/>
    <xf numFmtId="0" fontId="0" fillId="5" borderId="2" xfId="0" applyFill="1" applyBorder="1"/>
    <xf numFmtId="2" fontId="0" fillId="5" borderId="1" xfId="0" applyNumberFormat="1" applyFill="1" applyBorder="1"/>
    <xf numFmtId="2" fontId="0" fillId="6" borderId="1" xfId="0" applyNumberForma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3" fillId="8" borderId="4" xfId="0" applyFont="1" applyFill="1" applyBorder="1" applyAlignment="1">
      <alignment vertical="center"/>
    </xf>
    <xf numFmtId="0" fontId="3" fillId="8" borderId="5" xfId="0" applyFont="1" applyFill="1" applyBorder="1" applyAlignment="1">
      <alignment vertical="center"/>
    </xf>
    <xf numFmtId="0" fontId="3" fillId="8" borderId="6" xfId="0" applyFont="1" applyFill="1" applyBorder="1" applyAlignment="1">
      <alignment vertical="center"/>
    </xf>
    <xf numFmtId="0" fontId="3" fillId="8" borderId="7" xfId="0" applyFont="1" applyFill="1" applyBorder="1" applyAlignment="1">
      <alignment vertical="center"/>
    </xf>
    <xf numFmtId="0" fontId="3" fillId="8" borderId="2" xfId="0" applyFont="1" applyFill="1" applyBorder="1" applyAlignment="1">
      <alignment vertical="center"/>
    </xf>
    <xf numFmtId="0" fontId="3" fillId="8" borderId="8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08A5-8CF5-4392-A9F7-8A68CE89AF74}">
  <dimension ref="A1:S57"/>
  <sheetViews>
    <sheetView tabSelected="1" zoomScale="70" workbookViewId="0">
      <selection activeCell="L36" sqref="L36"/>
    </sheetView>
  </sheetViews>
  <sheetFormatPr defaultRowHeight="14.5" x14ac:dyDescent="0.35"/>
  <cols>
    <col min="2" max="2" width="11.1796875" customWidth="1"/>
    <col min="3" max="3" width="15" customWidth="1"/>
    <col min="4" max="4" width="16.54296875" customWidth="1"/>
    <col min="5" max="5" width="12.36328125" customWidth="1"/>
    <col min="6" max="7" width="11.6328125" customWidth="1"/>
    <col min="8" max="9" width="10" customWidth="1"/>
    <col min="11" max="11" width="17.36328125" bestFit="1" customWidth="1"/>
    <col min="12" max="12" width="20.1796875" customWidth="1"/>
    <col min="13" max="13" width="15.81640625" bestFit="1" customWidth="1"/>
    <col min="14" max="14" width="14.1796875" bestFit="1" customWidth="1"/>
    <col min="15" max="16" width="12" bestFit="1" customWidth="1"/>
    <col min="17" max="19" width="8.81640625" bestFit="1" customWidth="1"/>
  </cols>
  <sheetData>
    <row r="1" spans="2:16" x14ac:dyDescent="0.35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37</v>
      </c>
      <c r="H1" s="13" t="s">
        <v>38</v>
      </c>
    </row>
    <row r="2" spans="2:16" x14ac:dyDescent="0.35">
      <c r="B2" s="1">
        <v>165349.20000000001</v>
      </c>
      <c r="C2" s="1">
        <v>136897.79999999999</v>
      </c>
      <c r="D2" s="1">
        <v>471784.1</v>
      </c>
      <c r="E2" s="1" t="s">
        <v>5</v>
      </c>
      <c r="F2" s="1">
        <v>192261.83</v>
      </c>
      <c r="G2" s="11">
        <f>(B2*$L$21)+(C2*$L$22)+(D2*$L$23)+$L$20</f>
        <v>192521.25289007853</v>
      </c>
      <c r="H2" s="12">
        <f>F2-G2</f>
        <v>-259.42289007853833</v>
      </c>
      <c r="K2" s="16" t="s">
        <v>41</v>
      </c>
      <c r="L2" s="16"/>
    </row>
    <row r="3" spans="2:16" x14ac:dyDescent="0.35">
      <c r="B3" s="1">
        <v>162597.70000000001</v>
      </c>
      <c r="C3" s="1">
        <v>151377.59</v>
      </c>
      <c r="D3" s="1">
        <v>443898.53</v>
      </c>
      <c r="E3" s="1" t="s">
        <v>6</v>
      </c>
      <c r="F3" s="1">
        <v>191792.06</v>
      </c>
      <c r="G3" s="11">
        <f t="shared" ref="G3:G51" si="0">(B3*$L$21)+(C3*$L$22)+(D3*$L$23)+$L$20</f>
        <v>189156.76823226496</v>
      </c>
      <c r="H3" s="12">
        <f t="shared" ref="H3:H51" si="1">F3-G3</f>
        <v>2635.2917677350342</v>
      </c>
    </row>
    <row r="4" spans="2:16" x14ac:dyDescent="0.35">
      <c r="B4" s="1">
        <v>153441.51</v>
      </c>
      <c r="C4" s="1">
        <v>101145.55</v>
      </c>
      <c r="D4" s="1">
        <v>407934.54</v>
      </c>
      <c r="E4" s="1" t="s">
        <v>7</v>
      </c>
      <c r="F4" s="1">
        <v>191050.39</v>
      </c>
      <c r="G4" s="11">
        <f t="shared" si="0"/>
        <v>182147.27909620485</v>
      </c>
      <c r="H4" s="12">
        <f t="shared" si="1"/>
        <v>8903.1109037951683</v>
      </c>
      <c r="K4" t="s">
        <v>13</v>
      </c>
    </row>
    <row r="5" spans="2:16" ht="15" thickBot="1" x14ac:dyDescent="0.4">
      <c r="B5" s="1">
        <v>144372.41</v>
      </c>
      <c r="C5" s="1">
        <v>118671.85</v>
      </c>
      <c r="D5" s="1">
        <v>383199.62</v>
      </c>
      <c r="E5" s="1" t="s">
        <v>5</v>
      </c>
      <c r="F5" s="1">
        <v>182901.99</v>
      </c>
      <c r="G5" s="11">
        <f t="shared" si="0"/>
        <v>173696.70002553397</v>
      </c>
      <c r="H5" s="12">
        <f t="shared" si="1"/>
        <v>9205.2899744660244</v>
      </c>
    </row>
    <row r="6" spans="2:16" x14ac:dyDescent="0.35">
      <c r="B6" s="1">
        <v>142107.34</v>
      </c>
      <c r="C6" s="1">
        <v>91391.77</v>
      </c>
      <c r="D6" s="1">
        <v>366168.42</v>
      </c>
      <c r="E6" s="1" t="s">
        <v>7</v>
      </c>
      <c r="F6" s="1">
        <v>166187.94</v>
      </c>
      <c r="G6" s="11">
        <f t="shared" si="0"/>
        <v>172139.51418327188</v>
      </c>
      <c r="H6" s="12">
        <f t="shared" si="1"/>
        <v>-5951.5741832718777</v>
      </c>
      <c r="K6" s="4" t="s">
        <v>14</v>
      </c>
      <c r="L6" s="4"/>
    </row>
    <row r="7" spans="2:16" x14ac:dyDescent="0.35">
      <c r="B7" s="1">
        <v>131876.9</v>
      </c>
      <c r="C7" s="1">
        <v>99814.71</v>
      </c>
      <c r="D7" s="1">
        <v>362861.36</v>
      </c>
      <c r="E7" s="1" t="s">
        <v>5</v>
      </c>
      <c r="F7" s="1">
        <v>156991.12</v>
      </c>
      <c r="G7" s="11">
        <f t="shared" si="0"/>
        <v>163580.78057120077</v>
      </c>
      <c r="H7" s="12">
        <f t="shared" si="1"/>
        <v>-6589.6605712007731</v>
      </c>
      <c r="K7" t="s">
        <v>15</v>
      </c>
      <c r="L7">
        <v>0.97506204626594128</v>
      </c>
    </row>
    <row r="8" spans="2:16" x14ac:dyDescent="0.35">
      <c r="B8" s="1">
        <v>134615.46</v>
      </c>
      <c r="C8" s="1">
        <v>147198.87</v>
      </c>
      <c r="D8" s="1">
        <v>127716.82</v>
      </c>
      <c r="E8" s="1" t="s">
        <v>6</v>
      </c>
      <c r="F8" s="1">
        <v>156122.51</v>
      </c>
      <c r="G8" s="11">
        <f t="shared" si="0"/>
        <v>158114.09666864746</v>
      </c>
      <c r="H8" s="12">
        <f t="shared" si="1"/>
        <v>-1991.5866686474474</v>
      </c>
      <c r="K8" s="8" t="s">
        <v>16</v>
      </c>
      <c r="L8" s="8">
        <v>0.95074599406832461</v>
      </c>
    </row>
    <row r="9" spans="2:16" x14ac:dyDescent="0.35">
      <c r="B9" s="1">
        <v>130298.13</v>
      </c>
      <c r="C9" s="1">
        <v>145530.06</v>
      </c>
      <c r="D9" s="1">
        <v>323876.68</v>
      </c>
      <c r="E9" s="1" t="s">
        <v>7</v>
      </c>
      <c r="F9" s="1">
        <v>155752.6</v>
      </c>
      <c r="G9" s="11">
        <f t="shared" si="0"/>
        <v>160021.36304781114</v>
      </c>
      <c r="H9" s="12">
        <f t="shared" si="1"/>
        <v>-4268.7630478111387</v>
      </c>
      <c r="K9" s="8" t="s">
        <v>17</v>
      </c>
      <c r="L9" s="8">
        <v>0.94753377629017177</v>
      </c>
    </row>
    <row r="10" spans="2:16" x14ac:dyDescent="0.35">
      <c r="B10" s="1">
        <v>120542.52</v>
      </c>
      <c r="C10" s="1">
        <v>148718.95000000001</v>
      </c>
      <c r="D10" s="1">
        <v>311613.28999999998</v>
      </c>
      <c r="E10" s="1" t="s">
        <v>5</v>
      </c>
      <c r="F10" s="1">
        <v>152211.76999999999</v>
      </c>
      <c r="G10" s="11">
        <f t="shared" si="0"/>
        <v>151741.69969865057</v>
      </c>
      <c r="H10" s="12">
        <f t="shared" si="1"/>
        <v>470.07030134942033</v>
      </c>
      <c r="K10" t="s">
        <v>18</v>
      </c>
      <c r="L10">
        <v>9232.3348370026924</v>
      </c>
    </row>
    <row r="11" spans="2:16" ht="15" thickBot="1" x14ac:dyDescent="0.4">
      <c r="B11" s="1">
        <v>123334.88</v>
      </c>
      <c r="C11" s="1">
        <v>108679.17</v>
      </c>
      <c r="D11" s="1">
        <v>304981.62</v>
      </c>
      <c r="E11" s="1" t="s">
        <v>6</v>
      </c>
      <c r="F11" s="1">
        <v>149759.96</v>
      </c>
      <c r="G11" s="11">
        <f t="shared" si="0"/>
        <v>154884.68410994843</v>
      </c>
      <c r="H11" s="12">
        <f t="shared" si="1"/>
        <v>-5124.7241099484381</v>
      </c>
      <c r="K11" s="2" t="s">
        <v>19</v>
      </c>
      <c r="L11" s="2">
        <v>50</v>
      </c>
    </row>
    <row r="12" spans="2:16" x14ac:dyDescent="0.35">
      <c r="B12" s="1">
        <v>101913.08</v>
      </c>
      <c r="C12" s="1">
        <v>110594.11</v>
      </c>
      <c r="D12" s="1">
        <v>229160.95</v>
      </c>
      <c r="E12" s="1" t="s">
        <v>7</v>
      </c>
      <c r="F12" s="1">
        <v>146121.95000000001</v>
      </c>
      <c r="G12" s="11">
        <f t="shared" si="0"/>
        <v>135509.01636714401</v>
      </c>
      <c r="H12" s="12">
        <f t="shared" si="1"/>
        <v>10612.933632856002</v>
      </c>
    </row>
    <row r="13" spans="2:16" ht="15" thickBot="1" x14ac:dyDescent="0.4">
      <c r="B13" s="1">
        <v>100671.96</v>
      </c>
      <c r="C13" s="1">
        <v>91790.61</v>
      </c>
      <c r="D13" s="1">
        <v>249744.55</v>
      </c>
      <c r="E13" s="1" t="s">
        <v>6</v>
      </c>
      <c r="F13" s="1">
        <v>144259.4</v>
      </c>
      <c r="G13" s="11">
        <f t="shared" si="0"/>
        <v>135573.71296073741</v>
      </c>
      <c r="H13" s="12">
        <f t="shared" si="1"/>
        <v>8685.687039262586</v>
      </c>
      <c r="K13" t="s">
        <v>20</v>
      </c>
    </row>
    <row r="14" spans="2:16" x14ac:dyDescent="0.35">
      <c r="B14" s="1">
        <v>93863.75</v>
      </c>
      <c r="C14" s="1">
        <v>127320.38</v>
      </c>
      <c r="D14" s="1">
        <v>249839.44</v>
      </c>
      <c r="E14" s="1" t="s">
        <v>7</v>
      </c>
      <c r="F14" s="1">
        <v>141585.51999999999</v>
      </c>
      <c r="G14" s="11">
        <f t="shared" si="0"/>
        <v>129138.05418242674</v>
      </c>
      <c r="H14" s="12">
        <f t="shared" si="1"/>
        <v>12447.465817573247</v>
      </c>
      <c r="K14" s="3"/>
      <c r="L14" s="3" t="s">
        <v>25</v>
      </c>
      <c r="M14" s="3" t="s">
        <v>26</v>
      </c>
      <c r="N14" s="3" t="s">
        <v>27</v>
      </c>
      <c r="O14" s="3" t="s">
        <v>28</v>
      </c>
      <c r="P14" s="3" t="s">
        <v>29</v>
      </c>
    </row>
    <row r="15" spans="2:16" x14ac:dyDescent="0.35">
      <c r="B15" s="1">
        <v>91992.39</v>
      </c>
      <c r="C15" s="1">
        <v>135495.07</v>
      </c>
      <c r="D15" s="1">
        <v>252664.93</v>
      </c>
      <c r="E15" s="1" t="s">
        <v>6</v>
      </c>
      <c r="F15" s="1">
        <v>134307.35</v>
      </c>
      <c r="G15" s="11">
        <f t="shared" si="0"/>
        <v>127487.99166275359</v>
      </c>
      <c r="H15" s="12">
        <f t="shared" si="1"/>
        <v>6819.35833724642</v>
      </c>
      <c r="K15" t="s">
        <v>21</v>
      </c>
      <c r="L15">
        <v>3</v>
      </c>
      <c r="M15">
        <v>75683964196.192642</v>
      </c>
      <c r="N15">
        <v>25227988065.397549</v>
      </c>
      <c r="O15">
        <v>295.97806242610113</v>
      </c>
      <c r="P15">
        <v>4.5285063201720611E-30</v>
      </c>
    </row>
    <row r="16" spans="2:16" x14ac:dyDescent="0.35">
      <c r="B16" s="1">
        <v>119943.24</v>
      </c>
      <c r="C16" s="1">
        <v>156547.42000000001</v>
      </c>
      <c r="D16" s="1">
        <v>256512.92</v>
      </c>
      <c r="E16" s="1" t="s">
        <v>7</v>
      </c>
      <c r="F16" s="1">
        <v>132602.65</v>
      </c>
      <c r="G16" s="11">
        <f t="shared" si="0"/>
        <v>149548.64633452869</v>
      </c>
      <c r="H16" s="12">
        <f t="shared" si="1"/>
        <v>-16945.996334528696</v>
      </c>
      <c r="K16" t="s">
        <v>22</v>
      </c>
      <c r="L16">
        <v>46</v>
      </c>
      <c r="M16">
        <v>3920856300.956542</v>
      </c>
      <c r="N16">
        <v>85236006.542533517</v>
      </c>
    </row>
    <row r="17" spans="2:19" ht="15" thickBot="1" x14ac:dyDescent="0.4">
      <c r="B17" s="1">
        <v>114523.61</v>
      </c>
      <c r="C17" s="1">
        <v>122616.84</v>
      </c>
      <c r="D17" s="1">
        <v>261776.23</v>
      </c>
      <c r="E17" s="1" t="s">
        <v>5</v>
      </c>
      <c r="F17" s="1">
        <v>129917.04</v>
      </c>
      <c r="G17" s="11">
        <f t="shared" si="0"/>
        <v>146235.15998519619</v>
      </c>
      <c r="H17" s="12">
        <f t="shared" si="1"/>
        <v>-16318.119985196201</v>
      </c>
      <c r="K17" s="2" t="s">
        <v>23</v>
      </c>
      <c r="L17" s="2">
        <v>49</v>
      </c>
      <c r="M17" s="2">
        <v>79604820497.149185</v>
      </c>
      <c r="N17" s="2"/>
      <c r="O17" s="2"/>
      <c r="P17" s="2"/>
    </row>
    <row r="18" spans="2:19" ht="15" thickBot="1" x14ac:dyDescent="0.4">
      <c r="B18" s="1">
        <v>78013.11</v>
      </c>
      <c r="C18" s="1">
        <v>121597.55</v>
      </c>
      <c r="D18" s="1">
        <v>264346.06</v>
      </c>
      <c r="E18" s="1" t="s">
        <v>6</v>
      </c>
      <c r="F18" s="1">
        <v>126992.93</v>
      </c>
      <c r="G18" s="11">
        <f t="shared" si="0"/>
        <v>116915.40540143965</v>
      </c>
      <c r="H18" s="12">
        <f t="shared" si="1"/>
        <v>10077.52459856034</v>
      </c>
    </row>
    <row r="19" spans="2:19" x14ac:dyDescent="0.35">
      <c r="B19" s="1">
        <v>94657.16</v>
      </c>
      <c r="C19" s="1">
        <v>145077.57999999999</v>
      </c>
      <c r="D19" s="1">
        <v>282574.31</v>
      </c>
      <c r="E19" s="1" t="s">
        <v>5</v>
      </c>
      <c r="F19" s="1">
        <v>125370.37</v>
      </c>
      <c r="G19" s="11">
        <f t="shared" si="0"/>
        <v>130192.44720780749</v>
      </c>
      <c r="H19" s="12">
        <f t="shared" si="1"/>
        <v>-4822.0772078074951</v>
      </c>
      <c r="K19" s="3"/>
      <c r="L19" s="3" t="s">
        <v>30</v>
      </c>
      <c r="M19" s="3" t="s">
        <v>18</v>
      </c>
      <c r="N19" s="3" t="s">
        <v>31</v>
      </c>
      <c r="O19" s="3" t="s">
        <v>32</v>
      </c>
      <c r="P19" s="3" t="s">
        <v>33</v>
      </c>
      <c r="Q19" s="3" t="s">
        <v>34</v>
      </c>
      <c r="R19" s="3" t="s">
        <v>35</v>
      </c>
      <c r="S19" s="3" t="s">
        <v>36</v>
      </c>
    </row>
    <row r="20" spans="2:19" x14ac:dyDescent="0.35">
      <c r="B20" s="1">
        <v>91749.16</v>
      </c>
      <c r="C20" s="1">
        <v>114175.79</v>
      </c>
      <c r="D20" s="1">
        <v>294919.57</v>
      </c>
      <c r="E20" s="1" t="s">
        <v>7</v>
      </c>
      <c r="F20" s="1">
        <v>124266.9</v>
      </c>
      <c r="G20" s="11">
        <f t="shared" si="0"/>
        <v>129014.22680589672</v>
      </c>
      <c r="H20" s="12">
        <f t="shared" si="1"/>
        <v>-4747.3268058967224</v>
      </c>
      <c r="K20" s="8" t="s">
        <v>24</v>
      </c>
      <c r="L20" s="8">
        <v>50122.192989865303</v>
      </c>
      <c r="M20">
        <v>6572.3526215324682</v>
      </c>
      <c r="N20">
        <v>7.6262178668950273</v>
      </c>
      <c r="O20">
        <v>1.0573791602334319E-9</v>
      </c>
      <c r="P20">
        <v>36892.733323435998</v>
      </c>
      <c r="Q20">
        <v>63351.652656294566</v>
      </c>
      <c r="R20">
        <v>36892.733323435998</v>
      </c>
      <c r="S20">
        <v>63351.652656294566</v>
      </c>
    </row>
    <row r="21" spans="2:19" x14ac:dyDescent="0.35">
      <c r="B21" s="1">
        <v>86419.7</v>
      </c>
      <c r="C21" s="1">
        <v>153514.10999999999</v>
      </c>
      <c r="D21" s="1">
        <v>0</v>
      </c>
      <c r="E21" s="1" t="s">
        <v>5</v>
      </c>
      <c r="F21" s="1">
        <v>122776.86</v>
      </c>
      <c r="G21" s="11">
        <f t="shared" si="0"/>
        <v>115635.21636716049</v>
      </c>
      <c r="H21" s="12">
        <f t="shared" si="1"/>
        <v>7141.6436328395066</v>
      </c>
      <c r="K21" s="9" t="s">
        <v>0</v>
      </c>
      <c r="L21" s="9">
        <v>0.80571504991574305</v>
      </c>
      <c r="M21">
        <v>4.5147269728517771E-2</v>
      </c>
      <c r="N21">
        <v>17.846373762150328</v>
      </c>
      <c r="O21">
        <v>2.6349677214705453E-22</v>
      </c>
      <c r="P21">
        <v>0.71483830937598158</v>
      </c>
      <c r="Q21">
        <v>0.89659179045550519</v>
      </c>
      <c r="R21">
        <v>0.71483830937598158</v>
      </c>
      <c r="S21">
        <v>0.89659179045550519</v>
      </c>
    </row>
    <row r="22" spans="2:19" x14ac:dyDescent="0.35">
      <c r="B22" s="1">
        <v>76253.86</v>
      </c>
      <c r="C22" s="1">
        <v>113867.3</v>
      </c>
      <c r="D22" s="1">
        <v>298664.46999999997</v>
      </c>
      <c r="E22" s="1" t="s">
        <v>6</v>
      </c>
      <c r="F22" s="1">
        <v>118474.03</v>
      </c>
      <c r="G22" s="11">
        <f t="shared" si="0"/>
        <v>116639.66923089998</v>
      </c>
      <c r="H22" s="12">
        <f t="shared" si="1"/>
        <v>1834.3607691000216</v>
      </c>
      <c r="K22" s="9" t="s">
        <v>1</v>
      </c>
      <c r="L22" s="9">
        <v>-2.6815968394751099E-2</v>
      </c>
      <c r="M22">
        <v>5.1028779938751379E-2</v>
      </c>
      <c r="N22">
        <v>-0.52550675181608542</v>
      </c>
      <c r="O22">
        <v>0.60175510784974762</v>
      </c>
      <c r="P22">
        <v>-0.12953157495169182</v>
      </c>
      <c r="Q22">
        <v>7.5899638162189684E-2</v>
      </c>
      <c r="R22">
        <v>-0.12953157495169182</v>
      </c>
      <c r="S22">
        <v>7.5899638162189684E-2</v>
      </c>
    </row>
    <row r="23" spans="2:19" ht="15" thickBot="1" x14ac:dyDescent="0.4">
      <c r="B23" s="1">
        <v>78389.47</v>
      </c>
      <c r="C23" s="1">
        <v>153773.43</v>
      </c>
      <c r="D23" s="1">
        <v>299737.28999999998</v>
      </c>
      <c r="E23" s="1" t="s">
        <v>5</v>
      </c>
      <c r="F23" s="1">
        <v>111313.02</v>
      </c>
      <c r="G23" s="11">
        <f t="shared" si="0"/>
        <v>117319.45164029332</v>
      </c>
      <c r="H23" s="12">
        <f t="shared" si="1"/>
        <v>-6006.4316402933182</v>
      </c>
      <c r="K23" s="10" t="s">
        <v>2</v>
      </c>
      <c r="L23" s="10">
        <v>2.7228064800818901E-2</v>
      </c>
      <c r="M23" s="2">
        <v>1.645123451799518E-2</v>
      </c>
      <c r="N23" s="2">
        <v>1.6550772995811058</v>
      </c>
      <c r="O23" s="2">
        <v>0.10471681926658105</v>
      </c>
      <c r="P23" s="2">
        <v>-5.8865527572449679E-3</v>
      </c>
      <c r="Q23" s="2">
        <v>6.0342682358882849E-2</v>
      </c>
      <c r="R23" s="2">
        <v>-5.8865527572449679E-3</v>
      </c>
      <c r="S23" s="2">
        <v>6.0342682358882849E-2</v>
      </c>
    </row>
    <row r="24" spans="2:19" x14ac:dyDescent="0.35">
      <c r="B24" s="1">
        <v>73994.559999999998</v>
      </c>
      <c r="C24" s="1">
        <v>122782.75</v>
      </c>
      <c r="D24" s="1">
        <v>303319.26</v>
      </c>
      <c r="E24" s="1" t="s">
        <v>7</v>
      </c>
      <c r="F24" s="1">
        <v>110352.25</v>
      </c>
      <c r="G24" s="11">
        <f t="shared" si="0"/>
        <v>114706.98171695456</v>
      </c>
      <c r="H24" s="12">
        <f t="shared" si="1"/>
        <v>-4354.7317169545568</v>
      </c>
    </row>
    <row r="25" spans="2:19" x14ac:dyDescent="0.35">
      <c r="B25" s="1">
        <v>67532.53</v>
      </c>
      <c r="C25" s="1">
        <v>105751.03</v>
      </c>
      <c r="D25" s="1">
        <v>304768.73</v>
      </c>
      <c r="E25" s="1" t="s">
        <v>7</v>
      </c>
      <c r="F25" s="1">
        <v>108733.99</v>
      </c>
      <c r="G25" s="11">
        <f t="shared" si="0"/>
        <v>109996.61522126262</v>
      </c>
      <c r="H25" s="12">
        <f t="shared" si="1"/>
        <v>-1262.6252212626132</v>
      </c>
    </row>
    <row r="26" spans="2:19" x14ac:dyDescent="0.35">
      <c r="B26" s="1">
        <v>77044.009999999995</v>
      </c>
      <c r="C26" s="1">
        <v>99281.34</v>
      </c>
      <c r="D26" s="1">
        <v>140574.81</v>
      </c>
      <c r="E26" s="1" t="s">
        <v>5</v>
      </c>
      <c r="F26" s="1">
        <v>108552.04</v>
      </c>
      <c r="G26" s="11">
        <f t="shared" si="0"/>
        <v>113362.96611313857</v>
      </c>
      <c r="H26" s="12">
        <f t="shared" si="1"/>
        <v>-4810.926113138572</v>
      </c>
      <c r="K26" s="15" t="s">
        <v>39</v>
      </c>
      <c r="L26" s="15"/>
    </row>
    <row r="27" spans="2:19" x14ac:dyDescent="0.35">
      <c r="B27" s="1">
        <v>64664.71</v>
      </c>
      <c r="C27" s="1">
        <v>139553.16</v>
      </c>
      <c r="D27" s="1">
        <v>137962.62</v>
      </c>
      <c r="E27" s="1" t="s">
        <v>6</v>
      </c>
      <c r="F27" s="1">
        <v>107404.34</v>
      </c>
      <c r="G27" s="11">
        <f t="shared" si="0"/>
        <v>102237.72506480546</v>
      </c>
      <c r="H27" s="12">
        <f t="shared" si="1"/>
        <v>5166.6149351945351</v>
      </c>
    </row>
    <row r="28" spans="2:19" x14ac:dyDescent="0.35">
      <c r="B28" s="1">
        <v>75328.87</v>
      </c>
      <c r="C28" s="1">
        <v>144135.98000000001</v>
      </c>
      <c r="D28" s="1">
        <v>134050.07</v>
      </c>
      <c r="E28" s="1" t="s">
        <v>7</v>
      </c>
      <c r="F28" s="1">
        <v>105733.54</v>
      </c>
      <c r="G28" s="11">
        <f t="shared" si="0"/>
        <v>110600.57535029965</v>
      </c>
      <c r="H28" s="12">
        <f t="shared" si="1"/>
        <v>-4867.0353502996586</v>
      </c>
      <c r="K28" s="6" t="s">
        <v>0</v>
      </c>
      <c r="L28" s="6" t="s">
        <v>1</v>
      </c>
      <c r="M28" s="6" t="s">
        <v>2</v>
      </c>
      <c r="N28" s="6" t="s">
        <v>40</v>
      </c>
    </row>
    <row r="29" spans="2:19" x14ac:dyDescent="0.35">
      <c r="B29" s="1">
        <v>72107.600000000006</v>
      </c>
      <c r="C29" s="1">
        <v>127864.55</v>
      </c>
      <c r="D29" s="1">
        <v>353183.81</v>
      </c>
      <c r="E29" s="1" t="s">
        <v>5</v>
      </c>
      <c r="F29" s="1">
        <v>105008.31</v>
      </c>
      <c r="G29" s="11">
        <f t="shared" si="0"/>
        <v>114408.07145684079</v>
      </c>
      <c r="H29" s="12">
        <f t="shared" si="1"/>
        <v>-9399.761456840788</v>
      </c>
      <c r="K29" s="1">
        <v>21892.92</v>
      </c>
      <c r="L29" s="1">
        <v>81910.77</v>
      </c>
      <c r="M29" s="1">
        <v>164270.70000000001</v>
      </c>
      <c r="N29" s="7">
        <f>(K29*$L$21)+(L29*$L$22)+(M29*$L$23)+$L$20</f>
        <v>70037.904765432817</v>
      </c>
    </row>
    <row r="30" spans="2:19" x14ac:dyDescent="0.35">
      <c r="B30" s="1">
        <v>66051.520000000004</v>
      </c>
      <c r="C30" s="1">
        <v>182645.56</v>
      </c>
      <c r="D30" s="1">
        <v>118148.2</v>
      </c>
      <c r="E30" s="1" t="s">
        <v>7</v>
      </c>
      <c r="F30" s="1">
        <v>103282.38</v>
      </c>
      <c r="G30" s="11">
        <f t="shared" si="0"/>
        <v>101660.0260049745</v>
      </c>
      <c r="H30" s="12">
        <f t="shared" si="1"/>
        <v>1622.3539950255072</v>
      </c>
      <c r="K30" s="1">
        <v>23940.93</v>
      </c>
      <c r="L30" s="1">
        <v>96489.63</v>
      </c>
      <c r="M30" s="1">
        <v>137001.1</v>
      </c>
      <c r="N30" s="7">
        <f>(K30*$L$21)+(L30*$L$22)+(M30*$L$23)+$L$20</f>
        <v>70554.572559926863</v>
      </c>
    </row>
    <row r="31" spans="2:19" ht="15" thickBot="1" x14ac:dyDescent="0.4">
      <c r="B31" s="1">
        <v>65605.48</v>
      </c>
      <c r="C31" s="1">
        <v>153032.06</v>
      </c>
      <c r="D31" s="1">
        <v>107138.38</v>
      </c>
      <c r="E31" s="1" t="s">
        <v>5</v>
      </c>
      <c r="F31" s="1">
        <v>101004.64</v>
      </c>
      <c r="G31" s="11">
        <f t="shared" si="0"/>
        <v>101794.98345176269</v>
      </c>
      <c r="H31" s="12">
        <f t="shared" si="1"/>
        <v>-790.34345176268835</v>
      </c>
    </row>
    <row r="32" spans="2:19" ht="14.5" customHeight="1" x14ac:dyDescent="0.35">
      <c r="B32" s="1">
        <v>61994.48</v>
      </c>
      <c r="C32" s="1">
        <v>115641.28</v>
      </c>
      <c r="D32" s="1">
        <v>91131.24</v>
      </c>
      <c r="E32" s="1" t="s">
        <v>7</v>
      </c>
      <c r="F32" s="1">
        <v>99937.59</v>
      </c>
      <c r="G32" s="11">
        <f t="shared" si="0"/>
        <v>99452.372936056257</v>
      </c>
      <c r="H32" s="12">
        <f t="shared" si="1"/>
        <v>485.21706394373905</v>
      </c>
      <c r="K32" s="17" t="s">
        <v>42</v>
      </c>
      <c r="L32" s="18"/>
      <c r="M32" s="18"/>
      <c r="N32" s="18"/>
      <c r="O32" s="18"/>
      <c r="P32" s="18"/>
      <c r="Q32" s="18"/>
      <c r="R32" s="19"/>
    </row>
    <row r="33" spans="2:18" ht="14.5" customHeight="1" thickBot="1" x14ac:dyDescent="0.4">
      <c r="B33" s="1">
        <v>61136.38</v>
      </c>
      <c r="C33" s="1">
        <v>152701.92000000001</v>
      </c>
      <c r="D33" s="1">
        <v>88218.23</v>
      </c>
      <c r="E33" s="1" t="s">
        <v>5</v>
      </c>
      <c r="F33" s="1">
        <v>97483.56</v>
      </c>
      <c r="G33" s="11">
        <f t="shared" si="0"/>
        <v>97687.856275748869</v>
      </c>
      <c r="H33" s="12">
        <f t="shared" si="1"/>
        <v>-204.29627574887127</v>
      </c>
      <c r="K33" s="20"/>
      <c r="L33" s="21"/>
      <c r="M33" s="21"/>
      <c r="N33" s="21"/>
      <c r="O33" s="21"/>
      <c r="P33" s="21"/>
      <c r="Q33" s="21"/>
      <c r="R33" s="22"/>
    </row>
    <row r="34" spans="2:18" ht="14.5" customHeight="1" x14ac:dyDescent="0.35">
      <c r="B34" s="1">
        <v>63408.86</v>
      </c>
      <c r="C34" s="1">
        <v>129219.61</v>
      </c>
      <c r="D34" s="1">
        <v>46085.25</v>
      </c>
      <c r="E34" s="1" t="s">
        <v>6</v>
      </c>
      <c r="F34" s="1">
        <v>97427.839999999997</v>
      </c>
      <c r="G34" s="11">
        <f t="shared" si="0"/>
        <v>99001.328985485539</v>
      </c>
      <c r="H34" s="12">
        <f t="shared" si="1"/>
        <v>-1573.4889854855428</v>
      </c>
    </row>
    <row r="35" spans="2:18" ht="14.5" customHeight="1" x14ac:dyDescent="0.35">
      <c r="B35" s="1">
        <v>55493.95</v>
      </c>
      <c r="C35" s="1">
        <v>103057.49</v>
      </c>
      <c r="D35" s="1">
        <v>214634.81</v>
      </c>
      <c r="E35" s="1" t="s">
        <v>7</v>
      </c>
      <c r="F35" s="1">
        <v>96778.92</v>
      </c>
      <c r="G35" s="11">
        <f t="shared" si="0"/>
        <v>97915.007804646128</v>
      </c>
      <c r="H35" s="12">
        <f t="shared" si="1"/>
        <v>-1136.0878046461294</v>
      </c>
    </row>
    <row r="36" spans="2:18" x14ac:dyDescent="0.35">
      <c r="B36" s="1">
        <v>46426.07</v>
      </c>
      <c r="C36" s="1">
        <v>157693.92000000001</v>
      </c>
      <c r="D36" s="1">
        <v>210797.67</v>
      </c>
      <c r="E36" s="1" t="s">
        <v>6</v>
      </c>
      <c r="F36" s="1">
        <v>96712.8</v>
      </c>
      <c r="G36" s="11">
        <f t="shared" si="0"/>
        <v>89039.273741164317</v>
      </c>
      <c r="H36" s="12">
        <f t="shared" si="1"/>
        <v>7673.5262588356854</v>
      </c>
    </row>
    <row r="37" spans="2:18" x14ac:dyDescent="0.35">
      <c r="B37" s="1">
        <v>46014.02</v>
      </c>
      <c r="C37" s="1">
        <v>85047.44</v>
      </c>
      <c r="D37" s="1">
        <v>205517.64</v>
      </c>
      <c r="E37" s="1" t="s">
        <v>5</v>
      </c>
      <c r="F37" s="1">
        <v>96479.51</v>
      </c>
      <c r="G37" s="11">
        <f t="shared" si="0"/>
        <v>90511.59956752618</v>
      </c>
      <c r="H37" s="12">
        <f t="shared" si="1"/>
        <v>5967.9104324738146</v>
      </c>
    </row>
    <row r="38" spans="2:18" x14ac:dyDescent="0.35">
      <c r="B38" s="1">
        <v>28663.759999999998</v>
      </c>
      <c r="C38" s="1">
        <v>127056.21</v>
      </c>
      <c r="D38" s="1">
        <v>201126.82</v>
      </c>
      <c r="E38" s="1" t="s">
        <v>7</v>
      </c>
      <c r="F38" s="1">
        <v>90708.19</v>
      </c>
      <c r="G38" s="11">
        <f t="shared" si="0"/>
        <v>75286.174585463959</v>
      </c>
      <c r="H38" s="12">
        <f t="shared" si="1"/>
        <v>15422.015414536043</v>
      </c>
    </row>
    <row r="39" spans="2:18" x14ac:dyDescent="0.35">
      <c r="B39" s="1">
        <v>44069.95</v>
      </c>
      <c r="C39" s="1">
        <v>51283.14</v>
      </c>
      <c r="D39" s="1">
        <v>197029.42</v>
      </c>
      <c r="E39" s="1" t="s">
        <v>6</v>
      </c>
      <c r="F39" s="1">
        <v>89949.14</v>
      </c>
      <c r="G39" s="11">
        <f t="shared" si="0"/>
        <v>89619.537707903772</v>
      </c>
      <c r="H39" s="12">
        <f t="shared" si="1"/>
        <v>329.60229209622776</v>
      </c>
    </row>
    <row r="40" spans="2:18" x14ac:dyDescent="0.35">
      <c r="B40" s="1">
        <v>20229.59</v>
      </c>
      <c r="C40" s="1">
        <v>65947.929999999993</v>
      </c>
      <c r="D40" s="1">
        <v>185265.1</v>
      </c>
      <c r="E40" s="1" t="s">
        <v>5</v>
      </c>
      <c r="F40" s="1">
        <v>81229.06</v>
      </c>
      <c r="G40" s="11">
        <f t="shared" si="0"/>
        <v>69697.430648041249</v>
      </c>
      <c r="H40" s="12">
        <f t="shared" si="1"/>
        <v>11531.629351958749</v>
      </c>
    </row>
    <row r="41" spans="2:18" x14ac:dyDescent="0.35">
      <c r="B41" s="1">
        <v>38558.51</v>
      </c>
      <c r="C41" s="1">
        <v>82982.09</v>
      </c>
      <c r="D41" s="1">
        <v>174999.3</v>
      </c>
      <c r="E41" s="1" t="s">
        <v>6</v>
      </c>
      <c r="F41" s="1">
        <v>81005.759999999995</v>
      </c>
      <c r="G41" s="11">
        <f t="shared" si="0"/>
        <v>83729.011976919544</v>
      </c>
      <c r="H41" s="12">
        <f t="shared" si="1"/>
        <v>-2723.2519769195496</v>
      </c>
    </row>
    <row r="42" spans="2:18" x14ac:dyDescent="0.35">
      <c r="B42" s="1">
        <v>28754.33</v>
      </c>
      <c r="C42" s="1">
        <v>118546.05</v>
      </c>
      <c r="D42" s="1">
        <v>172795.67</v>
      </c>
      <c r="E42" s="1" t="s">
        <v>6</v>
      </c>
      <c r="F42" s="1">
        <v>78239.91</v>
      </c>
      <c r="G42" s="11">
        <f t="shared" si="0"/>
        <v>74815.953991047383</v>
      </c>
      <c r="H42" s="12">
        <f t="shared" si="1"/>
        <v>3423.9560089526203</v>
      </c>
    </row>
    <row r="43" spans="2:18" x14ac:dyDescent="0.35">
      <c r="B43" s="1">
        <v>27892.92</v>
      </c>
      <c r="C43" s="1">
        <v>84710.77</v>
      </c>
      <c r="D43" s="1">
        <v>164470.71</v>
      </c>
      <c r="E43" s="1" t="s">
        <v>7</v>
      </c>
      <c r="F43" s="1">
        <v>77798.83</v>
      </c>
      <c r="G43" s="11">
        <f t="shared" si="0"/>
        <v>74802.556238662801</v>
      </c>
      <c r="H43" s="12">
        <f t="shared" si="1"/>
        <v>2996.273761337201</v>
      </c>
    </row>
    <row r="44" spans="2:18" x14ac:dyDescent="0.35">
      <c r="B44" s="1">
        <v>23640.93</v>
      </c>
      <c r="C44" s="1">
        <v>96189.63</v>
      </c>
      <c r="D44" s="1">
        <v>148001.10999999999</v>
      </c>
      <c r="E44" s="1" t="s">
        <v>6</v>
      </c>
      <c r="F44" s="1">
        <v>71498.490000000005</v>
      </c>
      <c r="G44" s="11">
        <f t="shared" si="0"/>
        <v>70620.411820560214</v>
      </c>
      <c r="H44" s="12">
        <f t="shared" si="1"/>
        <v>878.07817943979171</v>
      </c>
    </row>
    <row r="45" spans="2:18" x14ac:dyDescent="0.35">
      <c r="B45" s="1">
        <v>15505.73</v>
      </c>
      <c r="C45" s="1">
        <v>127382.3</v>
      </c>
      <c r="D45" s="1">
        <v>35534.17</v>
      </c>
      <c r="E45" s="1" t="s">
        <v>5</v>
      </c>
      <c r="F45" s="1">
        <v>69758.98</v>
      </c>
      <c r="G45" s="11">
        <f t="shared" si="0"/>
        <v>60167.039963347954</v>
      </c>
      <c r="H45" s="12">
        <f t="shared" si="1"/>
        <v>9591.9400366520422</v>
      </c>
    </row>
    <row r="46" spans="2:18" x14ac:dyDescent="0.35">
      <c r="B46" s="1">
        <v>22177.74</v>
      </c>
      <c r="C46" s="1">
        <v>154806.14000000001</v>
      </c>
      <c r="D46" s="1">
        <v>28334.720000000001</v>
      </c>
      <c r="E46" s="1" t="s">
        <v>6</v>
      </c>
      <c r="F46" s="1">
        <v>65200.33</v>
      </c>
      <c r="G46" s="11">
        <f t="shared" si="0"/>
        <v>64611.354915703327</v>
      </c>
      <c r="H46" s="12">
        <f t="shared" si="1"/>
        <v>588.97508429667505</v>
      </c>
    </row>
    <row r="47" spans="2:18" x14ac:dyDescent="0.35">
      <c r="B47" s="1">
        <v>1000.23</v>
      </c>
      <c r="C47" s="1">
        <v>124153.04</v>
      </c>
      <c r="D47" s="1">
        <v>1903.93</v>
      </c>
      <c r="E47" s="1" t="s">
        <v>5</v>
      </c>
      <c r="F47" s="1">
        <v>64926.080000000002</v>
      </c>
      <c r="G47" s="11">
        <f t="shared" si="0"/>
        <v>47650.649686906479</v>
      </c>
      <c r="H47" s="12">
        <f t="shared" si="1"/>
        <v>17275.430313093522</v>
      </c>
    </row>
    <row r="48" spans="2:18" x14ac:dyDescent="0.35">
      <c r="B48" s="1">
        <v>1315.46</v>
      </c>
      <c r="C48" s="1">
        <v>115816.21</v>
      </c>
      <c r="D48" s="1">
        <v>297114.46000000002</v>
      </c>
      <c r="E48" s="1" t="s">
        <v>7</v>
      </c>
      <c r="F48" s="1">
        <v>49490.75</v>
      </c>
      <c r="G48" s="11">
        <f t="shared" si="0"/>
        <v>56166.206852607924</v>
      </c>
      <c r="H48" s="12">
        <f t="shared" si="1"/>
        <v>-6675.4568526079238</v>
      </c>
    </row>
    <row r="49" spans="1:8" x14ac:dyDescent="0.35">
      <c r="B49" s="1">
        <v>0</v>
      </c>
      <c r="C49" s="1">
        <v>135426.92000000001</v>
      </c>
      <c r="D49" s="1">
        <v>0</v>
      </c>
      <c r="E49" s="1" t="s">
        <v>6</v>
      </c>
      <c r="F49" s="1">
        <v>42559.73</v>
      </c>
      <c r="G49" s="11">
        <f t="shared" si="0"/>
        <v>46490.588983346817</v>
      </c>
      <c r="H49" s="12">
        <f t="shared" si="1"/>
        <v>-3930.8589833468141</v>
      </c>
    </row>
    <row r="50" spans="1:8" x14ac:dyDescent="0.35">
      <c r="B50" s="1">
        <v>542.04999999999995</v>
      </c>
      <c r="C50" s="1">
        <v>51743.15</v>
      </c>
      <c r="D50" s="1">
        <v>0</v>
      </c>
      <c r="E50" s="1" t="s">
        <v>5</v>
      </c>
      <c r="F50" s="1">
        <v>35673.410000000003</v>
      </c>
      <c r="G50" s="11">
        <f t="shared" si="0"/>
        <v>49171.388157627269</v>
      </c>
      <c r="H50" s="12">
        <f t="shared" si="1"/>
        <v>-13497.978157627265</v>
      </c>
    </row>
    <row r="51" spans="1:8" x14ac:dyDescent="0.35">
      <c r="B51" s="1">
        <v>0</v>
      </c>
      <c r="C51" s="1">
        <v>116983.8</v>
      </c>
      <c r="D51" s="1">
        <v>45173.06</v>
      </c>
      <c r="E51" s="1" t="s">
        <v>6</v>
      </c>
      <c r="F51" s="1">
        <v>14681.4</v>
      </c>
      <c r="G51" s="11">
        <f t="shared" si="0"/>
        <v>48215.134111298699</v>
      </c>
      <c r="H51" s="12">
        <f t="shared" si="1"/>
        <v>-33533.734111298698</v>
      </c>
    </row>
    <row r="53" spans="1:8" x14ac:dyDescent="0.35">
      <c r="A53" s="14" t="s">
        <v>8</v>
      </c>
      <c r="B53" s="5">
        <f>AVERAGE(B2:B51)</f>
        <v>73721.61559999999</v>
      </c>
      <c r="C53" s="5">
        <f t="shared" ref="C53:F53" si="2">AVERAGE(C2:C51)</f>
        <v>121344.63959999995</v>
      </c>
      <c r="D53" s="5">
        <f t="shared" si="2"/>
        <v>211025.09780000005</v>
      </c>
      <c r="F53" s="5">
        <f t="shared" si="2"/>
        <v>112012.63920000002</v>
      </c>
      <c r="G53" s="5">
        <f t="shared" ref="G53:H53" si="3">AVERAGE(G2:G51)</f>
        <v>112012.63919999995</v>
      </c>
      <c r="H53" s="5">
        <f t="shared" si="3"/>
        <v>-7.8580342233181005E-12</v>
      </c>
    </row>
    <row r="54" spans="1:8" x14ac:dyDescent="0.35">
      <c r="A54" s="14" t="s">
        <v>9</v>
      </c>
      <c r="B54" s="5">
        <f>MEDIAN(B2:B51)</f>
        <v>73051.08</v>
      </c>
      <c r="C54" s="5">
        <f t="shared" ref="C54:F54" si="4">MEDIAN(C2:C51)</f>
        <v>122699.795</v>
      </c>
      <c r="D54" s="5">
        <f t="shared" si="4"/>
        <v>212716.24</v>
      </c>
      <c r="F54" s="5">
        <f t="shared" si="4"/>
        <v>107978.19</v>
      </c>
      <c r="G54" s="5">
        <f t="shared" ref="G54:H54" si="5">MEDIAN(G2:G51)</f>
        <v>111981.77073171911</v>
      </c>
      <c r="H54" s="5">
        <f t="shared" si="5"/>
        <v>62.653008173678245</v>
      </c>
    </row>
    <row r="55" spans="1:8" x14ac:dyDescent="0.35">
      <c r="A55" s="14" t="s">
        <v>10</v>
      </c>
      <c r="B55" s="5">
        <f>MAX(B2:B51)</f>
        <v>165349.20000000001</v>
      </c>
      <c r="C55" s="5">
        <f t="shared" ref="C55:F55" si="6">MAX(C2:C51)</f>
        <v>182645.56</v>
      </c>
      <c r="D55" s="5">
        <f t="shared" si="6"/>
        <v>471784.1</v>
      </c>
      <c r="F55" s="5">
        <f t="shared" si="6"/>
        <v>192261.83</v>
      </c>
      <c r="G55" s="5">
        <f t="shared" ref="G55:H55" si="7">MAX(G2:G51)</f>
        <v>192521.25289007853</v>
      </c>
      <c r="H55" s="5">
        <f t="shared" si="7"/>
        <v>17275.430313093522</v>
      </c>
    </row>
    <row r="56" spans="1:8" x14ac:dyDescent="0.35">
      <c r="A56" s="14" t="s">
        <v>11</v>
      </c>
      <c r="B56" s="5">
        <f>MIN(B2:B51)</f>
        <v>0</v>
      </c>
      <c r="C56" s="5">
        <f t="shared" ref="C56:F56" si="8">MIN(C2:C51)</f>
        <v>51283.14</v>
      </c>
      <c r="D56" s="5">
        <f t="shared" si="8"/>
        <v>0</v>
      </c>
      <c r="F56" s="5">
        <f t="shared" si="8"/>
        <v>14681.4</v>
      </c>
      <c r="G56" s="5">
        <f t="shared" ref="G56:H56" si="9">MIN(G2:G51)</f>
        <v>46490.588983346817</v>
      </c>
      <c r="H56" s="5">
        <f t="shared" si="9"/>
        <v>-33533.734111298698</v>
      </c>
    </row>
    <row r="57" spans="1:8" x14ac:dyDescent="0.35">
      <c r="A57" s="14" t="s">
        <v>12</v>
      </c>
      <c r="B57" s="5">
        <f>STDEV(B2:B51)</f>
        <v>45902.256482307588</v>
      </c>
      <c r="C57" s="5">
        <f t="shared" ref="C57:F57" si="10">STDEV(C2:C51)</f>
        <v>28017.802755488934</v>
      </c>
      <c r="D57" s="5">
        <f t="shared" si="10"/>
        <v>122290.31072584524</v>
      </c>
      <c r="F57" s="5">
        <f t="shared" si="10"/>
        <v>40306.180337650425</v>
      </c>
      <c r="G57" s="5">
        <f t="shared" ref="G57:H57" si="11">STDEV(G2:G51)</f>
        <v>39301.026677193688</v>
      </c>
      <c r="H57" s="5">
        <f t="shared" si="11"/>
        <v>8945.2487684650405</v>
      </c>
    </row>
  </sheetData>
  <mergeCells count="3">
    <mergeCell ref="K26:L26"/>
    <mergeCell ref="K2:L2"/>
    <mergeCell ref="K32:R3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alpeshakoliya2002@outlook.com</dc:creator>
  <cp:lastModifiedBy>alpeshakoliya2002@outlook.com</cp:lastModifiedBy>
  <dcterms:created xsi:type="dcterms:W3CDTF">2025-06-11T07:14:25Z</dcterms:created>
  <dcterms:modified xsi:type="dcterms:W3CDTF">2025-06-12T05:40:26Z</dcterms:modified>
</cp:coreProperties>
</file>