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95" yWindow="5250" windowWidth="13710" windowHeight="36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1" i="1" l="1"/>
  <c r="K41" i="1"/>
  <c r="J41" i="1"/>
  <c r="L41" i="1" s="1"/>
  <c r="I41" i="1"/>
  <c r="M40" i="1"/>
  <c r="K40" i="1"/>
  <c r="J40" i="1"/>
  <c r="O40" i="1" s="1"/>
  <c r="I40" i="1"/>
  <c r="K39" i="1"/>
  <c r="J39" i="1"/>
  <c r="N39" i="1" s="1"/>
  <c r="I39" i="1"/>
  <c r="M38" i="1"/>
  <c r="K38" i="1"/>
  <c r="J38" i="1"/>
  <c r="L38" i="1" s="1"/>
  <c r="I38" i="1"/>
  <c r="K37" i="1"/>
  <c r="J37" i="1"/>
  <c r="O37" i="1" s="1"/>
  <c r="I37" i="1"/>
  <c r="M36" i="1"/>
  <c r="K36" i="1"/>
  <c r="J36" i="1"/>
  <c r="L36" i="1" s="1"/>
  <c r="I36" i="1"/>
  <c r="L40" i="1" l="1"/>
  <c r="O39" i="1"/>
  <c r="L37" i="1"/>
  <c r="N37" i="1"/>
  <c r="O36" i="1"/>
  <c r="N36" i="1"/>
  <c r="N38" i="1"/>
  <c r="O41" i="1"/>
  <c r="O38" i="1"/>
  <c r="L39" i="1"/>
  <c r="N40" i="1"/>
  <c r="M32" i="1"/>
  <c r="M30" i="1"/>
  <c r="M28" i="1"/>
  <c r="M24" i="1"/>
  <c r="M22" i="1"/>
  <c r="M20" i="1"/>
  <c r="M16" i="1"/>
  <c r="M14" i="1"/>
  <c r="M12" i="1"/>
  <c r="M8" i="1"/>
  <c r="M6" i="1"/>
  <c r="M4" i="1"/>
  <c r="O29" i="1"/>
  <c r="O30" i="1"/>
  <c r="O31" i="1"/>
  <c r="O32" i="1"/>
  <c r="O33" i="1"/>
  <c r="O2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4" i="1"/>
  <c r="N33" i="1"/>
  <c r="N32" i="1"/>
  <c r="N31" i="1"/>
  <c r="N30" i="1"/>
  <c r="N29" i="1"/>
  <c r="N28" i="1"/>
  <c r="L8" i="1" l="1"/>
  <c r="L9" i="1"/>
  <c r="L12" i="1"/>
  <c r="L13" i="1"/>
  <c r="L15" i="1"/>
  <c r="L16" i="1"/>
  <c r="L17" i="1"/>
  <c r="L20" i="1"/>
  <c r="L21" i="1"/>
  <c r="L22" i="1"/>
  <c r="L23" i="1"/>
  <c r="L24" i="1"/>
  <c r="L25" i="1"/>
  <c r="L28" i="1"/>
  <c r="L29" i="1"/>
  <c r="L30" i="1"/>
  <c r="L31" i="1"/>
  <c r="L5" i="1"/>
  <c r="L4" i="1"/>
  <c r="K5" i="1"/>
  <c r="K6" i="1"/>
  <c r="K7" i="1"/>
  <c r="K8" i="1"/>
  <c r="K9" i="1"/>
  <c r="K12" i="1"/>
  <c r="K13" i="1"/>
  <c r="K14" i="1"/>
  <c r="K15" i="1"/>
  <c r="K16" i="1"/>
  <c r="K17" i="1"/>
  <c r="K20" i="1"/>
  <c r="K21" i="1"/>
  <c r="K22" i="1"/>
  <c r="K23" i="1"/>
  <c r="K24" i="1"/>
  <c r="K25" i="1"/>
  <c r="K28" i="1"/>
  <c r="K29" i="1"/>
  <c r="K30" i="1"/>
  <c r="K31" i="1"/>
  <c r="K32" i="1"/>
  <c r="K33" i="1"/>
  <c r="K4" i="1"/>
  <c r="J4" i="1"/>
  <c r="J5" i="1"/>
  <c r="J6" i="1"/>
  <c r="L6" i="1" s="1"/>
  <c r="J7" i="1"/>
  <c r="L7" i="1" s="1"/>
  <c r="J8" i="1"/>
  <c r="J9" i="1"/>
  <c r="J12" i="1"/>
  <c r="J13" i="1"/>
  <c r="J14" i="1"/>
  <c r="L14" i="1" s="1"/>
  <c r="J15" i="1"/>
  <c r="J16" i="1"/>
  <c r="J17" i="1"/>
  <c r="J20" i="1"/>
  <c r="J21" i="1"/>
  <c r="J22" i="1"/>
  <c r="J23" i="1"/>
  <c r="J24" i="1"/>
  <c r="J25" i="1"/>
  <c r="J28" i="1"/>
  <c r="J29" i="1"/>
  <c r="J30" i="1"/>
  <c r="J31" i="1"/>
  <c r="J32" i="1"/>
  <c r="L32" i="1" s="1"/>
  <c r="J33" i="1"/>
  <c r="L33" i="1" s="1"/>
  <c r="I5" i="1"/>
  <c r="I6" i="1"/>
  <c r="I7" i="1"/>
  <c r="I8" i="1"/>
  <c r="I9" i="1"/>
  <c r="I12" i="1"/>
  <c r="I13" i="1"/>
  <c r="I14" i="1"/>
  <c r="I15" i="1"/>
  <c r="I16" i="1"/>
  <c r="I17" i="1"/>
  <c r="I20" i="1"/>
  <c r="I21" i="1"/>
  <c r="I22" i="1"/>
  <c r="I23" i="1"/>
  <c r="I24" i="1"/>
  <c r="I25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<sst xmlns="http://schemas.openxmlformats.org/spreadsheetml/2006/main" count="65" uniqueCount="25">
  <si>
    <t>heavy_random</t>
  </si>
  <si>
    <t>mode</t>
  </si>
  <si>
    <t>average_speed m/s</t>
  </si>
  <si>
    <t>heavy_right</t>
  </si>
  <si>
    <t>mid_random</t>
  </si>
  <si>
    <t>mid_right</t>
  </si>
  <si>
    <t>light_random</t>
  </si>
  <si>
    <t>light_right</t>
  </si>
  <si>
    <t>限速70mph(30m/s)</t>
  </si>
  <si>
    <t>限速60mph(25m/s)</t>
  </si>
  <si>
    <t>限速80mph(36m/s)</t>
  </si>
  <si>
    <t>pass percentage</t>
  </si>
  <si>
    <t>congestion /1000s</t>
  </si>
  <si>
    <t>changing /1000s</t>
  </si>
  <si>
    <t>pass /1000s</t>
  </si>
  <si>
    <t>waiting /1000s</t>
  </si>
  <si>
    <t>average density (vehicles/meter)</t>
  </si>
  <si>
    <t>car generating rate (vehicle/s)</t>
  </si>
  <si>
    <t>average volume of flow in(vehicles/s)</t>
  </si>
  <si>
    <t>average volume of flow out(vehicles/s)</t>
  </si>
  <si>
    <t>speed at maximum flow</t>
  </si>
  <si>
    <t>average_speed2 m/s</t>
  </si>
  <si>
    <t>无数据</t>
  </si>
  <si>
    <t>限速70mph(36m/s)三条路</t>
  </si>
  <si>
    <t>限速70mph(36m/s)三条路,中路为快车道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</si>
</sst>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Fill="1"/>
    <xf numFmtId="10" fontId="0" fillId="2" borderId="0" xfId="0" applyNumberFormat="1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B5AE7"/>
      <color rgb="FFFF5050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altLang="zh-CN" sz="1800"/>
              <a:t>(70mph </a:t>
            </a:r>
            <a:r>
              <a:rPr lang="en-US" sz="1800" b="1" i="0" u="none" strike="noStrike" baseline="0">
                <a:effectLst/>
              </a:rPr>
              <a:t>3 lanes) </a:t>
            </a:r>
            <a:endParaRPr lang="zh-CN" altLang="en-US" sz="1800"/>
          </a:p>
        </c:rich>
      </c:tx>
      <c:layout>
        <c:manualLayout>
          <c:xMode val="edge"/>
          <c:yMode val="edge"/>
          <c:x val="0.51060348319157556"/>
          <c:y val="0.848958333333333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67578692951154"/>
          <c:y val="0.26616531332021004"/>
          <c:w val="0.45389512641855018"/>
          <c:h val="0.48899581306826267"/>
        </c:manualLayout>
      </c:layout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rgbClr val="FF5050"/>
            </a:solidFill>
          </c:spPr>
          <c:invertIfNegative val="0"/>
          <c:dLbls>
            <c:dLbl>
              <c:idx val="0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(Sheet1!$C$28,Sheet1!$C$30,Sheet1!$C$32)</c:f>
              <c:numCache>
                <c:formatCode>General</c:formatCode>
                <c:ptCount val="3"/>
                <c:pt idx="0">
                  <c:v>4.2505506688996304</c:v>
                </c:pt>
                <c:pt idx="1">
                  <c:v>15.9535660825316</c:v>
                </c:pt>
                <c:pt idx="2">
                  <c:v>22.124455166929099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4B5AE7"/>
            </a:solidFill>
          </c:spPr>
          <c:invertIfNegative val="0"/>
          <c:dLbls>
            <c:numFmt formatCode="#,##0.0" sourceLinked="0"/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(Sheet1!$C$29,Sheet1!$C$31,Sheet1!$C$33)</c:f>
              <c:numCache>
                <c:formatCode>General</c:formatCode>
                <c:ptCount val="3"/>
                <c:pt idx="0">
                  <c:v>8.6463185096973305</c:v>
                </c:pt>
                <c:pt idx="1">
                  <c:v>25.662760830078302</c:v>
                </c:pt>
                <c:pt idx="2">
                  <c:v>24.218419632782499</c:v>
                </c:pt>
              </c:numCache>
            </c:numRef>
          </c:val>
        </c:ser>
        <c:ser>
          <c:idx val="2"/>
          <c:order val="2"/>
          <c:tx>
            <c:v>Alternative II</c:v>
          </c:tx>
          <c:invertIfNegative val="0"/>
          <c:dLbls>
            <c:dLbl>
              <c:idx val="0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#,##0.0" sourceLinked="0"/>
              <c:spPr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3"/>
              <c:pt idx="0">
                <c:v>High</c:v>
              </c:pt>
              <c:pt idx="1">
                <c:v>Medium</c:v>
              </c:pt>
              <c:pt idx="2">
                <c:v>Low</c:v>
              </c:pt>
            </c:strLit>
          </c:cat>
          <c:val>
            <c:numRef>
              <c:f>(Sheet1!$C$36,Sheet1!$C$38,Sheet1!$C$40)</c:f>
              <c:numCache>
                <c:formatCode>General</c:formatCode>
                <c:ptCount val="3"/>
                <c:pt idx="0">
                  <c:v>11.6853063571377</c:v>
                </c:pt>
                <c:pt idx="1">
                  <c:v>27.649534799372599</c:v>
                </c:pt>
                <c:pt idx="2">
                  <c:v>28.1867233550199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5"/>
        <c:overlap val="-40"/>
        <c:axId val="45881856"/>
        <c:axId val="101642176"/>
      </c:barChart>
      <c:catAx>
        <c:axId val="458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traffic condition</a:t>
                </a:r>
                <a:endParaRPr lang="zh-CN"/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1642176"/>
        <c:crosses val="autoZero"/>
        <c:auto val="1"/>
        <c:lblAlgn val="ctr"/>
        <c:lblOffset val="100"/>
        <c:noMultiLvlLbl val="0"/>
      </c:catAx>
      <c:valAx>
        <c:axId val="101642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Average speed</a:t>
                </a:r>
              </a:p>
              <a:p>
                <a:pPr>
                  <a:defRPr sz="1800"/>
                </a:pPr>
                <a:r>
                  <a:rPr lang="en-US" sz="1800"/>
                  <a:t>(m/s)</a:t>
                </a:r>
              </a:p>
            </c:rich>
          </c:tx>
          <c:layout>
            <c:manualLayout>
              <c:xMode val="edge"/>
              <c:yMode val="edge"/>
              <c:x val="2.4174791030829531E-2"/>
              <c:y val="0.100009842519685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881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35712532336332"/>
          <c:y val="0.25156065452755905"/>
          <c:w val="0.28797083839611176"/>
          <c:h val="0.424543553149606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input-output characteristics</a:t>
            </a:r>
          </a:p>
          <a:p>
            <a:pPr>
              <a:defRPr/>
            </a:pPr>
            <a:r>
              <a:rPr lang="en-US" altLang="zh-CN" sz="1800"/>
              <a:t>(70mph,2 lanes)</a:t>
            </a:r>
            <a:endParaRPr lang="zh-CN" altLang="en-US" sz="1800"/>
          </a:p>
        </c:rich>
      </c:tx>
      <c:layout>
        <c:manualLayout>
          <c:xMode val="edge"/>
          <c:yMode val="edge"/>
          <c:x val="0.2859508880408354"/>
          <c:y val="1.818181818181818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3018861545701044"/>
          <c:y val="0.20040276783583871"/>
          <c:w val="0.43288472376535747"/>
          <c:h val="0.45530947267955135"/>
        </c:manualLayout>
      </c:layout>
      <c:lineChart>
        <c:grouping val="standard"/>
        <c:varyColors val="0"/>
        <c:ser>
          <c:idx val="2"/>
          <c:order val="0"/>
          <c:tx>
            <c:v>80mph</c:v>
          </c:tx>
          <c:dLbls>
            <c:delete val="1"/>
          </c:dLbls>
          <c:cat>
            <c:numRef>
              <c:f>(Sheet1!$B$12,Sheet1!$B$14,Sheet1!$B$16)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(Sheet1!$J$5,Sheet1!$J$7,Sheet1!$J$9)</c:f>
              <c:numCache>
                <c:formatCode>General</c:formatCode>
                <c:ptCount val="3"/>
                <c:pt idx="0">
                  <c:v>0.35099999999999998</c:v>
                </c:pt>
                <c:pt idx="1">
                  <c:v>0.25900000000000001</c:v>
                </c:pt>
                <c:pt idx="2">
                  <c:v>9.1999999999999998E-2</c:v>
                </c:pt>
              </c:numCache>
            </c:numRef>
          </c:val>
          <c:smooth val="0"/>
        </c:ser>
        <c:ser>
          <c:idx val="3"/>
          <c:order val="1"/>
          <c:tx>
            <c:v>70mph</c:v>
          </c:tx>
          <c:dLbls>
            <c:delete val="1"/>
          </c:dLbls>
          <c:cat>
            <c:numRef>
              <c:f>(Sheet1!$B$12,Sheet1!$B$14,Sheet1!$B$16)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(Sheet1!$J$13,Sheet1!$J$15,Sheet1!$J$17)</c:f>
              <c:numCache>
                <c:formatCode>General</c:formatCode>
                <c:ptCount val="3"/>
                <c:pt idx="0">
                  <c:v>0.34200000000000003</c:v>
                </c:pt>
                <c:pt idx="1">
                  <c:v>0.30499999999999999</c:v>
                </c:pt>
                <c:pt idx="2">
                  <c:v>0.108</c:v>
                </c:pt>
              </c:numCache>
            </c:numRef>
          </c:val>
          <c:smooth val="0"/>
        </c:ser>
        <c:ser>
          <c:idx val="4"/>
          <c:order val="2"/>
          <c:tx>
            <c:v>60mph</c:v>
          </c:tx>
          <c:dLbls>
            <c:delete val="1"/>
          </c:dLbls>
          <c:cat>
            <c:numRef>
              <c:f>(Sheet1!$B$12,Sheet1!$B$14,Sheet1!$B$16)</c:f>
              <c:numCache>
                <c:formatCode>General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0.1</c:v>
                </c:pt>
              </c:numCache>
            </c:numRef>
          </c:cat>
          <c:val>
            <c:numRef>
              <c:f>(Sheet1!$J$21,Sheet1!$J$23,Sheet1!$J$25)</c:f>
              <c:numCache>
                <c:formatCode>General</c:formatCode>
                <c:ptCount val="3"/>
                <c:pt idx="0">
                  <c:v>0.32700000000000001</c:v>
                </c:pt>
                <c:pt idx="1">
                  <c:v>0.28999999999999998</c:v>
                </c:pt>
                <c:pt idx="2">
                  <c:v>0.108</c:v>
                </c:pt>
              </c:numCache>
            </c:numRef>
          </c:val>
          <c:smooth val="0"/>
        </c:ser>
        <c:ser>
          <c:idx val="0"/>
          <c:order val="3"/>
          <c:tx>
            <c:v>70mph 3 lanes</c:v>
          </c:tx>
          <c:val>
            <c:numRef>
              <c:f>(Sheet1!$J$29,Sheet1!$J$31,Sheet1!$J$33)</c:f>
              <c:numCache>
                <c:formatCode>General</c:formatCode>
                <c:ptCount val="3"/>
                <c:pt idx="0">
                  <c:v>0.623</c:v>
                </c:pt>
                <c:pt idx="1">
                  <c:v>0.42399999999999999</c:v>
                </c:pt>
                <c:pt idx="2">
                  <c:v>0.16500000000000001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2795520"/>
        <c:axId val="119453312"/>
      </c:lineChart>
      <c:catAx>
        <c:axId val="1227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altLang="zh-CN" sz="1800"/>
                  <a:t>flow-in(vehicles/s/lane)</a:t>
                </a:r>
                <a:endParaRPr lang="zh-CN" altLang="en-US" sz="1800"/>
              </a:p>
            </c:rich>
          </c:tx>
          <c:layout>
            <c:manualLayout>
              <c:xMode val="edge"/>
              <c:yMode val="edge"/>
              <c:x val="0.31224243595317458"/>
              <c:y val="0.775747792889525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9453312"/>
        <c:crosses val="autoZero"/>
        <c:auto val="1"/>
        <c:lblAlgn val="ctr"/>
        <c:lblOffset val="100"/>
        <c:noMultiLvlLbl val="0"/>
      </c:catAx>
      <c:valAx>
        <c:axId val="1194533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en-US" altLang="zh-CN" sz="1600"/>
                  <a:t>flow-out (vehicles/s/lane)</a:t>
                </a:r>
                <a:endParaRPr lang="zh-CN" altLang="en-US" sz="1600"/>
              </a:p>
            </c:rich>
          </c:tx>
          <c:layout>
            <c:manualLayout>
              <c:xMode val="edge"/>
              <c:yMode val="edge"/>
              <c:x val="0.1057289985991015"/>
              <c:y val="2.865235027439751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279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700552308262086"/>
          <c:y val="4.9232402767835831E-2"/>
          <c:w val="0.27262438207494"/>
          <c:h val="0.3563433548079217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Keep-Right-Except-To-Pass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(Sheet1!$D$5,Sheet1!$D$7,Sheet1!$D$9,Sheet1!$D$13,Sheet1!$D$15,Sheet1!$D$17,Sheet1!$D$21,Sheet1!$D$23,Sheet1!$D$25)</c:f>
              <c:numCache>
                <c:formatCode>General</c:formatCode>
                <c:ptCount val="9"/>
                <c:pt idx="0">
                  <c:v>6548</c:v>
                </c:pt>
                <c:pt idx="1">
                  <c:v>96</c:v>
                </c:pt>
                <c:pt idx="2">
                  <c:v>0</c:v>
                </c:pt>
                <c:pt idx="3">
                  <c:v>4983</c:v>
                </c:pt>
                <c:pt idx="4">
                  <c:v>618</c:v>
                </c:pt>
                <c:pt idx="5">
                  <c:v>3</c:v>
                </c:pt>
                <c:pt idx="6">
                  <c:v>5747</c:v>
                </c:pt>
                <c:pt idx="7">
                  <c:v>2695</c:v>
                </c:pt>
                <c:pt idx="8">
                  <c:v>6</c:v>
                </c:pt>
              </c:numCache>
            </c:numRef>
          </c:xVal>
          <c:yVal>
            <c:numRef>
              <c:f>(Sheet1!$E$5,Sheet1!$E$7,Sheet1!$E$9,Sheet1!$E$13,Sheet1!$E$15,Sheet1!$E$17,Sheet1!$E$21,Sheet1!$E$23,Sheet1!$E$25)</c:f>
              <c:numCache>
                <c:formatCode>General</c:formatCode>
                <c:ptCount val="9"/>
                <c:pt idx="0">
                  <c:v>5180</c:v>
                </c:pt>
                <c:pt idx="1">
                  <c:v>872</c:v>
                </c:pt>
                <c:pt idx="2">
                  <c:v>95</c:v>
                </c:pt>
                <c:pt idx="3">
                  <c:v>4096</c:v>
                </c:pt>
                <c:pt idx="4">
                  <c:v>1717</c:v>
                </c:pt>
                <c:pt idx="5">
                  <c:v>171</c:v>
                </c:pt>
                <c:pt idx="6">
                  <c:v>3967</c:v>
                </c:pt>
                <c:pt idx="7">
                  <c:v>2947</c:v>
                </c:pt>
                <c:pt idx="8">
                  <c:v>189</c:v>
                </c:pt>
              </c:numCache>
            </c:numRef>
          </c:yVal>
          <c:smooth val="0"/>
        </c:ser>
        <c:ser>
          <c:idx val="1"/>
          <c:order val="1"/>
          <c:tx>
            <c:v>Random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(Sheet1!$D$4,Sheet1!$D$6,Sheet1!$D$8,Sheet1!$D$12,Sheet1!$D$14,Sheet1!$D$16,Sheet1!$D$20,Sheet1!$D$22,Sheet1!$D$24)</c:f>
              <c:numCache>
                <c:formatCode>General</c:formatCode>
                <c:ptCount val="9"/>
                <c:pt idx="0">
                  <c:v>1180</c:v>
                </c:pt>
                <c:pt idx="1">
                  <c:v>552</c:v>
                </c:pt>
                <c:pt idx="2">
                  <c:v>11</c:v>
                </c:pt>
                <c:pt idx="3">
                  <c:v>1716</c:v>
                </c:pt>
                <c:pt idx="4">
                  <c:v>947</c:v>
                </c:pt>
                <c:pt idx="5">
                  <c:v>8</c:v>
                </c:pt>
                <c:pt idx="6">
                  <c:v>2242</c:v>
                </c:pt>
                <c:pt idx="7">
                  <c:v>973</c:v>
                </c:pt>
                <c:pt idx="8">
                  <c:v>17</c:v>
                </c:pt>
              </c:numCache>
            </c:numRef>
          </c:xVal>
          <c:yVal>
            <c:numRef>
              <c:f>(Sheet1!$E$4,Sheet1!$E$6,Sheet1!$E$8,Sheet1!$E$12,Sheet1!$E$14,Sheet1!$E$16,Sheet1!$E$20,Sheet1!$E$22,Sheet1!$E$24)</c:f>
              <c:numCache>
                <c:formatCode>General</c:formatCode>
                <c:ptCount val="9"/>
                <c:pt idx="0">
                  <c:v>16</c:v>
                </c:pt>
                <c:pt idx="1">
                  <c:v>104</c:v>
                </c:pt>
                <c:pt idx="2">
                  <c:v>29</c:v>
                </c:pt>
                <c:pt idx="3">
                  <c:v>57</c:v>
                </c:pt>
                <c:pt idx="4">
                  <c:v>117</c:v>
                </c:pt>
                <c:pt idx="5">
                  <c:v>24</c:v>
                </c:pt>
                <c:pt idx="6">
                  <c:v>33</c:v>
                </c:pt>
                <c:pt idx="7">
                  <c:v>111</c:v>
                </c:pt>
                <c:pt idx="8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5632"/>
        <c:axId val="125843072"/>
      </c:scatterChart>
      <c:valAx>
        <c:axId val="1016456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u="none" strike="noStrike" baseline="0">
                    <a:effectLst/>
                  </a:rPr>
                  <a:t>traffic_congestion</a:t>
                </a:r>
                <a:endParaRPr lang="zh-C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25843072"/>
        <c:crosses val="autoZero"/>
        <c:crossBetween val="midCat"/>
      </c:valAx>
      <c:valAx>
        <c:axId val="1258430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lane_changing </a:t>
                </a:r>
              </a:p>
            </c:rich>
          </c:tx>
          <c:layout>
            <c:manualLayout>
              <c:xMode val="edge"/>
              <c:yMode val="edge"/>
              <c:x val="9.699732880509581E-3"/>
              <c:y val="3.021029778685072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600"/>
            </a:pPr>
            <a:endParaRPr lang="en-US"/>
          </a:p>
        </c:txPr>
        <c:crossAx val="1016456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781318694099722"/>
          <c:y val="3.5733903632416311E-2"/>
          <c:w val="0.31264471557008106"/>
          <c:h val="0.3359393409157188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density in high </a:t>
            </a:r>
            <a:r>
              <a:rPr lang="en-US" sz="2000" b="1" i="0" u="none" strike="noStrike" baseline="0">
                <a:effectLst/>
              </a:rPr>
              <a:t>traffic flow</a:t>
            </a:r>
            <a:r>
              <a:rPr lang="en-US" sz="2000" b="1" i="0" baseline="0">
                <a:effectLst/>
              </a:rPr>
              <a:t> condition</a:t>
            </a:r>
            <a:r>
              <a:rPr lang="en-US" sz="1800" b="1" i="0" baseline="0">
                <a:effectLst/>
              </a:rPr>
              <a:t> </a:t>
            </a:r>
            <a:endParaRPr lang="en-US">
              <a:effectLst/>
            </a:endParaRPr>
          </a:p>
          <a:p>
            <a:pPr algn="l">
              <a:defRPr/>
            </a:pPr>
            <a:r>
              <a:rPr lang="en-US" sz="1800" b="1" i="0" baseline="0">
                <a:effectLst/>
              </a:rPr>
              <a:t>(vehicles/meter)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2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(Sheet1!$L$4,Sheet1!$L$12,Sheet1!$L$20)</c:f>
              <c:numCache>
                <c:formatCode>General</c:formatCode>
                <c:ptCount val="3"/>
                <c:pt idx="0">
                  <c:v>3.7533988732293161E-2</c:v>
                </c:pt>
                <c:pt idx="1">
                  <c:v>4.1223833704756054E-2</c:v>
                </c:pt>
                <c:pt idx="2">
                  <c:v>4.8305350475798071E-2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rgbClr val="92D050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(Sheet1!$L$5,Sheet1!$L$13,Sheet1!$L$21)</c:f>
              <c:numCache>
                <c:formatCode>General</c:formatCode>
                <c:ptCount val="3"/>
                <c:pt idx="0">
                  <c:v>5.1542783407085908E-2</c:v>
                </c:pt>
                <c:pt idx="1">
                  <c:v>4.4818147394764134E-2</c:v>
                </c:pt>
                <c:pt idx="2">
                  <c:v>5.5024861333080634E-2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796544"/>
        <c:axId val="95928320"/>
      </c:barChart>
      <c:catAx>
        <c:axId val="1227965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5928320"/>
        <c:crosses val="autoZero"/>
        <c:auto val="1"/>
        <c:lblAlgn val="ctr"/>
        <c:lblOffset val="100"/>
        <c:noMultiLvlLbl val="0"/>
      </c:catAx>
      <c:valAx>
        <c:axId val="95928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79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052047810570439"/>
          <c:y val="0.13268648950115233"/>
          <c:w val="0.28796873052738914"/>
          <c:h val="0.2792117446152240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2000" b="1" i="0" baseline="0">
                <a:effectLst/>
              </a:rPr>
              <a:t>Average density i</a:t>
            </a:r>
            <a:r>
              <a:rPr lang="en-US" sz="2000" b="1" i="0" u="none" strike="noStrike" baseline="0">
                <a:effectLst/>
              </a:rPr>
              <a:t>n medium traffic flow condition </a:t>
            </a:r>
            <a:endParaRPr lang="en-US" sz="2000">
              <a:effectLst/>
            </a:endParaRPr>
          </a:p>
          <a:p>
            <a:pPr algn="l">
              <a:defRPr/>
            </a:pPr>
            <a:r>
              <a:rPr lang="en-US" sz="2000" b="1" i="0" baseline="0">
                <a:effectLst/>
              </a:rPr>
              <a:t>(vehicles/meter)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2.0685738023754213E-2"/>
          <c:y val="2.212167268348716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</c:v>
          </c:tx>
          <c:spPr>
            <a:solidFill>
              <a:schemeClr val="accent2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(Sheet1!$L$6,Sheet1!$L$14,Sheet1!$L$22)</c:f>
              <c:numCache>
                <c:formatCode>General</c:formatCode>
                <c:ptCount val="3"/>
                <c:pt idx="0">
                  <c:v>2.0569906901301779E-2</c:v>
                </c:pt>
                <c:pt idx="1">
                  <c:v>2.6766333480903001E-2</c:v>
                </c:pt>
                <c:pt idx="2">
                  <c:v>2.3650107910871361E-2</c:v>
                </c:pt>
              </c:numCache>
            </c:numRef>
          </c:val>
        </c:ser>
        <c:ser>
          <c:idx val="1"/>
          <c:order val="1"/>
          <c:tx>
            <c:v>Keep-Right-Except-To-Pass</c:v>
          </c:tx>
          <c:spPr>
            <a:solidFill>
              <a:schemeClr val="accent3"/>
            </a:solidFill>
          </c:spPr>
          <c:invertIfNegative val="0"/>
          <c:dLbls>
            <c:numFmt formatCode="#,##0.000" sourceLinked="0"/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4"/>
              <c:pt idx="0">
                <c:v>80mph 2 lanes</c:v>
              </c:pt>
              <c:pt idx="1">
                <c:v>70mph 2 lanes</c:v>
              </c:pt>
              <c:pt idx="2">
                <c:v>60mph 2 lanes</c:v>
              </c:pt>
              <c:pt idx="3">
                <c:v>70mph 3 lanes</c:v>
              </c:pt>
            </c:strLit>
          </c:cat>
          <c:val>
            <c:numRef>
              <c:f>(Sheet1!$L$7,Sheet1!$L$15,Sheet1!$L$23)</c:f>
              <c:numCache>
                <c:formatCode>General</c:formatCode>
                <c:ptCount val="3"/>
                <c:pt idx="0">
                  <c:v>8.4123153434960823E-3</c:v>
                </c:pt>
                <c:pt idx="1">
                  <c:v>1.6342533896595651E-2</c:v>
                </c:pt>
                <c:pt idx="2">
                  <c:v>2.9028557880095743E-2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2797056"/>
        <c:axId val="95930048"/>
      </c:barChart>
      <c:catAx>
        <c:axId val="12279705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5930048"/>
        <c:crosses val="autoZero"/>
        <c:auto val="1"/>
        <c:lblAlgn val="ctr"/>
        <c:lblOffset val="100"/>
        <c:noMultiLvlLbl val="0"/>
      </c:catAx>
      <c:valAx>
        <c:axId val="95930048"/>
        <c:scaling>
          <c:orientation val="minMax"/>
          <c:max val="6.0000000000000012E-2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27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43894333352219"/>
          <c:y val="0.11301831142437919"/>
          <c:w val="0.28796873052738914"/>
          <c:h val="0.218568460163728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48</xdr:row>
      <xdr:rowOff>161925</xdr:rowOff>
    </xdr:from>
    <xdr:to>
      <xdr:col>13</xdr:col>
      <xdr:colOff>733425</xdr:colOff>
      <xdr:row>74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9</xdr:row>
      <xdr:rowOff>180974</xdr:rowOff>
    </xdr:from>
    <xdr:to>
      <xdr:col>37</xdr:col>
      <xdr:colOff>371475</xdr:colOff>
      <xdr:row>29</xdr:row>
      <xdr:rowOff>114299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180975</xdr:rowOff>
    </xdr:from>
    <xdr:to>
      <xdr:col>6</xdr:col>
      <xdr:colOff>266700</xdr:colOff>
      <xdr:row>80</xdr:row>
      <xdr:rowOff>38100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1371600</xdr:colOff>
      <xdr:row>1</xdr:row>
      <xdr:rowOff>114300</xdr:rowOff>
    </xdr:from>
    <xdr:to>
      <xdr:col>18</xdr:col>
      <xdr:colOff>85725</xdr:colOff>
      <xdr:row>25</xdr:row>
      <xdr:rowOff>95249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1543050</xdr:colOff>
      <xdr:row>29</xdr:row>
      <xdr:rowOff>123825</xdr:rowOff>
    </xdr:from>
    <xdr:to>
      <xdr:col>18</xdr:col>
      <xdr:colOff>257175</xdr:colOff>
      <xdr:row>44</xdr:row>
      <xdr:rowOff>9526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B1" workbookViewId="0">
      <selection activeCell="J15" sqref="J15"/>
    </sheetView>
  </sheetViews>
  <sheetFormatPr defaultRowHeight="15" x14ac:dyDescent="0.25"/>
  <cols>
    <col min="1" max="1" width="30.140625" customWidth="1"/>
    <col min="2" max="2" width="17.85546875" customWidth="1"/>
    <col min="3" max="3" width="15.140625" customWidth="1"/>
    <col min="4" max="4" width="11" customWidth="1"/>
    <col min="5" max="5" width="8.85546875" bestFit="1" customWidth="1"/>
    <col min="6" max="6" width="9.7109375" customWidth="1"/>
    <col min="7" max="7" width="7.140625" customWidth="1"/>
    <col min="8" max="8" width="17.140625" customWidth="1"/>
    <col min="9" max="9" width="21.42578125" customWidth="1"/>
    <col min="10" max="10" width="19.85546875" customWidth="1"/>
    <col min="11" max="11" width="24.42578125" customWidth="1"/>
    <col min="12" max="12" width="20.28515625" customWidth="1"/>
    <col min="13" max="13" width="20.85546875" customWidth="1"/>
    <col min="14" max="14" width="16.42578125" customWidth="1"/>
  </cols>
  <sheetData>
    <row r="1" spans="1:15" s="2" customFormat="1" ht="45" x14ac:dyDescent="0.25">
      <c r="A1" s="4" t="s">
        <v>1</v>
      </c>
      <c r="B1" s="4" t="s">
        <v>17</v>
      </c>
      <c r="C1" s="5" t="s">
        <v>2</v>
      </c>
      <c r="D1" s="5" t="s">
        <v>12</v>
      </c>
      <c r="E1" s="5" t="s">
        <v>13</v>
      </c>
      <c r="F1" s="5" t="s">
        <v>14</v>
      </c>
      <c r="G1" s="5" t="s">
        <v>15</v>
      </c>
      <c r="H1" s="4" t="s">
        <v>21</v>
      </c>
      <c r="I1" s="4" t="s">
        <v>11</v>
      </c>
      <c r="J1" s="4" t="s">
        <v>19</v>
      </c>
      <c r="K1" s="4" t="s">
        <v>18</v>
      </c>
      <c r="L1" s="4" t="s">
        <v>16</v>
      </c>
      <c r="N1" s="2" t="s">
        <v>20</v>
      </c>
    </row>
    <row r="2" spans="1:15" x14ac:dyDescent="0.25">
      <c r="A2" t="s">
        <v>10</v>
      </c>
      <c r="I2" s="3"/>
    </row>
    <row r="3" spans="1:15" x14ac:dyDescent="0.25">
      <c r="A3" t="s">
        <v>1</v>
      </c>
      <c r="I3" s="3"/>
    </row>
    <row r="4" spans="1:15" ht="16.5" customHeight="1" x14ac:dyDescent="0.25">
      <c r="A4" t="s">
        <v>0</v>
      </c>
      <c r="B4">
        <v>0.5</v>
      </c>
      <c r="C4">
        <v>4.2601662011511303</v>
      </c>
      <c r="D4">
        <v>1180</v>
      </c>
      <c r="E4">
        <v>16</v>
      </c>
      <c r="F4" s="1">
        <v>385</v>
      </c>
      <c r="G4">
        <v>114</v>
      </c>
      <c r="H4" s="1">
        <v>10.257369733495899</v>
      </c>
      <c r="I4" s="3">
        <f>F4/(G4+F4)</f>
        <v>0.77154308617234468</v>
      </c>
      <c r="J4" s="1">
        <f>(F4)/1000</f>
        <v>0.38500000000000001</v>
      </c>
      <c r="K4" s="1">
        <f>(F4+G4)/1000</f>
        <v>0.499</v>
      </c>
      <c r="L4">
        <f>J4/H4</f>
        <v>3.7533988732293161E-2</v>
      </c>
      <c r="M4">
        <f>D5/D4</f>
        <v>5.5491525423728811</v>
      </c>
      <c r="O4">
        <f>J4/2</f>
        <v>0.1925</v>
      </c>
    </row>
    <row r="5" spans="1:15" x14ac:dyDescent="0.25">
      <c r="A5" t="s">
        <v>3</v>
      </c>
      <c r="B5">
        <v>0.5</v>
      </c>
      <c r="C5">
        <v>4.7678279966831703</v>
      </c>
      <c r="D5">
        <v>6548</v>
      </c>
      <c r="E5">
        <v>5180</v>
      </c>
      <c r="F5" s="1">
        <v>351</v>
      </c>
      <c r="G5">
        <v>74</v>
      </c>
      <c r="H5" s="1">
        <v>6.8098767043253199</v>
      </c>
      <c r="I5" s="3">
        <f t="shared" ref="I5:I33" si="0">F5/(G5+F5)</f>
        <v>0.82588235294117651</v>
      </c>
      <c r="J5" s="1">
        <f t="shared" ref="J5:J33" si="1">(F5)/1000</f>
        <v>0.35099999999999998</v>
      </c>
      <c r="K5" s="1">
        <f t="shared" ref="K5:K33" si="2">(F5+G5)/1000</f>
        <v>0.42499999999999999</v>
      </c>
      <c r="L5">
        <f>J5/H5</f>
        <v>5.1542783407085908E-2</v>
      </c>
      <c r="O5" s="17">
        <f t="shared" ref="O5:O25" si="3">J5/2</f>
        <v>0.17549999999999999</v>
      </c>
    </row>
    <row r="6" spans="1:15" x14ac:dyDescent="0.25">
      <c r="A6" t="s">
        <v>4</v>
      </c>
      <c r="B6">
        <v>0.3</v>
      </c>
      <c r="C6">
        <v>14.695887822993299</v>
      </c>
      <c r="D6">
        <v>552</v>
      </c>
      <c r="E6">
        <v>104</v>
      </c>
      <c r="F6" s="1">
        <v>307</v>
      </c>
      <c r="G6">
        <v>0</v>
      </c>
      <c r="H6">
        <v>14.924715093414999</v>
      </c>
      <c r="I6" s="3">
        <f t="shared" si="0"/>
        <v>1</v>
      </c>
      <c r="J6" s="1">
        <f t="shared" si="1"/>
        <v>0.307</v>
      </c>
      <c r="K6" s="1">
        <f t="shared" si="2"/>
        <v>0.307</v>
      </c>
      <c r="L6">
        <f t="shared" ref="L6:L33" si="4">J6/H6</f>
        <v>2.0569906901301779E-2</v>
      </c>
      <c r="M6" s="17">
        <f>D7/D6</f>
        <v>0.17391304347826086</v>
      </c>
      <c r="O6" s="17">
        <f t="shared" si="3"/>
        <v>0.1535</v>
      </c>
    </row>
    <row r="7" spans="1:15" x14ac:dyDescent="0.25">
      <c r="A7" t="s">
        <v>5</v>
      </c>
      <c r="B7">
        <v>0.3</v>
      </c>
      <c r="C7">
        <v>30.78760146202</v>
      </c>
      <c r="D7">
        <v>96</v>
      </c>
      <c r="E7">
        <v>872</v>
      </c>
      <c r="F7" s="1">
        <v>259</v>
      </c>
      <c r="G7">
        <v>0</v>
      </c>
      <c r="H7">
        <v>30.788194382209401</v>
      </c>
      <c r="I7" s="3">
        <f t="shared" si="0"/>
        <v>1</v>
      </c>
      <c r="J7" s="1">
        <f t="shared" si="1"/>
        <v>0.25900000000000001</v>
      </c>
      <c r="K7" s="1">
        <f t="shared" si="2"/>
        <v>0.25900000000000001</v>
      </c>
      <c r="L7">
        <f t="shared" si="4"/>
        <v>8.4123153434960823E-3</v>
      </c>
      <c r="O7" s="17">
        <f t="shared" si="3"/>
        <v>0.1295</v>
      </c>
    </row>
    <row r="8" spans="1:15" x14ac:dyDescent="0.25">
      <c r="A8" t="s">
        <v>6</v>
      </c>
      <c r="B8">
        <v>0.1</v>
      </c>
      <c r="C8" s="17">
        <v>31.461715830419699</v>
      </c>
      <c r="D8">
        <v>11</v>
      </c>
      <c r="E8">
        <v>29</v>
      </c>
      <c r="F8" s="1">
        <v>106</v>
      </c>
      <c r="G8">
        <v>0</v>
      </c>
      <c r="H8" s="17">
        <v>31.461715830419699</v>
      </c>
      <c r="I8" s="3">
        <f t="shared" si="0"/>
        <v>1</v>
      </c>
      <c r="J8" s="1">
        <f t="shared" si="1"/>
        <v>0.106</v>
      </c>
      <c r="K8" s="1">
        <f t="shared" si="2"/>
        <v>0.106</v>
      </c>
      <c r="L8">
        <f t="shared" si="4"/>
        <v>3.3691741598374852E-3</v>
      </c>
      <c r="M8" s="17">
        <f>D9/D8</f>
        <v>0</v>
      </c>
      <c r="O8" s="17">
        <f t="shared" si="3"/>
        <v>5.2999999999999999E-2</v>
      </c>
    </row>
    <row r="9" spans="1:15" x14ac:dyDescent="0.25">
      <c r="A9" t="s">
        <v>7</v>
      </c>
      <c r="B9">
        <v>0.1</v>
      </c>
      <c r="C9" s="17">
        <v>32.044566598607702</v>
      </c>
      <c r="D9">
        <v>0</v>
      </c>
      <c r="E9">
        <v>95</v>
      </c>
      <c r="F9" s="1">
        <v>92</v>
      </c>
      <c r="G9">
        <v>0</v>
      </c>
      <c r="H9" s="17">
        <v>32.044566598607702</v>
      </c>
      <c r="I9" s="3">
        <f t="shared" si="0"/>
        <v>1</v>
      </c>
      <c r="J9" s="1">
        <f t="shared" si="1"/>
        <v>9.1999999999999998E-2</v>
      </c>
      <c r="K9" s="1">
        <f t="shared" si="2"/>
        <v>9.1999999999999998E-2</v>
      </c>
      <c r="L9">
        <f t="shared" si="4"/>
        <v>2.8710015383387115E-3</v>
      </c>
      <c r="O9" s="17">
        <f t="shared" si="3"/>
        <v>4.5999999999999999E-2</v>
      </c>
    </row>
    <row r="10" spans="1:15" x14ac:dyDescent="0.25">
      <c r="A10" t="s">
        <v>8</v>
      </c>
      <c r="I10" s="3"/>
      <c r="O10" s="17">
        <f t="shared" si="3"/>
        <v>0</v>
      </c>
    </row>
    <row r="11" spans="1:15" x14ac:dyDescent="0.25">
      <c r="A11" t="s">
        <v>1</v>
      </c>
      <c r="I11" s="3"/>
      <c r="O11" s="17">
        <f t="shared" si="3"/>
        <v>0</v>
      </c>
    </row>
    <row r="12" spans="1:15" x14ac:dyDescent="0.25">
      <c r="A12" t="s">
        <v>0</v>
      </c>
      <c r="B12">
        <v>0.5</v>
      </c>
      <c r="C12" s="14">
        <v>5.4659429854173496</v>
      </c>
      <c r="D12" s="13">
        <v>1716</v>
      </c>
      <c r="E12" s="13">
        <v>57</v>
      </c>
      <c r="F12" s="14">
        <v>362</v>
      </c>
      <c r="G12" s="15">
        <v>104</v>
      </c>
      <c r="H12" s="15">
        <v>8.7813278743707794</v>
      </c>
      <c r="I12" s="8">
        <f t="shared" si="0"/>
        <v>0.77682403433476399</v>
      </c>
      <c r="J12">
        <f t="shared" si="1"/>
        <v>0.36199999999999999</v>
      </c>
      <c r="K12">
        <f t="shared" si="2"/>
        <v>0.46600000000000003</v>
      </c>
      <c r="L12">
        <f t="shared" si="4"/>
        <v>4.1223833704756054E-2</v>
      </c>
      <c r="M12" s="17">
        <f>D13/D12</f>
        <v>2.9038461538461537</v>
      </c>
      <c r="O12" s="17">
        <f t="shared" si="3"/>
        <v>0.18099999999999999</v>
      </c>
    </row>
    <row r="13" spans="1:15" x14ac:dyDescent="0.25">
      <c r="A13" t="s">
        <v>3</v>
      </c>
      <c r="B13">
        <v>0.5</v>
      </c>
      <c r="C13" s="14">
        <v>5.3674079660146097</v>
      </c>
      <c r="D13" s="13">
        <v>4983</v>
      </c>
      <c r="E13" s="13">
        <v>4096</v>
      </c>
      <c r="F13" s="14">
        <v>342</v>
      </c>
      <c r="G13" s="15">
        <v>102</v>
      </c>
      <c r="H13" s="15">
        <v>7.6308375040052203</v>
      </c>
      <c r="I13" s="8">
        <f t="shared" si="0"/>
        <v>0.77027027027027029</v>
      </c>
      <c r="J13">
        <f t="shared" si="1"/>
        <v>0.34200000000000003</v>
      </c>
      <c r="K13">
        <f t="shared" si="2"/>
        <v>0.44400000000000001</v>
      </c>
      <c r="L13">
        <f t="shared" si="4"/>
        <v>4.4818147394764134E-2</v>
      </c>
      <c r="O13" s="17">
        <f t="shared" si="3"/>
        <v>0.17100000000000001</v>
      </c>
    </row>
    <row r="14" spans="1:15" x14ac:dyDescent="0.25">
      <c r="A14" t="s">
        <v>4</v>
      </c>
      <c r="B14">
        <v>0.3</v>
      </c>
      <c r="C14" s="9">
        <v>10.732620315352699</v>
      </c>
      <c r="D14" s="9">
        <v>947</v>
      </c>
      <c r="E14" s="9">
        <v>117</v>
      </c>
      <c r="F14" s="10">
        <v>288</v>
      </c>
      <c r="G14" s="10">
        <v>0</v>
      </c>
      <c r="H14" s="10">
        <v>10.7597852431107</v>
      </c>
      <c r="I14" s="3">
        <f t="shared" si="0"/>
        <v>1</v>
      </c>
      <c r="J14">
        <f t="shared" si="1"/>
        <v>0.28799999999999998</v>
      </c>
      <c r="K14">
        <f t="shared" si="2"/>
        <v>0.28799999999999998</v>
      </c>
      <c r="L14">
        <f t="shared" si="4"/>
        <v>2.6766333480903001E-2</v>
      </c>
      <c r="M14" s="17">
        <f>D15/D14</f>
        <v>0.65258711721224916</v>
      </c>
      <c r="O14" s="17">
        <f t="shared" si="3"/>
        <v>0.14399999999999999</v>
      </c>
    </row>
    <row r="15" spans="1:15" x14ac:dyDescent="0.25">
      <c r="A15" t="s">
        <v>5</v>
      </c>
      <c r="B15">
        <v>0.3</v>
      </c>
      <c r="C15" s="9">
        <v>18.6445580402657</v>
      </c>
      <c r="D15" s="9">
        <v>618</v>
      </c>
      <c r="E15" s="9">
        <v>1717</v>
      </c>
      <c r="F15" s="10">
        <v>305</v>
      </c>
      <c r="G15" s="10">
        <v>0</v>
      </c>
      <c r="H15" s="10">
        <v>18.662956548221398</v>
      </c>
      <c r="I15" s="3">
        <f t="shared" si="0"/>
        <v>1</v>
      </c>
      <c r="J15">
        <f t="shared" si="1"/>
        <v>0.30499999999999999</v>
      </c>
      <c r="K15">
        <f t="shared" si="2"/>
        <v>0.30499999999999999</v>
      </c>
      <c r="L15">
        <f t="shared" si="4"/>
        <v>1.6342533896595651E-2</v>
      </c>
      <c r="O15" s="17">
        <f t="shared" si="3"/>
        <v>0.1525</v>
      </c>
    </row>
    <row r="16" spans="1:15" x14ac:dyDescent="0.25">
      <c r="A16" t="s">
        <v>6</v>
      </c>
      <c r="B16">
        <v>0.1</v>
      </c>
      <c r="C16" s="16">
        <v>24.434431225906199</v>
      </c>
      <c r="D16">
        <v>8</v>
      </c>
      <c r="E16">
        <v>24</v>
      </c>
      <c r="F16" s="7">
        <v>85</v>
      </c>
      <c r="G16" s="7">
        <v>0</v>
      </c>
      <c r="H16" s="17">
        <v>24.434431225906199</v>
      </c>
      <c r="I16" s="3">
        <f t="shared" si="0"/>
        <v>1</v>
      </c>
      <c r="J16">
        <f t="shared" si="1"/>
        <v>8.5000000000000006E-2</v>
      </c>
      <c r="K16">
        <f t="shared" si="2"/>
        <v>8.5000000000000006E-2</v>
      </c>
      <c r="L16">
        <f t="shared" si="4"/>
        <v>3.4786977120171382E-3</v>
      </c>
      <c r="M16" s="17">
        <f>D17/D16</f>
        <v>0.375</v>
      </c>
      <c r="O16" s="17">
        <f t="shared" si="3"/>
        <v>4.2500000000000003E-2</v>
      </c>
    </row>
    <row r="17" spans="1:15" x14ac:dyDescent="0.25">
      <c r="A17" t="s">
        <v>7</v>
      </c>
      <c r="B17">
        <v>0.1</v>
      </c>
      <c r="C17" s="16">
        <v>27.773438551805899</v>
      </c>
      <c r="D17">
        <v>3</v>
      </c>
      <c r="E17">
        <v>171</v>
      </c>
      <c r="F17" s="7">
        <v>108</v>
      </c>
      <c r="G17" s="7">
        <v>0</v>
      </c>
      <c r="H17" s="17">
        <v>27.773438551805899</v>
      </c>
      <c r="I17" s="3">
        <f t="shared" si="0"/>
        <v>1</v>
      </c>
      <c r="J17">
        <f t="shared" si="1"/>
        <v>0.108</v>
      </c>
      <c r="K17">
        <f t="shared" si="2"/>
        <v>0.108</v>
      </c>
      <c r="L17">
        <f t="shared" si="4"/>
        <v>3.8886074476715297E-3</v>
      </c>
      <c r="O17" s="17">
        <f t="shared" si="3"/>
        <v>5.3999999999999999E-2</v>
      </c>
    </row>
    <row r="18" spans="1:15" x14ac:dyDescent="0.25">
      <c r="A18" t="s">
        <v>9</v>
      </c>
      <c r="I18" s="3"/>
      <c r="O18" s="17">
        <f t="shared" si="3"/>
        <v>0</v>
      </c>
    </row>
    <row r="19" spans="1:15" x14ac:dyDescent="0.25">
      <c r="A19" t="s">
        <v>1</v>
      </c>
      <c r="I19" s="3"/>
      <c r="O19" s="17">
        <f t="shared" si="3"/>
        <v>0</v>
      </c>
    </row>
    <row r="20" spans="1:15" x14ac:dyDescent="0.25">
      <c r="A20" t="s">
        <v>0</v>
      </c>
      <c r="B20">
        <v>0.5</v>
      </c>
      <c r="C20" s="1">
        <v>3.3509941655168198</v>
      </c>
      <c r="D20">
        <v>2242</v>
      </c>
      <c r="E20">
        <v>33</v>
      </c>
      <c r="F20" s="6">
        <v>366</v>
      </c>
      <c r="G20">
        <v>129</v>
      </c>
      <c r="H20">
        <v>7.5768004246935998</v>
      </c>
      <c r="I20" s="3">
        <f t="shared" si="0"/>
        <v>0.73939393939393938</v>
      </c>
      <c r="J20">
        <f t="shared" si="1"/>
        <v>0.36599999999999999</v>
      </c>
      <c r="K20">
        <f t="shared" si="2"/>
        <v>0.495</v>
      </c>
      <c r="L20">
        <f t="shared" si="4"/>
        <v>4.8305350475798071E-2</v>
      </c>
      <c r="M20" s="17">
        <f>D21/D20</f>
        <v>2.5633363068688673</v>
      </c>
      <c r="O20" s="17">
        <f t="shared" si="3"/>
        <v>0.183</v>
      </c>
    </row>
    <row r="21" spans="1:15" x14ac:dyDescent="0.25">
      <c r="A21" t="s">
        <v>3</v>
      </c>
      <c r="B21">
        <v>0.5</v>
      </c>
      <c r="C21" s="1">
        <v>3.2669901822757299</v>
      </c>
      <c r="D21">
        <v>5747</v>
      </c>
      <c r="E21">
        <v>3967</v>
      </c>
      <c r="F21" s="6">
        <v>327</v>
      </c>
      <c r="G21">
        <v>115</v>
      </c>
      <c r="H21">
        <v>5.9427682701566296</v>
      </c>
      <c r="I21" s="3">
        <f t="shared" si="0"/>
        <v>0.73981900452488691</v>
      </c>
      <c r="J21">
        <f t="shared" si="1"/>
        <v>0.32700000000000001</v>
      </c>
      <c r="K21">
        <f t="shared" si="2"/>
        <v>0.442</v>
      </c>
      <c r="L21">
        <f t="shared" si="4"/>
        <v>5.5024861333080634E-2</v>
      </c>
      <c r="O21" s="17">
        <f t="shared" si="3"/>
        <v>0.16350000000000001</v>
      </c>
    </row>
    <row r="22" spans="1:15" x14ac:dyDescent="0.25">
      <c r="A22" t="s">
        <v>4</v>
      </c>
      <c r="B22">
        <v>0.3</v>
      </c>
      <c r="C22" s="1">
        <v>10.640631834597601</v>
      </c>
      <c r="D22">
        <v>973</v>
      </c>
      <c r="E22">
        <v>111</v>
      </c>
      <c r="F22" s="7">
        <v>253</v>
      </c>
      <c r="G22">
        <v>0</v>
      </c>
      <c r="H22">
        <v>10.6976256071839</v>
      </c>
      <c r="I22" s="3">
        <f t="shared" si="0"/>
        <v>1</v>
      </c>
      <c r="J22">
        <f t="shared" si="1"/>
        <v>0.253</v>
      </c>
      <c r="K22">
        <f t="shared" si="2"/>
        <v>0.253</v>
      </c>
      <c r="L22">
        <f t="shared" si="4"/>
        <v>2.3650107910871361E-2</v>
      </c>
      <c r="M22" s="17">
        <f t="shared" ref="M22:M24" si="5">D23/D22</f>
        <v>2.7697841726618706</v>
      </c>
      <c r="O22" s="17">
        <f t="shared" si="3"/>
        <v>0.1265</v>
      </c>
    </row>
    <row r="23" spans="1:15" x14ac:dyDescent="0.25">
      <c r="A23" t="s">
        <v>5</v>
      </c>
      <c r="B23">
        <v>0.3</v>
      </c>
      <c r="C23" s="1">
        <v>9.7848767493218194</v>
      </c>
      <c r="D23">
        <v>2695</v>
      </c>
      <c r="E23">
        <v>2947</v>
      </c>
      <c r="F23" s="7">
        <v>290</v>
      </c>
      <c r="G23">
        <v>0</v>
      </c>
      <c r="H23">
        <v>9.9901621430131993</v>
      </c>
      <c r="I23" s="3">
        <f t="shared" si="0"/>
        <v>1</v>
      </c>
      <c r="J23">
        <f t="shared" si="1"/>
        <v>0.28999999999999998</v>
      </c>
      <c r="K23">
        <f t="shared" si="2"/>
        <v>0.28999999999999998</v>
      </c>
      <c r="L23">
        <f t="shared" si="4"/>
        <v>2.9028557880095743E-2</v>
      </c>
      <c r="M23" s="17"/>
      <c r="O23" s="17">
        <f t="shared" si="3"/>
        <v>0.14499999999999999</v>
      </c>
    </row>
    <row r="24" spans="1:15" x14ac:dyDescent="0.25">
      <c r="A24" t="s">
        <v>6</v>
      </c>
      <c r="B24">
        <v>0.1</v>
      </c>
      <c r="C24" s="18">
        <v>23.066645006353699</v>
      </c>
      <c r="D24">
        <v>17</v>
      </c>
      <c r="E24">
        <v>36</v>
      </c>
      <c r="F24" s="7">
        <v>94</v>
      </c>
      <c r="G24">
        <v>0</v>
      </c>
      <c r="H24" s="17">
        <v>23.066645006353699</v>
      </c>
      <c r="I24" s="3">
        <f t="shared" si="0"/>
        <v>1</v>
      </c>
      <c r="J24">
        <f t="shared" si="1"/>
        <v>9.4E-2</v>
      </c>
      <c r="K24">
        <f t="shared" si="2"/>
        <v>9.4E-2</v>
      </c>
      <c r="L24">
        <f t="shared" si="4"/>
        <v>4.0751483353607659E-3</v>
      </c>
      <c r="M24" s="17">
        <f t="shared" si="5"/>
        <v>0.35294117647058826</v>
      </c>
      <c r="O24" s="17">
        <f t="shared" si="3"/>
        <v>4.7E-2</v>
      </c>
    </row>
    <row r="25" spans="1:15" x14ac:dyDescent="0.25">
      <c r="A25" t="s">
        <v>7</v>
      </c>
      <c r="B25">
        <v>0.1</v>
      </c>
      <c r="C25" s="18">
        <v>21.906649264291399</v>
      </c>
      <c r="D25">
        <v>6</v>
      </c>
      <c r="E25">
        <v>189</v>
      </c>
      <c r="F25" s="7">
        <v>108</v>
      </c>
      <c r="G25">
        <v>0</v>
      </c>
      <c r="H25" s="17">
        <v>21.906649264291399</v>
      </c>
      <c r="I25" s="3">
        <f t="shared" si="0"/>
        <v>1</v>
      </c>
      <c r="J25">
        <f t="shared" si="1"/>
        <v>0.108</v>
      </c>
      <c r="K25">
        <f t="shared" si="2"/>
        <v>0.108</v>
      </c>
      <c r="L25">
        <f t="shared" si="4"/>
        <v>4.9300100027640358E-3</v>
      </c>
      <c r="O25" s="17">
        <f t="shared" si="3"/>
        <v>5.3999999999999999E-2</v>
      </c>
    </row>
    <row r="26" spans="1:15" x14ac:dyDescent="0.25">
      <c r="A26" t="s">
        <v>23</v>
      </c>
      <c r="I26" s="3"/>
    </row>
    <row r="27" spans="1:15" x14ac:dyDescent="0.25">
      <c r="A27" t="s">
        <v>1</v>
      </c>
      <c r="I27" s="3"/>
    </row>
    <row r="28" spans="1:15" x14ac:dyDescent="0.25">
      <c r="A28" t="s">
        <v>0</v>
      </c>
      <c r="B28">
        <v>0.5</v>
      </c>
      <c r="C28">
        <v>4.2505506688996304</v>
      </c>
      <c r="D28">
        <v>1612</v>
      </c>
      <c r="E28">
        <v>186</v>
      </c>
      <c r="F28" s="7">
        <v>538</v>
      </c>
      <c r="G28">
        <v>253</v>
      </c>
      <c r="H28" s="19" t="s">
        <v>22</v>
      </c>
      <c r="I28" s="3">
        <f t="shared" si="0"/>
        <v>0.68015170670037928</v>
      </c>
      <c r="J28">
        <f t="shared" si="1"/>
        <v>0.53800000000000003</v>
      </c>
      <c r="K28">
        <f t="shared" si="2"/>
        <v>0.79100000000000004</v>
      </c>
      <c r="L28" t="e">
        <f t="shared" si="4"/>
        <v>#VALUE!</v>
      </c>
      <c r="M28" s="17">
        <f t="shared" ref="M28" si="6">D29/D28</f>
        <v>4.3033498759305209</v>
      </c>
      <c r="N28" s="17">
        <f t="shared" ref="N28:N33" si="7">(J28)/1000</f>
        <v>5.3800000000000007E-4</v>
      </c>
      <c r="O28">
        <f>J28/3</f>
        <v>0.17933333333333334</v>
      </c>
    </row>
    <row r="29" spans="1:15" x14ac:dyDescent="0.25">
      <c r="A29" t="s">
        <v>3</v>
      </c>
      <c r="B29">
        <v>0.5</v>
      </c>
      <c r="C29">
        <v>8.6463185096973305</v>
      </c>
      <c r="D29">
        <v>6937</v>
      </c>
      <c r="E29">
        <v>13463</v>
      </c>
      <c r="F29" s="7">
        <v>623</v>
      </c>
      <c r="G29">
        <v>46</v>
      </c>
      <c r="H29" s="19" t="s">
        <v>22</v>
      </c>
      <c r="I29" s="3">
        <f t="shared" si="0"/>
        <v>0.93124065769805675</v>
      </c>
      <c r="J29">
        <f t="shared" si="1"/>
        <v>0.623</v>
      </c>
      <c r="K29">
        <f t="shared" si="2"/>
        <v>0.66900000000000004</v>
      </c>
      <c r="L29" t="e">
        <f t="shared" si="4"/>
        <v>#VALUE!</v>
      </c>
      <c r="N29" s="17">
        <f t="shared" si="7"/>
        <v>6.2299999999999996E-4</v>
      </c>
      <c r="O29" s="17">
        <f t="shared" ref="O29:O33" si="8">J29/3</f>
        <v>0.20766666666666667</v>
      </c>
    </row>
    <row r="30" spans="1:15" x14ac:dyDescent="0.25">
      <c r="A30" t="s">
        <v>4</v>
      </c>
      <c r="B30">
        <v>0.3</v>
      </c>
      <c r="C30">
        <v>15.9535660825316</v>
      </c>
      <c r="D30">
        <v>771</v>
      </c>
      <c r="E30">
        <v>631</v>
      </c>
      <c r="F30" s="7">
        <v>412</v>
      </c>
      <c r="G30" s="7">
        <v>0</v>
      </c>
      <c r="H30" s="19" t="s">
        <v>22</v>
      </c>
      <c r="I30" s="3">
        <f t="shared" si="0"/>
        <v>1</v>
      </c>
      <c r="J30">
        <f t="shared" si="1"/>
        <v>0.41199999999999998</v>
      </c>
      <c r="K30">
        <f t="shared" si="2"/>
        <v>0.41199999999999998</v>
      </c>
      <c r="L30" t="e">
        <f t="shared" si="4"/>
        <v>#VALUE!</v>
      </c>
      <c r="M30" s="17">
        <f t="shared" ref="M30" si="9">D31/D30</f>
        <v>0.16861219195849547</v>
      </c>
      <c r="N30" s="17">
        <f t="shared" si="7"/>
        <v>4.1199999999999999E-4</v>
      </c>
      <c r="O30" s="17">
        <f t="shared" si="8"/>
        <v>0.13733333333333334</v>
      </c>
    </row>
    <row r="31" spans="1:15" x14ac:dyDescent="0.25">
      <c r="A31" t="s">
        <v>5</v>
      </c>
      <c r="B31">
        <v>0.3</v>
      </c>
      <c r="C31">
        <v>25.662760830078302</v>
      </c>
      <c r="D31">
        <v>130</v>
      </c>
      <c r="E31">
        <v>3194</v>
      </c>
      <c r="F31" s="7">
        <v>424</v>
      </c>
      <c r="G31" s="7">
        <v>0</v>
      </c>
      <c r="H31" s="19" t="s">
        <v>22</v>
      </c>
      <c r="I31" s="3">
        <f t="shared" si="0"/>
        <v>1</v>
      </c>
      <c r="J31">
        <f t="shared" si="1"/>
        <v>0.42399999999999999</v>
      </c>
      <c r="K31">
        <f t="shared" si="2"/>
        <v>0.42399999999999999</v>
      </c>
      <c r="L31" t="e">
        <f t="shared" si="4"/>
        <v>#VALUE!</v>
      </c>
      <c r="N31" s="17">
        <f t="shared" si="7"/>
        <v>4.2400000000000001E-4</v>
      </c>
      <c r="O31" s="17">
        <f t="shared" si="8"/>
        <v>0.14133333333333334</v>
      </c>
    </row>
    <row r="32" spans="1:15" x14ac:dyDescent="0.25">
      <c r="A32" t="s">
        <v>6</v>
      </c>
      <c r="B32">
        <v>0.1</v>
      </c>
      <c r="C32" s="11">
        <v>22.124455166929099</v>
      </c>
      <c r="D32" s="11">
        <v>4</v>
      </c>
      <c r="E32" s="11">
        <v>90</v>
      </c>
      <c r="F32" s="12">
        <v>160</v>
      </c>
      <c r="G32" s="11">
        <v>0</v>
      </c>
      <c r="H32" s="19" t="s">
        <v>22</v>
      </c>
      <c r="I32" s="3">
        <f t="shared" si="0"/>
        <v>1</v>
      </c>
      <c r="J32">
        <f t="shared" si="1"/>
        <v>0.16</v>
      </c>
      <c r="K32">
        <f t="shared" si="2"/>
        <v>0.16</v>
      </c>
      <c r="L32" t="e">
        <f t="shared" si="4"/>
        <v>#VALUE!</v>
      </c>
      <c r="M32" s="17">
        <f t="shared" ref="M32" si="10">D33/D32</f>
        <v>0.5</v>
      </c>
      <c r="N32" s="17">
        <f t="shared" si="7"/>
        <v>1.6000000000000001E-4</v>
      </c>
      <c r="O32" s="17">
        <f t="shared" si="8"/>
        <v>5.3333333333333337E-2</v>
      </c>
    </row>
    <row r="33" spans="1:15" x14ac:dyDescent="0.25">
      <c r="A33" t="s">
        <v>7</v>
      </c>
      <c r="B33">
        <v>0.1</v>
      </c>
      <c r="C33" s="11">
        <v>24.218419632782499</v>
      </c>
      <c r="D33" s="11">
        <v>2</v>
      </c>
      <c r="E33" s="11">
        <v>326</v>
      </c>
      <c r="F33" s="12">
        <v>165</v>
      </c>
      <c r="G33" s="11">
        <v>0</v>
      </c>
      <c r="H33" s="19" t="s">
        <v>22</v>
      </c>
      <c r="I33" s="3">
        <f t="shared" si="0"/>
        <v>1</v>
      </c>
      <c r="J33">
        <f t="shared" si="1"/>
        <v>0.16500000000000001</v>
      </c>
      <c r="K33">
        <f t="shared" si="2"/>
        <v>0.16500000000000001</v>
      </c>
      <c r="L33" t="e">
        <f t="shared" si="4"/>
        <v>#VALUE!</v>
      </c>
      <c r="N33" s="17">
        <f t="shared" si="7"/>
        <v>1.65E-4</v>
      </c>
      <c r="O33" s="17">
        <f t="shared" si="8"/>
        <v>5.5E-2</v>
      </c>
    </row>
    <row r="34" spans="1:15" s="17" customFormat="1" x14ac:dyDescent="0.25">
      <c r="A34" s="17" t="s">
        <v>24</v>
      </c>
      <c r="I34" s="3"/>
    </row>
    <row r="35" spans="1:15" s="17" customFormat="1" x14ac:dyDescent="0.25">
      <c r="A35" s="17" t="s">
        <v>1</v>
      </c>
      <c r="I35" s="3"/>
    </row>
    <row r="36" spans="1:15" s="17" customFormat="1" x14ac:dyDescent="0.25">
      <c r="A36" s="17" t="s">
        <v>0</v>
      </c>
      <c r="B36" s="17">
        <v>0.5</v>
      </c>
      <c r="C36" s="17">
        <v>11.6853063571377</v>
      </c>
      <c r="D36" s="17">
        <v>6773</v>
      </c>
      <c r="E36" s="17">
        <v>9309</v>
      </c>
      <c r="F36" s="15">
        <v>604</v>
      </c>
      <c r="G36" s="17">
        <v>105</v>
      </c>
      <c r="H36" s="19" t="s">
        <v>22</v>
      </c>
      <c r="I36" s="3">
        <f t="shared" ref="I36:I41" si="11">F36/(G36+F36)</f>
        <v>0.85190409026798308</v>
      </c>
      <c r="J36" s="17">
        <f t="shared" ref="J36:J41" si="12">(F36)/1000</f>
        <v>0.60399999999999998</v>
      </c>
      <c r="K36" s="17">
        <f t="shared" ref="K36:K41" si="13">(F36+G36)/1000</f>
        <v>0.70899999999999996</v>
      </c>
      <c r="L36" s="17" t="e">
        <f t="shared" ref="L36:L41" si="14">J36/H36</f>
        <v>#VALUE!</v>
      </c>
      <c r="M36" s="17">
        <f t="shared" ref="M36" si="15">D37/D36</f>
        <v>0.86623357448693339</v>
      </c>
      <c r="N36" s="17">
        <f t="shared" ref="N36:N41" si="16">(J36)/1000</f>
        <v>6.0399999999999994E-4</v>
      </c>
      <c r="O36" s="17">
        <f>J36/3</f>
        <v>0.20133333333333334</v>
      </c>
    </row>
    <row r="37" spans="1:15" s="17" customFormat="1" x14ac:dyDescent="0.25">
      <c r="A37" s="17" t="s">
        <v>3</v>
      </c>
      <c r="B37" s="17">
        <v>0.5</v>
      </c>
      <c r="C37" s="17">
        <v>11.513832746582599</v>
      </c>
      <c r="D37" s="17">
        <v>5867</v>
      </c>
      <c r="E37" s="17">
        <v>9066</v>
      </c>
      <c r="F37" s="15">
        <v>600</v>
      </c>
      <c r="G37" s="17">
        <v>129</v>
      </c>
      <c r="H37" s="19" t="s">
        <v>22</v>
      </c>
      <c r="I37" s="3">
        <f t="shared" si="11"/>
        <v>0.82304526748971196</v>
      </c>
      <c r="J37" s="17">
        <f t="shared" si="12"/>
        <v>0.6</v>
      </c>
      <c r="K37" s="17">
        <f t="shared" si="13"/>
        <v>0.72899999999999998</v>
      </c>
      <c r="L37" s="17" t="e">
        <f t="shared" si="14"/>
        <v>#VALUE!</v>
      </c>
      <c r="N37" s="17">
        <f t="shared" si="16"/>
        <v>5.9999999999999995E-4</v>
      </c>
      <c r="O37" s="17">
        <f t="shared" ref="O37:O41" si="17">J37/3</f>
        <v>0.19999999999999998</v>
      </c>
    </row>
    <row r="38" spans="1:15" s="17" customFormat="1" x14ac:dyDescent="0.25">
      <c r="A38" s="17" t="s">
        <v>4</v>
      </c>
      <c r="B38" s="17">
        <v>0.3</v>
      </c>
      <c r="C38" s="17">
        <v>27.649534799372599</v>
      </c>
      <c r="D38" s="17">
        <v>174</v>
      </c>
      <c r="E38" s="17">
        <v>3039</v>
      </c>
      <c r="F38" s="15">
        <v>461</v>
      </c>
      <c r="G38" s="15">
        <v>0</v>
      </c>
      <c r="H38" s="19" t="s">
        <v>22</v>
      </c>
      <c r="I38" s="3">
        <f t="shared" si="11"/>
        <v>1</v>
      </c>
      <c r="J38" s="17">
        <f t="shared" si="12"/>
        <v>0.46100000000000002</v>
      </c>
      <c r="K38" s="17">
        <f t="shared" si="13"/>
        <v>0.46100000000000002</v>
      </c>
      <c r="L38" s="17" t="e">
        <f t="shared" si="14"/>
        <v>#VALUE!</v>
      </c>
      <c r="M38" s="17">
        <f t="shared" ref="M38" si="18">D39/D38</f>
        <v>4.4080459770114944</v>
      </c>
      <c r="N38" s="17">
        <f t="shared" si="16"/>
        <v>4.6100000000000004E-4</v>
      </c>
      <c r="O38" s="17">
        <f t="shared" si="17"/>
        <v>0.15366666666666667</v>
      </c>
    </row>
    <row r="39" spans="1:15" s="17" customFormat="1" x14ac:dyDescent="0.25">
      <c r="A39" s="17" t="s">
        <v>5</v>
      </c>
      <c r="B39" s="17">
        <v>0.3</v>
      </c>
      <c r="C39" s="17">
        <v>26.682411961960401</v>
      </c>
      <c r="D39" s="17">
        <v>767</v>
      </c>
      <c r="E39" s="17">
        <v>3539</v>
      </c>
      <c r="F39" s="15">
        <v>458</v>
      </c>
      <c r="G39" s="15">
        <v>0</v>
      </c>
      <c r="H39" s="19" t="s">
        <v>22</v>
      </c>
      <c r="I39" s="3">
        <f t="shared" si="11"/>
        <v>1</v>
      </c>
      <c r="J39" s="17">
        <f t="shared" si="12"/>
        <v>0.45800000000000002</v>
      </c>
      <c r="K39" s="17">
        <f t="shared" si="13"/>
        <v>0.45800000000000002</v>
      </c>
      <c r="L39" s="17" t="e">
        <f t="shared" si="14"/>
        <v>#VALUE!</v>
      </c>
      <c r="N39" s="17">
        <f t="shared" si="16"/>
        <v>4.5800000000000002E-4</v>
      </c>
      <c r="O39" s="17">
        <f t="shared" si="17"/>
        <v>0.15266666666666667</v>
      </c>
    </row>
    <row r="40" spans="1:15" s="17" customFormat="1" x14ac:dyDescent="0.25">
      <c r="A40" s="17" t="s">
        <v>6</v>
      </c>
      <c r="B40" s="17">
        <v>0.1</v>
      </c>
      <c r="C40" s="17">
        <v>28.1867233550199</v>
      </c>
      <c r="D40" s="17">
        <v>0</v>
      </c>
      <c r="E40" s="17">
        <v>304</v>
      </c>
      <c r="F40" s="15">
        <v>146</v>
      </c>
      <c r="G40" s="17">
        <v>0</v>
      </c>
      <c r="H40" s="19" t="s">
        <v>22</v>
      </c>
      <c r="I40" s="3">
        <f t="shared" si="11"/>
        <v>1</v>
      </c>
      <c r="J40" s="17">
        <f t="shared" si="12"/>
        <v>0.14599999999999999</v>
      </c>
      <c r="K40" s="17">
        <f t="shared" si="13"/>
        <v>0.14599999999999999</v>
      </c>
      <c r="L40" s="17" t="e">
        <f t="shared" si="14"/>
        <v>#VALUE!</v>
      </c>
      <c r="M40" s="17" t="e">
        <f t="shared" ref="M40" si="19">D41/D40</f>
        <v>#DIV/0!</v>
      </c>
      <c r="N40" s="17">
        <f t="shared" si="16"/>
        <v>1.46E-4</v>
      </c>
      <c r="O40" s="17">
        <f t="shared" si="17"/>
        <v>4.8666666666666664E-2</v>
      </c>
    </row>
    <row r="41" spans="1:15" s="17" customFormat="1" x14ac:dyDescent="0.25">
      <c r="A41" s="17" t="s">
        <v>7</v>
      </c>
      <c r="B41" s="17">
        <v>0.1</v>
      </c>
      <c r="C41" s="17">
        <v>27.7265351149784</v>
      </c>
      <c r="D41" s="17">
        <v>1</v>
      </c>
      <c r="E41" s="17">
        <v>413</v>
      </c>
      <c r="F41" s="15">
        <v>168</v>
      </c>
      <c r="G41" s="17">
        <v>0</v>
      </c>
      <c r="H41" s="19" t="s">
        <v>22</v>
      </c>
      <c r="I41" s="3">
        <f t="shared" si="11"/>
        <v>1</v>
      </c>
      <c r="J41" s="17">
        <f t="shared" si="12"/>
        <v>0.16800000000000001</v>
      </c>
      <c r="K41" s="17">
        <f t="shared" si="13"/>
        <v>0.16800000000000001</v>
      </c>
      <c r="L41" s="17" t="e">
        <f t="shared" si="14"/>
        <v>#VALUE!</v>
      </c>
      <c r="N41" s="17">
        <f t="shared" si="16"/>
        <v>1.6800000000000002E-4</v>
      </c>
      <c r="O41" s="17">
        <f t="shared" si="17"/>
        <v>5.6000000000000001E-2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hehe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Linhehe</dc:creator>
  <cp:lastModifiedBy>Linhehe</cp:lastModifiedBy>
  <dcterms:created xsi:type="dcterms:W3CDTF">2014-02-08T03:33:37Z</dcterms:created>
  <dcterms:modified xsi:type="dcterms:W3CDTF">2014-02-10T06:02:17Z</dcterms:modified>
</cp:coreProperties>
</file>