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_!\Для КС3 Численные методы 2017\Курсовая работа Численные методы 2017\Мой_курсач\"/>
    </mc:Choice>
  </mc:AlternateContent>
  <bookViews>
    <workbookView xWindow="0" yWindow="0" windowWidth="2430" windowHeight="4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11" i="1" l="1"/>
  <c r="J9" i="1"/>
  <c r="J7" i="1"/>
  <c r="J8" i="1" l="1"/>
  <c r="J10" i="1"/>
  <c r="I15" i="1"/>
  <c r="I17" i="1"/>
  <c r="I16" i="1"/>
  <c r="G22" i="1"/>
  <c r="G23" i="1"/>
  <c r="C27" i="1"/>
  <c r="E27" i="1"/>
  <c r="F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F28" i="1"/>
  <c r="F29" i="1"/>
  <c r="D28" i="1"/>
  <c r="D33" i="1"/>
  <c r="D37" i="1"/>
  <c r="D41" i="1"/>
  <c r="D45" i="1"/>
  <c r="D32" i="1"/>
  <c r="D40" i="1"/>
  <c r="D27" i="1"/>
  <c r="D31" i="1"/>
  <c r="D35" i="1"/>
  <c r="D39" i="1"/>
  <c r="D43" i="1"/>
  <c r="D47" i="1"/>
  <c r="D29" i="1"/>
  <c r="D30" i="1"/>
  <c r="D34" i="1"/>
  <c r="D38" i="1"/>
  <c r="D42" i="1"/>
  <c r="D46" i="1"/>
  <c r="D36" i="1"/>
  <c r="D44" i="1"/>
  <c r="E28" i="1"/>
  <c r="E29" i="1"/>
  <c r="E30" i="1"/>
  <c r="E31" i="1"/>
  <c r="E32" i="1"/>
  <c r="H28" i="1"/>
  <c r="F30" i="1"/>
  <c r="F31" i="1"/>
  <c r="F32" i="1"/>
  <c r="H29" i="1"/>
  <c r="G28" i="1"/>
  <c r="I23" i="1"/>
  <c r="I28" i="1"/>
  <c r="G30" i="1"/>
  <c r="G27" i="1"/>
  <c r="H27" i="1"/>
  <c r="I22" i="1"/>
  <c r="G29" i="1"/>
  <c r="E33" i="1"/>
  <c r="G32" i="1"/>
  <c r="G31" i="1"/>
  <c r="H31" i="1"/>
  <c r="J31" i="1"/>
  <c r="I27" i="1"/>
  <c r="H30" i="1"/>
  <c r="I29" i="1"/>
  <c r="J30" i="1"/>
  <c r="J27" i="1"/>
  <c r="I31" i="1"/>
  <c r="I30" i="1"/>
  <c r="I32" i="1"/>
  <c r="J29" i="1"/>
  <c r="J28" i="1"/>
  <c r="E34" i="1"/>
  <c r="G33" i="1"/>
  <c r="I33" i="1"/>
  <c r="F33" i="1"/>
  <c r="H32" i="1"/>
  <c r="J32" i="1"/>
  <c r="E35" i="1"/>
  <c r="G34" i="1"/>
  <c r="I34" i="1"/>
  <c r="F34" i="1"/>
  <c r="H33" i="1"/>
  <c r="J33" i="1"/>
  <c r="E36" i="1"/>
  <c r="G35" i="1"/>
  <c r="I35" i="1"/>
  <c r="H34" i="1"/>
  <c r="J34" i="1"/>
  <c r="F35" i="1"/>
  <c r="E37" i="1"/>
  <c r="G36" i="1"/>
  <c r="I36" i="1"/>
  <c r="F36" i="1"/>
  <c r="H35" i="1"/>
  <c r="J35" i="1"/>
  <c r="E38" i="1"/>
  <c r="G37" i="1"/>
  <c r="I37" i="1"/>
  <c r="F37" i="1"/>
  <c r="H36" i="1"/>
  <c r="J36" i="1"/>
  <c r="E39" i="1"/>
  <c r="G38" i="1"/>
  <c r="I38" i="1"/>
  <c r="F38" i="1"/>
  <c r="H37" i="1"/>
  <c r="J37" i="1"/>
  <c r="E40" i="1"/>
  <c r="G39" i="1"/>
  <c r="I39" i="1"/>
  <c r="H38" i="1"/>
  <c r="J38" i="1"/>
  <c r="F39" i="1"/>
  <c r="F40" i="1"/>
  <c r="H39" i="1"/>
  <c r="J39" i="1"/>
  <c r="E41" i="1"/>
  <c r="G40" i="1"/>
  <c r="I40" i="1"/>
  <c r="E42" i="1"/>
  <c r="G41" i="1"/>
  <c r="I41" i="1"/>
  <c r="F41" i="1"/>
  <c r="H40" i="1"/>
  <c r="J40" i="1"/>
  <c r="E43" i="1"/>
  <c r="G42" i="1"/>
  <c r="I42" i="1"/>
  <c r="F42" i="1"/>
  <c r="H41" i="1"/>
  <c r="J41" i="1"/>
  <c r="H42" i="1"/>
  <c r="J42" i="1"/>
  <c r="F43" i="1"/>
  <c r="E44" i="1"/>
  <c r="G43" i="1"/>
  <c r="I43" i="1"/>
  <c r="E45" i="1"/>
  <c r="G44" i="1"/>
  <c r="I44" i="1"/>
  <c r="F44" i="1"/>
  <c r="H43" i="1"/>
  <c r="J43" i="1"/>
  <c r="E46" i="1"/>
  <c r="G45" i="1"/>
  <c r="I45" i="1"/>
  <c r="H44" i="1"/>
  <c r="J44" i="1"/>
  <c r="F45" i="1"/>
  <c r="F46" i="1"/>
  <c r="H45" i="1"/>
  <c r="J45" i="1"/>
  <c r="E47" i="1"/>
  <c r="G47" i="1"/>
  <c r="I47" i="1"/>
  <c r="G46" i="1"/>
  <c r="I46" i="1"/>
  <c r="F47" i="1"/>
  <c r="H47" i="1"/>
  <c r="J47" i="1"/>
  <c r="H46" i="1"/>
  <c r="J46" i="1"/>
</calcChain>
</file>

<file path=xl/sharedStrings.xml><?xml version="1.0" encoding="utf-8"?>
<sst xmlns="http://schemas.openxmlformats.org/spreadsheetml/2006/main" count="39" uniqueCount="39">
  <si>
    <t>Решаемое уравнение</t>
  </si>
  <si>
    <t>Аналитическое решение</t>
  </si>
  <si>
    <t>A=</t>
  </si>
  <si>
    <t>i</t>
  </si>
  <si>
    <t>t</t>
  </si>
  <si>
    <t>X</t>
  </si>
  <si>
    <t>Ya</t>
  </si>
  <si>
    <t>Y1</t>
  </si>
  <si>
    <t>Y2</t>
  </si>
  <si>
    <t>D1=</t>
  </si>
  <si>
    <t>D2=</t>
  </si>
  <si>
    <t>D3=</t>
  </si>
  <si>
    <t>D4=</t>
  </si>
  <si>
    <t>D5=</t>
  </si>
  <si>
    <t>Аналитико-сеточный метод с линейным воздействием  Y1</t>
  </si>
  <si>
    <t>Ymin=</t>
  </si>
  <si>
    <t>Ymax=</t>
  </si>
  <si>
    <t>K=</t>
  </si>
  <si>
    <t>Воздействие - полином</t>
  </si>
  <si>
    <t>Явный метод  Y2</t>
  </si>
  <si>
    <t>Явный</t>
  </si>
  <si>
    <t>Аналитико-сеточный B=a+b*t</t>
  </si>
  <si>
    <t>Полином 4 порядка</t>
  </si>
  <si>
    <r>
      <t>a</t>
    </r>
    <r>
      <rPr>
        <vertAlign val="subscript"/>
        <sz val="10"/>
        <rFont val="Arial Cyr"/>
        <family val="1"/>
        <charset val="204"/>
      </rPr>
      <t>0</t>
    </r>
    <r>
      <rPr>
        <sz val="10"/>
        <rFont val="Arial Cyr"/>
        <family val="1"/>
        <charset val="204"/>
      </rPr>
      <t>=</t>
    </r>
  </si>
  <si>
    <r>
      <t>a</t>
    </r>
    <r>
      <rPr>
        <vertAlign val="subscript"/>
        <sz val="10"/>
        <rFont val="Arial Cyr"/>
        <family val="1"/>
        <charset val="204"/>
      </rPr>
      <t>1</t>
    </r>
    <r>
      <rPr>
        <sz val="10"/>
        <rFont val="Arial Cyr"/>
        <family val="1"/>
        <charset val="204"/>
      </rPr>
      <t>=</t>
    </r>
  </si>
  <si>
    <r>
      <t>Y</t>
    </r>
    <r>
      <rPr>
        <vertAlign val="subscript"/>
        <sz val="10"/>
        <rFont val="Arial Cyr"/>
        <family val="1"/>
        <charset val="204"/>
      </rPr>
      <t>0</t>
    </r>
    <r>
      <rPr>
        <sz val="10"/>
        <rFont val="Arial Cyr"/>
        <family val="1"/>
        <charset val="204"/>
      </rPr>
      <t>=</t>
    </r>
  </si>
  <si>
    <r>
      <t>a</t>
    </r>
    <r>
      <rPr>
        <vertAlign val="subscript"/>
        <sz val="10"/>
        <rFont val="Arial Cyr"/>
        <family val="1"/>
        <charset val="204"/>
      </rPr>
      <t>2</t>
    </r>
    <r>
      <rPr>
        <sz val="10"/>
        <rFont val="Arial Cyr"/>
        <family val="1"/>
        <charset val="204"/>
      </rPr>
      <t>=</t>
    </r>
  </si>
  <si>
    <r>
      <t>Dt</t>
    </r>
    <r>
      <rPr>
        <sz val="10"/>
        <rFont val="Times New Roman"/>
        <family val="1"/>
        <charset val="204"/>
      </rPr>
      <t>=</t>
    </r>
  </si>
  <si>
    <r>
      <t>a</t>
    </r>
    <r>
      <rPr>
        <vertAlign val="subscript"/>
        <sz val="10"/>
        <rFont val="Arial Cyr"/>
        <family val="1"/>
        <charset val="204"/>
      </rPr>
      <t>3</t>
    </r>
    <r>
      <rPr>
        <sz val="10"/>
        <rFont val="Arial Cyr"/>
        <family val="1"/>
        <charset val="204"/>
      </rPr>
      <t>=</t>
    </r>
  </si>
  <si>
    <r>
      <t>a</t>
    </r>
    <r>
      <rPr>
        <vertAlign val="subscript"/>
        <sz val="10"/>
        <rFont val="Arial Cyr"/>
        <family val="1"/>
        <charset val="204"/>
      </rPr>
      <t>4</t>
    </r>
    <r>
      <rPr>
        <sz val="10"/>
        <rFont val="Arial Cyr"/>
        <family val="1"/>
        <charset val="204"/>
      </rPr>
      <t>=</t>
    </r>
  </si>
  <si>
    <r>
      <t>C</t>
    </r>
    <r>
      <rPr>
        <vertAlign val="subscript"/>
        <sz val="10"/>
        <rFont val="Arial Cyr"/>
        <family val="1"/>
        <charset val="204"/>
      </rPr>
      <t>0</t>
    </r>
    <r>
      <rPr>
        <sz val="10"/>
        <rFont val="Arial Cyr"/>
        <family val="1"/>
        <charset val="204"/>
      </rPr>
      <t>=</t>
    </r>
  </si>
  <si>
    <r>
      <t>C</t>
    </r>
    <r>
      <rPr>
        <vertAlign val="subscript"/>
        <sz val="10"/>
        <rFont val="Arial Cyr"/>
        <family val="1"/>
        <charset val="204"/>
      </rPr>
      <t>1</t>
    </r>
    <r>
      <rPr>
        <sz val="10"/>
        <rFont val="Arial Cyr"/>
        <family val="1"/>
        <charset val="204"/>
      </rPr>
      <t>=</t>
    </r>
  </si>
  <si>
    <r>
      <t>C</t>
    </r>
    <r>
      <rPr>
        <vertAlign val="subscript"/>
        <sz val="10"/>
        <rFont val="Arial Cyr"/>
        <family val="1"/>
        <charset val="204"/>
      </rPr>
      <t>2</t>
    </r>
    <r>
      <rPr>
        <sz val="10"/>
        <rFont val="Arial Cyr"/>
        <family val="1"/>
        <charset val="204"/>
      </rPr>
      <t>=</t>
    </r>
  </si>
  <si>
    <r>
      <t>C</t>
    </r>
    <r>
      <rPr>
        <vertAlign val="subscript"/>
        <sz val="10"/>
        <rFont val="Arial Cyr"/>
        <family val="1"/>
        <charset val="204"/>
      </rPr>
      <t>3</t>
    </r>
    <r>
      <rPr>
        <sz val="10"/>
        <rFont val="Arial Cyr"/>
        <family val="1"/>
        <charset val="204"/>
      </rPr>
      <t>=</t>
    </r>
  </si>
  <si>
    <r>
      <t>C</t>
    </r>
    <r>
      <rPr>
        <vertAlign val="subscript"/>
        <sz val="10"/>
        <rFont val="Arial Cyr"/>
        <family val="1"/>
        <charset val="204"/>
      </rPr>
      <t>4</t>
    </r>
    <r>
      <rPr>
        <sz val="10"/>
        <rFont val="Arial Cyr"/>
        <family val="1"/>
        <charset val="204"/>
      </rPr>
      <t>=</t>
    </r>
  </si>
  <si>
    <r>
      <t>D</t>
    </r>
    <r>
      <rPr>
        <sz val="10"/>
        <rFont val="Times New Roman"/>
        <family val="1"/>
        <charset val="204"/>
      </rPr>
      <t>Y1</t>
    </r>
  </si>
  <si>
    <r>
      <t>D</t>
    </r>
    <r>
      <rPr>
        <sz val="10"/>
        <rFont val="Times New Roman"/>
        <family val="1"/>
        <charset val="204"/>
      </rPr>
      <t>Y2</t>
    </r>
    <r>
      <rPr>
        <sz val="10"/>
        <rFont val="Arial Cyr"/>
        <charset val="204"/>
      </rPr>
      <t/>
    </r>
  </si>
  <si>
    <r>
      <t>d</t>
    </r>
    <r>
      <rPr>
        <sz val="10"/>
        <rFont val="Times New Roman"/>
        <family val="1"/>
        <charset val="204"/>
      </rPr>
      <t>Y1</t>
    </r>
  </si>
  <si>
    <r>
      <t>d</t>
    </r>
    <r>
      <rPr>
        <sz val="10"/>
        <rFont val="Times New Roman"/>
        <family val="1"/>
        <charset val="204"/>
      </rPr>
      <t>Y2</t>
    </r>
    <r>
      <rPr>
        <sz val="10"/>
        <rFont val="Arial Cyr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</si>
</sst>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0"/>
      <name val="Arial Cyr"/>
      <family val="1"/>
      <charset val="204"/>
    </font>
    <font>
      <sz val="10"/>
      <name val="Arial Cyr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Рисунок 2.1 - Аналитическое и численные решения</a:t>
            </a:r>
          </a:p>
        </c:rich>
      </c:tx>
      <c:layout>
        <c:manualLayout>
          <c:xMode val="edge"/>
          <c:yMode val="edge"/>
          <c:x val="0.1623492400237535"/>
          <c:y val="0.92413994404545574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084745190969729E-2"/>
          <c:y val="4.5977114711554218E-2"/>
          <c:w val="0.908464399261252"/>
          <c:h val="0.72873726817813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Лист1!$C$26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noFill/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Лист1!$C$27:$C$47</c:f>
              <c:numCache>
                <c:formatCode>0.00</c:formatCode>
                <c:ptCount val="21"/>
                <c:pt idx="0" formatCode="General">
                  <c:v>1</c:v>
                </c:pt>
                <c:pt idx="1">
                  <c:v>0.95381249999999995</c:v>
                </c:pt>
                <c:pt idx="2">
                  <c:v>0.91100000000000003</c:v>
                </c:pt>
                <c:pt idx="3">
                  <c:v>0.86631250000000004</c:v>
                </c:pt>
                <c:pt idx="4">
                  <c:v>0.81600000000000006</c:v>
                </c:pt>
                <c:pt idx="5">
                  <c:v>0.7578125</c:v>
                </c:pt>
                <c:pt idx="6">
                  <c:v>0.69099999999999984</c:v>
                </c:pt>
                <c:pt idx="7">
                  <c:v>0.61631249999999993</c:v>
                </c:pt>
                <c:pt idx="8">
                  <c:v>0.53599999999999992</c:v>
                </c:pt>
                <c:pt idx="9">
                  <c:v>0.45381250000000006</c:v>
                </c:pt>
                <c:pt idx="10">
                  <c:v>0.375</c:v>
                </c:pt>
                <c:pt idx="11">
                  <c:v>0.30631249999999988</c:v>
                </c:pt>
                <c:pt idx="12">
                  <c:v>0.25599999999999978</c:v>
                </c:pt>
                <c:pt idx="13">
                  <c:v>0.23381249999999998</c:v>
                </c:pt>
                <c:pt idx="14">
                  <c:v>0.25099999999999989</c:v>
                </c:pt>
                <c:pt idx="15">
                  <c:v>0.3203125</c:v>
                </c:pt>
                <c:pt idx="16">
                  <c:v>0.45599999999999996</c:v>
                </c:pt>
                <c:pt idx="17">
                  <c:v>0.67381249999999948</c:v>
                </c:pt>
                <c:pt idx="18">
                  <c:v>0.99099999999999966</c:v>
                </c:pt>
                <c:pt idx="19">
                  <c:v>1.4263124999999999</c:v>
                </c:pt>
                <c:pt idx="20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AE-4DEC-A70A-AEF32D1888E0}"/>
            </c:ext>
          </c:extLst>
        </c:ser>
        <c:ser>
          <c:idx val="1"/>
          <c:order val="1"/>
          <c:tx>
            <c:strRef>
              <c:f>Лист1!$F$26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Лист1!$F$27:$F$47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0.25</c:v>
                </c:pt>
                <c:pt idx="2">
                  <c:v>0.42595312499999999</c:v>
                </c:pt>
                <c:pt idx="3">
                  <c:v>0.54721484374999996</c:v>
                </c:pt>
                <c:pt idx="4">
                  <c:v>0.62698925781250003</c:v>
                </c:pt>
                <c:pt idx="5">
                  <c:v>0.67424194335937504</c:v>
                </c:pt>
                <c:pt idx="6">
                  <c:v>0.69513458251953131</c:v>
                </c:pt>
                <c:pt idx="7">
                  <c:v>0.69410093688964847</c:v>
                </c:pt>
                <c:pt idx="8">
                  <c:v>0.67465382766723636</c:v>
                </c:pt>
                <c:pt idx="9">
                  <c:v>0.63999037075042731</c:v>
                </c:pt>
                <c:pt idx="10">
                  <c:v>0.59344590306282052</c:v>
                </c:pt>
                <c:pt idx="11">
                  <c:v>0.53883442729711539</c:v>
                </c:pt>
                <c:pt idx="12">
                  <c:v>0.48070394547283646</c:v>
                </c:pt>
                <c:pt idx="13">
                  <c:v>0.42452795910462726</c:v>
                </c:pt>
                <c:pt idx="14">
                  <c:v>0.37684909432847047</c:v>
                </c:pt>
                <c:pt idx="15">
                  <c:v>0.34538682074635285</c:v>
                </c:pt>
                <c:pt idx="16">
                  <c:v>0.33911824055976464</c:v>
                </c:pt>
                <c:pt idx="17">
                  <c:v>0.36833868041982348</c:v>
                </c:pt>
                <c:pt idx="18">
                  <c:v>0.4447071353148675</c:v>
                </c:pt>
                <c:pt idx="19">
                  <c:v>0.58128035148615054</c:v>
                </c:pt>
                <c:pt idx="20">
                  <c:v>0.7925383886146129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0AE-4DEC-A70A-AEF32D1888E0}"/>
            </c:ext>
          </c:extLst>
        </c:ser>
        <c:ser>
          <c:idx val="2"/>
          <c:order val="2"/>
          <c:tx>
            <c:strRef>
              <c:f>Лист1!$D$26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Лист1!$D$27:$D$47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0.21575955844919562</c:v>
                </c:pt>
                <c:pt idx="2">
                  <c:v>0.3740758127991034</c:v>
                </c:pt>
                <c:pt idx="3">
                  <c:v>0.48776928670398345</c:v>
                </c:pt>
                <c:pt idx="4">
                  <c:v>0.56583612283471252</c:v>
                </c:pt>
                <c:pt idx="5">
                  <c:v>0.61462583178293739</c:v>
                </c:pt>
                <c:pt idx="6">
                  <c:v>0.63875852382989251</c:v>
                </c:pt>
                <c:pt idx="7">
                  <c:v>0.64183924976621032</c:v>
                </c:pt>
                <c:pt idx="8">
                  <c:v>0.62701433008177343</c:v>
                </c:pt>
                <c:pt idx="9">
                  <c:v>0.59740462457441379</c:v>
                </c:pt>
                <c:pt idx="10">
                  <c:v>0.55644296306044883</c:v>
                </c:pt>
                <c:pt idx="11">
                  <c:v>0.5081369366762819</c:v>
                </c:pt>
                <c:pt idx="12">
                  <c:v>0.4572735599498714</c:v>
                </c:pt>
                <c:pt idx="13">
                  <c:v>0.40957866178225011</c:v>
                </c:pt>
                <c:pt idx="14">
                  <c:v>0.37184101926876378</c:v>
                </c:pt>
                <c:pt idx="15">
                  <c:v>0.35200903321623489</c:v>
                </c:pt>
                <c:pt idx="16">
                  <c:v>0.3592660191114545</c:v>
                </c:pt>
                <c:pt idx="17">
                  <c:v>0.40408884378638366</c:v>
                </c:pt>
                <c:pt idx="18">
                  <c:v>0.49829359169894794</c:v>
                </c:pt>
                <c:pt idx="19">
                  <c:v>0.655071129868257</c:v>
                </c:pt>
                <c:pt idx="20">
                  <c:v>0.88901480587403015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0AE-4DEC-A70A-AEF32D1888E0}"/>
            </c:ext>
          </c:extLst>
        </c:ser>
        <c:ser>
          <c:idx val="3"/>
          <c:order val="3"/>
          <c:tx>
            <c:strRef>
              <c:f>Лист1!$E$26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solidFill>
                <a:schemeClr val="dk1">
                  <a:tint val="98500"/>
                </a:schemeClr>
              </a:solidFill>
              <a:ln w="6350" cap="flat" cmpd="sng" algn="ctr">
                <a:solidFill>
                  <a:schemeClr val="dk1">
                    <a:tint val="9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Лист1!$E$27:$E$47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0.21587827225615308</c:v>
                </c:pt>
                <c:pt idx="2">
                  <c:v>0.37417661147692149</c:v>
                </c:pt>
                <c:pt idx="3">
                  <c:v>0.48777338467316778</c:v>
                </c:pt>
                <c:pt idx="4">
                  <c:v>0.56570978296718599</c:v>
                </c:pt>
                <c:pt idx="5">
                  <c:v>0.61437040071986304</c:v>
                </c:pt>
                <c:pt idx="6">
                  <c:v>0.63840267147939012</c:v>
                </c:pt>
                <c:pt idx="7">
                  <c:v>0.64143292541810293</c:v>
                </c:pt>
                <c:pt idx="8">
                  <c:v>0.62662405542501654</c:v>
                </c:pt>
                <c:pt idx="9">
                  <c:v>0.59710982789538491</c:v>
                </c:pt>
                <c:pt idx="10">
                  <c:v>0.5563331243137053</c:v>
                </c:pt>
                <c:pt idx="11">
                  <c:v>0.50830936406342964</c:v>
                </c:pt>
                <c:pt idx="12">
                  <c:v>0.45783165831744688</c:v>
                </c:pt>
                <c:pt idx="13">
                  <c:v>0.41063058404864061</c:v>
                </c:pt>
                <c:pt idx="14">
                  <c:v>0.37349861615442581</c:v>
                </c:pt>
                <c:pt idx="15">
                  <c:v>0.35438703529277726</c:v>
                </c:pt>
                <c:pt idx="16">
                  <c:v>0.36248139978081417</c:v>
                </c:pt>
                <c:pt idx="17">
                  <c:v>0.40826032316851785</c:v>
                </c:pt>
                <c:pt idx="18">
                  <c:v>0.5035412502591704</c:v>
                </c:pt>
                <c:pt idx="19">
                  <c:v>0.66151610750991763</c:v>
                </c:pt>
                <c:pt idx="20">
                  <c:v>0.89677906759164472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0AE-4DEC-A70A-AEF32D188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6384"/>
        <c:axId val="208186776"/>
      </c:scatterChart>
      <c:valAx>
        <c:axId val="208186384"/>
        <c:scaling>
          <c:orientation val="minMax"/>
          <c:max val="10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0155585474095523"/>
              <c:y val="0.79540411294742008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Symbol"/>
                  <a:ea typeface="Symbol"/>
                  <a:cs typeface="Symbol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8186776"/>
        <c:crosses val="autoZero"/>
        <c:crossBetween val="midCat"/>
      </c:valAx>
      <c:valAx>
        <c:axId val="2081867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X,Y</a:t>
                </a:r>
              </a:p>
            </c:rich>
          </c:tx>
          <c:layout>
            <c:manualLayout>
              <c:xMode val="edge"/>
              <c:yMode val="edge"/>
              <c:x val="8.6355785837651123E-3"/>
              <c:y val="0.12183946237489544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>
                <a:defRPr sz="12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8186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5025924868199764"/>
          <c:y val="0.85287554440310354"/>
          <c:w val="0.58031178745143919"/>
          <c:h val="5.7471431455683453E-2"/>
        </c:manualLayout>
      </c:layout>
      <c:overlay val="0"/>
      <c:spPr>
        <a:solidFill>
          <a:srgbClr val="FFFFFF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1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82829743761576E-2"/>
          <c:y val="0.17260273972602741"/>
          <c:w val="0.89138006076581089"/>
          <c:h val="0.665753424657534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Лист1!$C$26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Лист1!$C$27:$C$47</c:f>
              <c:numCache>
                <c:formatCode>0.00</c:formatCode>
                <c:ptCount val="21"/>
                <c:pt idx="0" formatCode="General">
                  <c:v>1</c:v>
                </c:pt>
                <c:pt idx="1">
                  <c:v>0.95381249999999995</c:v>
                </c:pt>
                <c:pt idx="2">
                  <c:v>0.91100000000000003</c:v>
                </c:pt>
                <c:pt idx="3">
                  <c:v>0.86631250000000004</c:v>
                </c:pt>
                <c:pt idx="4">
                  <c:v>0.81600000000000006</c:v>
                </c:pt>
                <c:pt idx="5">
                  <c:v>0.7578125</c:v>
                </c:pt>
                <c:pt idx="6">
                  <c:v>0.69099999999999984</c:v>
                </c:pt>
                <c:pt idx="7">
                  <c:v>0.61631249999999993</c:v>
                </c:pt>
                <c:pt idx="8">
                  <c:v>0.53599999999999992</c:v>
                </c:pt>
                <c:pt idx="9">
                  <c:v>0.45381250000000006</c:v>
                </c:pt>
                <c:pt idx="10">
                  <c:v>0.375</c:v>
                </c:pt>
                <c:pt idx="11">
                  <c:v>0.30631249999999988</c:v>
                </c:pt>
                <c:pt idx="12">
                  <c:v>0.25599999999999978</c:v>
                </c:pt>
                <c:pt idx="13">
                  <c:v>0.23381249999999998</c:v>
                </c:pt>
                <c:pt idx="14">
                  <c:v>0.25099999999999989</c:v>
                </c:pt>
                <c:pt idx="15">
                  <c:v>0.3203125</c:v>
                </c:pt>
                <c:pt idx="16">
                  <c:v>0.45599999999999996</c:v>
                </c:pt>
                <c:pt idx="17">
                  <c:v>0.67381249999999948</c:v>
                </c:pt>
                <c:pt idx="18">
                  <c:v>0.99099999999999966</c:v>
                </c:pt>
                <c:pt idx="19">
                  <c:v>1.4263124999999999</c:v>
                </c:pt>
                <c:pt idx="20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2C-431F-BFD6-EAACFA32631C}"/>
            </c:ext>
          </c:extLst>
        </c:ser>
        <c:ser>
          <c:idx val="2"/>
          <c:order val="1"/>
          <c:tx>
            <c:strRef>
              <c:f>Лист1!$D$26</c:f>
              <c:strCache>
                <c:ptCount val="1"/>
                <c:pt idx="0">
                  <c:v>Ya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Лист1!$B$27:$B$47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Лист1!$D$27:$D$47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0.21575955844919562</c:v>
                </c:pt>
                <c:pt idx="2">
                  <c:v>0.3740758127991034</c:v>
                </c:pt>
                <c:pt idx="3">
                  <c:v>0.48776928670398345</c:v>
                </c:pt>
                <c:pt idx="4">
                  <c:v>0.56583612283471252</c:v>
                </c:pt>
                <c:pt idx="5">
                  <c:v>0.61462583178293739</c:v>
                </c:pt>
                <c:pt idx="6">
                  <c:v>0.63875852382989251</c:v>
                </c:pt>
                <c:pt idx="7">
                  <c:v>0.64183924976621032</c:v>
                </c:pt>
                <c:pt idx="8">
                  <c:v>0.62701433008177343</c:v>
                </c:pt>
                <c:pt idx="9">
                  <c:v>0.59740462457441379</c:v>
                </c:pt>
                <c:pt idx="10">
                  <c:v>0.55644296306044883</c:v>
                </c:pt>
                <c:pt idx="11">
                  <c:v>0.5081369366762819</c:v>
                </c:pt>
                <c:pt idx="12">
                  <c:v>0.4572735599498714</c:v>
                </c:pt>
                <c:pt idx="13">
                  <c:v>0.40957866178225011</c:v>
                </c:pt>
                <c:pt idx="14">
                  <c:v>0.37184101926876378</c:v>
                </c:pt>
                <c:pt idx="15">
                  <c:v>0.35200903321623489</c:v>
                </c:pt>
                <c:pt idx="16">
                  <c:v>0.3592660191114545</c:v>
                </c:pt>
                <c:pt idx="17">
                  <c:v>0.40408884378638366</c:v>
                </c:pt>
                <c:pt idx="18">
                  <c:v>0.49829359169894794</c:v>
                </c:pt>
                <c:pt idx="19">
                  <c:v>0.655071129868257</c:v>
                </c:pt>
                <c:pt idx="20">
                  <c:v>0.88901480587403015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2C-431F-BFD6-EAACFA3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9520"/>
        <c:axId val="208189912"/>
      </c:scatterChart>
      <c:valAx>
        <c:axId val="208189520"/>
        <c:scaling>
          <c:orientation val="minMax"/>
          <c:max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0000072404742504"/>
              <c:y val="0.87945213744833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8189912"/>
        <c:crosses val="autoZero"/>
        <c:crossBetween val="midCat"/>
      </c:valAx>
      <c:valAx>
        <c:axId val="208189912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X,Y</a:t>
                </a:r>
              </a:p>
            </c:rich>
          </c:tx>
          <c:layout>
            <c:manualLayout>
              <c:xMode val="edge"/>
              <c:yMode val="edge"/>
              <c:x val="8.6206896551724137E-3"/>
              <c:y val="0.2328765800826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8189520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517259480495971"/>
          <c:y val="0.92328777868283696"/>
          <c:w val="0.57931088786315499"/>
          <c:h val="6.84930762964973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Лист1!$I$26</c:f>
              <c:strCache>
                <c:ptCount val="1"/>
                <c:pt idx="0">
                  <c:v>dY1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Лист1!$J$27:$J$47</c:f>
              <c:numCache>
                <c:formatCode>0.00%</c:formatCode>
                <c:ptCount val="21"/>
                <c:pt idx="0">
                  <c:v>0</c:v>
                </c:pt>
                <c:pt idx="1">
                  <c:v>-3.8515040834602388E-2</c:v>
                </c:pt>
                <c:pt idx="2">
                  <c:v>-5.8353710037363983E-2</c:v>
                </c:pt>
                <c:pt idx="3">
                  <c:v>-6.6866779555569855E-2</c:v>
                </c:pt>
                <c:pt idx="4">
                  <c:v>-6.8787532641444743E-2</c:v>
                </c:pt>
                <c:pt idx="5">
                  <c:v>-6.7058626225945009E-2</c:v>
                </c:pt>
                <c:pt idx="6">
                  <c:v>-6.3414083001928162E-2</c:v>
                </c:pt>
                <c:pt idx="7">
                  <c:v>-5.8786070578495428E-2</c:v>
                </c:pt>
                <c:pt idx="8">
                  <c:v>-5.3586843853096928E-2</c:v>
                </c:pt>
                <c:pt idx="9">
                  <c:v>-4.7902178787838715E-2</c:v>
                </c:pt>
                <c:pt idx="10">
                  <c:v>-4.1622411413038789E-2</c:v>
                </c:pt>
                <c:pt idx="11">
                  <c:v>-3.4529785576128194E-2</c:v>
                </c:pt>
                <c:pt idx="12">
                  <c:v>-2.6355450289637865E-2</c:v>
                </c:pt>
                <c:pt idx="13">
                  <c:v>-1.6815577450006395E-2</c:v>
                </c:pt>
                <c:pt idx="14">
                  <c:v>-5.6332864499180329E-3</c:v>
                </c:pt>
                <c:pt idx="15">
                  <c:v>7.4489338379144831E-3</c:v>
                </c:pt>
                <c:pt idx="16">
                  <c:v>2.2663040501200299E-2</c:v>
                </c:pt>
                <c:pt idx="17">
                  <c:v>4.0213237316573815E-2</c:v>
                </c:pt>
                <c:pt idx="18">
                  <c:v>6.0276224906510079E-2</c:v>
                </c:pt>
                <c:pt idx="19">
                  <c:v>8.3002867775142902E-2</c:v>
                </c:pt>
                <c:pt idx="20">
                  <c:v>0.10852059675717883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1E-4FF2-91A0-DB51BBF9683B}"/>
            </c:ext>
          </c:extLst>
        </c:ser>
        <c:ser>
          <c:idx val="1"/>
          <c:order val="1"/>
          <c:tx>
            <c:strRef>
              <c:f>Лист1!$J$26</c:f>
              <c:strCache>
                <c:ptCount val="1"/>
                <c:pt idx="0">
                  <c:v>dY2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Лист1!$I$27:$I$47</c:f>
              <c:numCache>
                <c:formatCode>0.00%</c:formatCode>
                <c:ptCount val="21"/>
                <c:pt idx="0">
                  <c:v>0</c:v>
                </c:pt>
                <c:pt idx="1">
                  <c:v>-1.3353411683706746E-4</c:v>
                </c:pt>
                <c:pt idx="2">
                  <c:v>-1.1338245117188213E-4</c:v>
                </c:pt>
                <c:pt idx="3">
                  <c:v>-4.6095623573959418E-6</c:v>
                </c:pt>
                <c:pt idx="4">
                  <c:v>1.4211221983228452E-4</c:v>
                </c:pt>
                <c:pt idx="5">
                  <c:v>2.8731924528886335E-4</c:v>
                </c:pt>
                <c:pt idx="6">
                  <c:v>4.0027719240574443E-4</c:v>
                </c:pt>
                <c:pt idx="7">
                  <c:v>4.5705014744711043E-4</c:v>
                </c:pt>
                <c:pt idx="8">
                  <c:v>4.3899680205348036E-4</c:v>
                </c:pt>
                <c:pt idx="9">
                  <c:v>3.3159929067665746E-4</c:v>
                </c:pt>
                <c:pt idx="10">
                  <c:v>1.235510882583578E-4</c:v>
                </c:pt>
                <c:pt idx="11">
                  <c:v>-1.9395333576948951E-4</c:v>
                </c:pt>
                <c:pt idx="12">
                  <c:v>-6.2777173550758306E-4</c:v>
                </c:pt>
                <c:pt idx="13">
                  <c:v>-1.1832449352250235E-3</c:v>
                </c:pt>
                <c:pt idx="14">
                  <c:v>-1.8645323730377805E-3</c:v>
                </c:pt>
                <c:pt idx="15">
                  <c:v>-2.6748734226135344E-3</c:v>
                </c:pt>
                <c:pt idx="16">
                  <c:v>-3.616790910696346E-3</c:v>
                </c:pt>
                <c:pt idx="17">
                  <c:v>-4.6922496167350371E-3</c:v>
                </c:pt>
                <c:pt idx="18">
                  <c:v>-5.9027797124967573E-3</c:v>
                </c:pt>
                <c:pt idx="19">
                  <c:v>-7.2495728969601209E-3</c:v>
                </c:pt>
                <c:pt idx="20">
                  <c:v>-8.7335572662158092E-3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1E-4FF2-91A0-DB51BBF9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0696"/>
        <c:axId val="208191088"/>
      </c:scatterChart>
      <c:valAx>
        <c:axId val="20819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333333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ru-RU"/>
          </a:p>
        </c:txPr>
        <c:crossAx val="208191088"/>
        <c:crosses val="autoZero"/>
        <c:crossBetween val="midCat"/>
      </c:valAx>
      <c:valAx>
        <c:axId val="2081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333333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ru-RU"/>
          </a:p>
        </c:txPr>
        <c:crossAx val="208190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Лист1!$I$26</c:f>
              <c:strCache>
                <c:ptCount val="1"/>
                <c:pt idx="0">
                  <c:v>dY1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Лист1!$I$27:$I$47</c:f>
              <c:numCache>
                <c:formatCode>0.00%</c:formatCode>
                <c:ptCount val="21"/>
                <c:pt idx="0">
                  <c:v>0</c:v>
                </c:pt>
                <c:pt idx="1">
                  <c:v>-1.3353411683706746E-4</c:v>
                </c:pt>
                <c:pt idx="2">
                  <c:v>-1.1338245117188213E-4</c:v>
                </c:pt>
                <c:pt idx="3">
                  <c:v>-4.6095623573959418E-6</c:v>
                </c:pt>
                <c:pt idx="4">
                  <c:v>1.4211221983228452E-4</c:v>
                </c:pt>
                <c:pt idx="5">
                  <c:v>2.8731924528886335E-4</c:v>
                </c:pt>
                <c:pt idx="6">
                  <c:v>4.0027719240574443E-4</c:v>
                </c:pt>
                <c:pt idx="7">
                  <c:v>4.5705014744711043E-4</c:v>
                </c:pt>
                <c:pt idx="8">
                  <c:v>4.3899680205348036E-4</c:v>
                </c:pt>
                <c:pt idx="9">
                  <c:v>3.3159929067665746E-4</c:v>
                </c:pt>
                <c:pt idx="10">
                  <c:v>1.235510882583578E-4</c:v>
                </c:pt>
                <c:pt idx="11">
                  <c:v>-1.9395333576948951E-4</c:v>
                </c:pt>
                <c:pt idx="12">
                  <c:v>-6.2777173550758306E-4</c:v>
                </c:pt>
                <c:pt idx="13">
                  <c:v>-1.1832449352250235E-3</c:v>
                </c:pt>
                <c:pt idx="14">
                  <c:v>-1.8645323730377805E-3</c:v>
                </c:pt>
                <c:pt idx="15">
                  <c:v>-2.6748734226135344E-3</c:v>
                </c:pt>
                <c:pt idx="16">
                  <c:v>-3.616790910696346E-3</c:v>
                </c:pt>
                <c:pt idx="17">
                  <c:v>-4.6922496167350371E-3</c:v>
                </c:pt>
                <c:pt idx="18">
                  <c:v>-5.9027797124967573E-3</c:v>
                </c:pt>
                <c:pt idx="19">
                  <c:v>-7.2495728969601209E-3</c:v>
                </c:pt>
                <c:pt idx="20">
                  <c:v>-8.7335572662158092E-3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3D-4F5F-9716-1B241747F3AA}"/>
            </c:ext>
          </c:extLst>
        </c:ser>
        <c:ser>
          <c:idx val="1"/>
          <c:order val="1"/>
          <c:tx>
            <c:strRef>
              <c:f>Лист1!$J$26</c:f>
              <c:strCache>
                <c:ptCount val="1"/>
                <c:pt idx="0">
                  <c:v>dY2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Лист1!$J$27:$J$47</c:f>
              <c:numCache>
                <c:formatCode>0.00%</c:formatCode>
                <c:ptCount val="21"/>
                <c:pt idx="0">
                  <c:v>0</c:v>
                </c:pt>
                <c:pt idx="1">
                  <c:v>-3.8515040834602388E-2</c:v>
                </c:pt>
                <c:pt idx="2">
                  <c:v>-5.8353710037363983E-2</c:v>
                </c:pt>
                <c:pt idx="3">
                  <c:v>-6.6866779555569855E-2</c:v>
                </c:pt>
                <c:pt idx="4">
                  <c:v>-6.8787532641444743E-2</c:v>
                </c:pt>
                <c:pt idx="5">
                  <c:v>-6.7058626225945009E-2</c:v>
                </c:pt>
                <c:pt idx="6">
                  <c:v>-6.3414083001928162E-2</c:v>
                </c:pt>
                <c:pt idx="7">
                  <c:v>-5.8786070578495428E-2</c:v>
                </c:pt>
                <c:pt idx="8">
                  <c:v>-5.3586843853096928E-2</c:v>
                </c:pt>
                <c:pt idx="9">
                  <c:v>-4.7902178787838715E-2</c:v>
                </c:pt>
                <c:pt idx="10">
                  <c:v>-4.1622411413038789E-2</c:v>
                </c:pt>
                <c:pt idx="11">
                  <c:v>-3.4529785576128194E-2</c:v>
                </c:pt>
                <c:pt idx="12">
                  <c:v>-2.6355450289637865E-2</c:v>
                </c:pt>
                <c:pt idx="13">
                  <c:v>-1.6815577450006395E-2</c:v>
                </c:pt>
                <c:pt idx="14">
                  <c:v>-5.6332864499180329E-3</c:v>
                </c:pt>
                <c:pt idx="15">
                  <c:v>7.4489338379144831E-3</c:v>
                </c:pt>
                <c:pt idx="16">
                  <c:v>2.2663040501200299E-2</c:v>
                </c:pt>
                <c:pt idx="17">
                  <c:v>4.0213237316573815E-2</c:v>
                </c:pt>
                <c:pt idx="18">
                  <c:v>6.0276224906510079E-2</c:v>
                </c:pt>
                <c:pt idx="19">
                  <c:v>8.3002867775142902E-2</c:v>
                </c:pt>
                <c:pt idx="20">
                  <c:v>0.10852059675717883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3D-4F5F-9716-1B241747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8736"/>
        <c:axId val="208188344"/>
      </c:lineChart>
      <c:catAx>
        <c:axId val="2081887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88344"/>
        <c:crosses val="autoZero"/>
        <c:auto val="1"/>
        <c:lblAlgn val="ctr"/>
        <c:lblOffset val="100"/>
        <c:noMultiLvlLbl val="0"/>
      </c:catAx>
      <c:valAx>
        <c:axId val="2081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wmf"/><Relationship Id="rId4" Type="http://schemas.openxmlformats.org/officeDocument/2006/relationships/image" Target="../media/image4.e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28575</xdr:rowOff>
        </xdr:from>
        <xdr:to>
          <xdr:col>4</xdr:col>
          <xdr:colOff>409575</xdr:colOff>
          <xdr:row>2</xdr:row>
          <xdr:rowOff>171450</xdr:rowOff>
        </xdr:to>
        <xdr:sp macro="" textlink="">
          <xdr:nvSpPr>
            <xdr:cNvPr id="1025" name="Объект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13</xdr:row>
          <xdr:rowOff>57150</xdr:rowOff>
        </xdr:from>
        <xdr:to>
          <xdr:col>4</xdr:col>
          <xdr:colOff>352425</xdr:colOff>
          <xdr:row>14</xdr:row>
          <xdr:rowOff>76200</xdr:rowOff>
        </xdr:to>
        <xdr:sp macro="" textlink="">
          <xdr:nvSpPr>
            <xdr:cNvPr id="1030" name="Объект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14</xdr:row>
          <xdr:rowOff>142875</xdr:rowOff>
        </xdr:from>
        <xdr:to>
          <xdr:col>6</xdr:col>
          <xdr:colOff>590550</xdr:colOff>
          <xdr:row>19</xdr:row>
          <xdr:rowOff>57150</xdr:rowOff>
        </xdr:to>
        <xdr:sp macro="" textlink="">
          <xdr:nvSpPr>
            <xdr:cNvPr id="1031" name="Объект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</xdr:row>
          <xdr:rowOff>38100</xdr:rowOff>
        </xdr:from>
        <xdr:to>
          <xdr:col>5</xdr:col>
          <xdr:colOff>438150</xdr:colOff>
          <xdr:row>5</xdr:row>
          <xdr:rowOff>209550</xdr:rowOff>
        </xdr:to>
        <xdr:sp macro="" textlink="">
          <xdr:nvSpPr>
            <xdr:cNvPr id="1053" name="Объект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7</xdr:row>
          <xdr:rowOff>28575</xdr:rowOff>
        </xdr:from>
        <xdr:to>
          <xdr:col>4</xdr:col>
          <xdr:colOff>352425</xdr:colOff>
          <xdr:row>8</xdr:row>
          <xdr:rowOff>180975</xdr:rowOff>
        </xdr:to>
        <xdr:sp macro="" textlink="">
          <xdr:nvSpPr>
            <xdr:cNvPr id="1054" name="Объект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9</xdr:row>
          <xdr:rowOff>47625</xdr:rowOff>
        </xdr:from>
        <xdr:to>
          <xdr:col>7</xdr:col>
          <xdr:colOff>304800</xdr:colOff>
          <xdr:row>11</xdr:row>
          <xdr:rowOff>123825</xdr:rowOff>
        </xdr:to>
        <xdr:sp macro="" textlink="">
          <xdr:nvSpPr>
            <xdr:cNvPr id="1055" name="Объект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xdr:twoCellAnchor>
    <xdr:from>
      <xdr:col>11</xdr:col>
      <xdr:colOff>114300</xdr:colOff>
      <xdr:row>17</xdr:row>
      <xdr:rowOff>38100</xdr:rowOff>
    </xdr:from>
    <xdr:to>
      <xdr:col>20</xdr:col>
      <xdr:colOff>142875</xdr:colOff>
      <xdr:row>39</xdr:row>
      <xdr:rowOff>142875</xdr:rowOff>
    </xdr:to>
    <xdr:graphicFrame macro="">
      <xdr:nvGraphicFramePr>
        <xdr:cNvPr id="1119" name="Диаграмма 32">
          <a:extLst>
            <a:ext uri="{FF2B5EF4-FFF2-40B4-BE49-F238E27FC236}">
              <a16:creationId xmlns="" xmlns:a16="http://schemas.microsoft.com/office/drawing/2014/main" id="{00000000-0008-0000-0000-00005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3</xdr:row>
      <xdr:rowOff>200025</xdr:rowOff>
    </xdr:from>
    <xdr:to>
      <xdr:col>19</xdr:col>
      <xdr:colOff>466725</xdr:colOff>
      <xdr:row>20</xdr:row>
      <xdr:rowOff>133350</xdr:rowOff>
    </xdr:to>
    <xdr:grpSp>
      <xdr:nvGrpSpPr>
        <xdr:cNvPr id="1120" name="Группа 35">
          <a:extLst>
            <a:ext uri="{FF2B5EF4-FFF2-40B4-BE49-F238E27FC236}">
              <a16:creationId xmlns="" xmlns:a16="http://schemas.microsoft.com/office/drawing/2014/main" id="{00000000-0008-0000-0000-000060040000}"/>
            </a:ext>
          </a:extLst>
        </xdr:cNvPr>
        <xdr:cNvGrpSpPr>
          <a:grpSpLocks/>
        </xdr:cNvGrpSpPr>
      </xdr:nvGrpSpPr>
      <xdr:grpSpPr bwMode="auto">
        <a:xfrm>
          <a:off x="6896100" y="1257300"/>
          <a:ext cx="5524500" cy="3352800"/>
          <a:chOff x="522" y="91"/>
          <a:chExt cx="580" cy="370"/>
        </a:xfrm>
      </xdr:grpSpPr>
      <xdr:graphicFrame macro="">
        <xdr:nvGraphicFramePr>
          <xdr:cNvPr id="1122" name="Диаграмма 33">
            <a:extLst>
              <a:ext uri="{FF2B5EF4-FFF2-40B4-BE49-F238E27FC236}">
                <a16:creationId xmlns="" xmlns:a16="http://schemas.microsoft.com/office/drawing/2014/main" id="{00000000-0008-0000-0000-000062040000}"/>
              </a:ext>
            </a:extLst>
          </xdr:cNvPr>
          <xdr:cNvGraphicFramePr>
            <a:graphicFrameLocks/>
          </xdr:cNvGraphicFramePr>
        </xdr:nvGraphicFramePr>
        <xdr:xfrm>
          <a:off x="522" y="96"/>
          <a:ext cx="580" cy="3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8" name="Объект 34" hidden="1">
                <a:extLst>
                  <a:ext uri="{63B3BB69-23CF-44E3-9099-C40C66FF867C}">
                    <a14:compatExt spid="_x0000_s1058"/>
                  </a:ext>
                  <a:ext uri="{FF2B5EF4-FFF2-40B4-BE49-F238E27FC236}">
                    <a16:creationId xmlns="" xmlns:a16="http://schemas.microsoft.com/office/drawing/2014/main" id="{00000000-0008-0000-0000-000022040000}"/>
                  </a:ext>
                </a:extLst>
              </xdr:cNvPr>
              <xdr:cNvSpPr/>
            </xdr:nvSpPr>
            <xdr:spPr bwMode="auto">
              <a:xfrm>
                <a:off x="591" y="91"/>
                <a:ext cx="444" cy="6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</xdr:spPr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21</xdr:row>
          <xdr:rowOff>9525</xdr:rowOff>
        </xdr:from>
        <xdr:to>
          <xdr:col>5</xdr:col>
          <xdr:colOff>190500</xdr:colOff>
          <xdr:row>24</xdr:row>
          <xdr:rowOff>247650</xdr:rowOff>
        </xdr:to>
        <xdr:sp macro="" textlink="">
          <xdr:nvSpPr>
            <xdr:cNvPr id="1060" name="Объект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23</xdr:row>
          <xdr:rowOff>76200</xdr:rowOff>
        </xdr:from>
        <xdr:to>
          <xdr:col>8</xdr:col>
          <xdr:colOff>323850</xdr:colOff>
          <xdr:row>24</xdr:row>
          <xdr:rowOff>200025</xdr:rowOff>
        </xdr:to>
        <xdr:sp macro="" textlink="">
          <xdr:nvSpPr>
            <xdr:cNvPr id="1073" name="Объект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476250</xdr:colOff>
      <xdr:row>40</xdr:row>
      <xdr:rowOff>76200</xdr:rowOff>
    </xdr:from>
    <xdr:to>
      <xdr:col>19</xdr:col>
      <xdr:colOff>352425</xdr:colOff>
      <xdr:row>57</xdr:row>
      <xdr:rowOff>19050</xdr:rowOff>
    </xdr:to>
    <xdr:graphicFrame macro="">
      <xdr:nvGraphicFramePr>
        <xdr:cNvPr id="1121" name="Диаграмма 2">
          <a:extLst>
            <a:ext uri="{FF2B5EF4-FFF2-40B4-BE49-F238E27FC236}">
              <a16:creationId xmlns="" xmlns:a16="http://schemas.microsoft.com/office/drawing/2014/main" id="{00000000-0008-0000-0000-00006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50</xdr:row>
      <xdr:rowOff>138112</xdr:rowOff>
    </xdr:from>
    <xdr:to>
      <xdr:col>9</xdr:col>
      <xdr:colOff>114300</xdr:colOff>
      <xdr:row>64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B19389C5-07CC-447B-BD35-766CAE4E1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0"/>
  <sheetViews>
    <sheetView tabSelected="1" topLeftCell="A23" workbookViewId="0">
      <selection activeCell="C28" sqref="C28"/>
    </sheetView>
  </sheetViews>
  <sheetFormatPr defaultRowHeight="12.75" x14ac:dyDescent="0.2"/>
  <cols>
    <col min="1" max="1" width="4.7109375" style="6" customWidth="1"/>
    <col min="2" max="2" width="7" style="6" customWidth="1"/>
    <col min="3" max="6" width="9.5703125" style="6" bestFit="1" customWidth="1"/>
    <col min="7" max="8" width="10.42578125" style="6" bestFit="1" customWidth="1"/>
    <col min="9" max="9" width="8" style="6" customWidth="1"/>
    <col min="10" max="10" width="18.140625" style="6" customWidth="1"/>
    <col min="11" max="16384" width="9.140625" style="6"/>
  </cols>
  <sheetData>
    <row r="1" spans="1:16" ht="51" x14ac:dyDescent="0.3">
      <c r="A1" s="1" t="s">
        <v>0</v>
      </c>
      <c r="B1" s="1"/>
      <c r="C1" s="1"/>
      <c r="D1" s="1"/>
      <c r="E1" s="1"/>
      <c r="F1" s="2" t="s">
        <v>2</v>
      </c>
      <c r="G1" s="3">
        <v>2</v>
      </c>
      <c r="H1" s="2" t="s">
        <v>23</v>
      </c>
      <c r="I1" s="3">
        <v>1</v>
      </c>
      <c r="J1" s="1"/>
      <c r="K1" s="3"/>
      <c r="L1" s="1"/>
      <c r="M1" s="4">
        <v>19</v>
      </c>
      <c r="N1" s="5" t="s">
        <v>20</v>
      </c>
      <c r="O1" s="5" t="s">
        <v>21</v>
      </c>
      <c r="P1" s="5" t="s">
        <v>22</v>
      </c>
    </row>
    <row r="2" spans="1:16" ht="16.5" x14ac:dyDescent="0.3">
      <c r="A2" s="1"/>
      <c r="B2" s="1"/>
      <c r="C2" s="1"/>
      <c r="D2" s="1"/>
      <c r="F2" s="2" t="s">
        <v>17</v>
      </c>
      <c r="G2" s="3">
        <v>1</v>
      </c>
      <c r="H2" s="2" t="s">
        <v>24</v>
      </c>
      <c r="I2" s="3">
        <v>-0.1</v>
      </c>
      <c r="K2" s="3"/>
      <c r="L2" s="3"/>
      <c r="M2" s="1"/>
    </row>
    <row r="3" spans="1:16" ht="15.75" customHeight="1" x14ac:dyDescent="0.3">
      <c r="A3" s="1"/>
      <c r="B3" s="1"/>
      <c r="C3" s="1"/>
      <c r="D3" s="1"/>
      <c r="F3" s="2" t="s">
        <v>25</v>
      </c>
      <c r="G3" s="3">
        <v>0</v>
      </c>
      <c r="H3" s="2" t="s">
        <v>26</v>
      </c>
      <c r="I3" s="3">
        <v>0.02</v>
      </c>
      <c r="K3" s="3"/>
      <c r="L3" s="3"/>
      <c r="M3" s="1"/>
    </row>
    <row r="4" spans="1:16" ht="18" customHeight="1" x14ac:dyDescent="0.3">
      <c r="A4" s="1" t="s">
        <v>18</v>
      </c>
      <c r="B4" s="1"/>
      <c r="C4" s="1"/>
      <c r="D4" s="1"/>
      <c r="F4" s="7" t="s">
        <v>27</v>
      </c>
      <c r="G4" s="3">
        <v>0.5</v>
      </c>
      <c r="H4" s="2" t="s">
        <v>28</v>
      </c>
      <c r="I4" s="3">
        <v>-0.01</v>
      </c>
      <c r="K4" s="3"/>
      <c r="L4" s="3"/>
      <c r="M4" s="1"/>
    </row>
    <row r="5" spans="1:16" ht="16.5" x14ac:dyDescent="0.3">
      <c r="C5" s="1"/>
      <c r="D5" s="1"/>
      <c r="H5" s="2" t="s">
        <v>29</v>
      </c>
      <c r="I5" s="3">
        <v>1E-3</v>
      </c>
      <c r="J5" s="1"/>
      <c r="K5" s="1"/>
      <c r="L5" s="3"/>
      <c r="M5" s="1"/>
    </row>
    <row r="6" spans="1:16" ht="19.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6" ht="16.5" x14ac:dyDescent="0.3">
      <c r="A7" s="1" t="s">
        <v>1</v>
      </c>
      <c r="B7" s="1"/>
      <c r="C7" s="1"/>
      <c r="D7" s="1"/>
      <c r="E7" s="1"/>
      <c r="F7" s="1"/>
      <c r="G7" s="1"/>
      <c r="H7" s="1"/>
      <c r="I7" s="2" t="s">
        <v>30</v>
      </c>
      <c r="J7" s="8">
        <f>G2*I1-G1*J8</f>
        <v>2.2240000000000002</v>
      </c>
      <c r="L7" s="1"/>
      <c r="M7" s="1"/>
    </row>
    <row r="8" spans="1:16" ht="16.5" x14ac:dyDescent="0.3">
      <c r="C8" s="1"/>
      <c r="D8" s="1"/>
      <c r="E8" s="1"/>
      <c r="F8" s="1"/>
      <c r="G8" s="1"/>
      <c r="H8" s="1"/>
      <c r="I8" s="2" t="s">
        <v>31</v>
      </c>
      <c r="J8" s="3">
        <f>G2*I2-2*G1*J9</f>
        <v>-0.61199999999999999</v>
      </c>
      <c r="L8" s="1"/>
      <c r="M8" s="1"/>
    </row>
    <row r="9" spans="1:16" ht="16.5" x14ac:dyDescent="0.3">
      <c r="A9" s="1"/>
      <c r="B9" s="1"/>
      <c r="C9" s="1"/>
      <c r="D9" s="1"/>
      <c r="E9" s="1"/>
      <c r="F9" s="1"/>
      <c r="G9" s="1"/>
      <c r="H9" s="1"/>
      <c r="I9" s="2" t="s">
        <v>32</v>
      </c>
      <c r="J9" s="3">
        <f>G2*I3-3*G1*J10</f>
        <v>0.128</v>
      </c>
      <c r="L9" s="1"/>
      <c r="M9" s="1"/>
    </row>
    <row r="10" spans="1:16" ht="16.5" x14ac:dyDescent="0.3">
      <c r="B10" s="1"/>
      <c r="C10" s="1"/>
      <c r="E10" s="1"/>
      <c r="F10" s="1"/>
      <c r="G10" s="1"/>
      <c r="H10" s="1"/>
      <c r="I10" s="2" t="s">
        <v>33</v>
      </c>
      <c r="J10" s="3">
        <f>G2*I4-4*G1*J11</f>
        <v>-1.8000000000000002E-2</v>
      </c>
      <c r="K10" s="1"/>
      <c r="L10" s="1"/>
      <c r="M10" s="1"/>
    </row>
    <row r="11" spans="1:16" ht="16.5" x14ac:dyDescent="0.3">
      <c r="B11" s="1"/>
      <c r="E11" s="1"/>
      <c r="H11" s="1"/>
      <c r="I11" s="2" t="s">
        <v>34</v>
      </c>
      <c r="J11" s="8">
        <f>G2*I5</f>
        <v>1E-3</v>
      </c>
      <c r="K11" s="1"/>
      <c r="L11" s="1"/>
      <c r="M11" s="1"/>
    </row>
    <row r="12" spans="1:16" ht="15.75" x14ac:dyDescent="0.25">
      <c r="B12" s="1"/>
      <c r="E12" s="1"/>
      <c r="H12" s="1"/>
      <c r="K12" s="1"/>
      <c r="L12" s="1"/>
      <c r="M12" s="1"/>
    </row>
    <row r="13" spans="1:16" ht="15.75" x14ac:dyDescent="0.25">
      <c r="A13" s="1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ht="15.75" x14ac:dyDescent="0.25">
      <c r="A15" s="1"/>
      <c r="C15" s="1"/>
      <c r="D15" s="1"/>
      <c r="E15" s="1"/>
      <c r="F15" s="1"/>
      <c r="G15" s="1"/>
      <c r="H15" s="2" t="s">
        <v>9</v>
      </c>
      <c r="I15" s="6">
        <f>EXP(-G4/G1)</f>
        <v>0.77880078307140488</v>
      </c>
      <c r="J15" s="1"/>
      <c r="K15" s="1"/>
      <c r="L15" s="1"/>
      <c r="M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2" t="s">
        <v>10</v>
      </c>
      <c r="I16" s="6">
        <f>G1*G2/G4*(1-I15)-G2*I15</f>
        <v>0.10599608464297561</v>
      </c>
      <c r="J16" s="1"/>
      <c r="K16" s="1"/>
      <c r="L16" s="1"/>
      <c r="M16" s="1"/>
    </row>
    <row r="17" spans="1:13" ht="15.75" x14ac:dyDescent="0.25">
      <c r="B17" s="1"/>
      <c r="C17" s="1"/>
      <c r="D17" s="1"/>
      <c r="E17" s="1"/>
      <c r="F17" s="1"/>
      <c r="G17" s="1"/>
      <c r="H17" s="2" t="s">
        <v>11</v>
      </c>
      <c r="I17" s="6">
        <f>G2-G1*G2/G4*(1-I15)</f>
        <v>0.11520313228561951</v>
      </c>
      <c r="J17" s="1"/>
      <c r="K17" s="1"/>
      <c r="L17" s="1"/>
      <c r="M17" s="1"/>
    </row>
    <row r="18" spans="1:1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6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x14ac:dyDescent="0.25">
      <c r="A21" s="1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x14ac:dyDescent="0.25">
      <c r="A22" s="1"/>
      <c r="B22" s="1"/>
      <c r="C22" s="1"/>
      <c r="E22" s="1"/>
      <c r="F22" s="2" t="s">
        <v>12</v>
      </c>
      <c r="G22" s="3">
        <f>1-(G4/G1)</f>
        <v>0.75</v>
      </c>
      <c r="H22" s="2" t="s">
        <v>15</v>
      </c>
      <c r="I22" s="3">
        <f>MIN(D27:D47)</f>
        <v>0</v>
      </c>
      <c r="J22" s="1"/>
      <c r="L22" s="1"/>
      <c r="M22" s="1"/>
    </row>
    <row r="23" spans="1:13" ht="15.75" x14ac:dyDescent="0.25">
      <c r="A23" s="1"/>
      <c r="B23" s="1"/>
      <c r="C23" s="1"/>
      <c r="D23" s="1"/>
      <c r="F23" s="2" t="s">
        <v>13</v>
      </c>
      <c r="G23" s="3">
        <f>G2*G4/G1</f>
        <v>0.25</v>
      </c>
      <c r="H23" s="9" t="s">
        <v>16</v>
      </c>
      <c r="I23" s="8">
        <f>MAX(D27:D47)</f>
        <v>0.88901480587403015</v>
      </c>
      <c r="J23" s="1"/>
      <c r="K23" s="1"/>
      <c r="L23" s="1"/>
      <c r="M23" s="1"/>
    </row>
    <row r="24" spans="1:13" ht="17.25" customHeight="1" x14ac:dyDescent="0.25">
      <c r="A24" s="1"/>
      <c r="B24" s="1"/>
      <c r="C24" s="1"/>
      <c r="D24" s="1"/>
      <c r="E24" s="1"/>
      <c r="F24" s="1"/>
      <c r="G24" s="1"/>
      <c r="J24" s="1"/>
      <c r="K24" s="1"/>
      <c r="L24" s="1"/>
      <c r="M24" s="1"/>
    </row>
    <row r="25" spans="1:13" ht="20.25" customHeight="1" x14ac:dyDescent="0.25">
      <c r="A25" s="1"/>
      <c r="B25" s="1"/>
      <c r="C25" s="1"/>
      <c r="D25" s="1"/>
      <c r="E25" s="1"/>
      <c r="F25" s="1"/>
      <c r="H25" s="1"/>
      <c r="I25" s="1"/>
      <c r="J25" s="1"/>
      <c r="K25" s="1"/>
      <c r="L25" s="1"/>
      <c r="M25" s="1"/>
    </row>
    <row r="26" spans="1:13" ht="15" customHeight="1" x14ac:dyDescent="0.25">
      <c r="A26" s="10" t="s">
        <v>3</v>
      </c>
      <c r="B26" s="11" t="s">
        <v>4</v>
      </c>
      <c r="C26" s="10" t="s">
        <v>5</v>
      </c>
      <c r="D26" s="10" t="s">
        <v>6</v>
      </c>
      <c r="E26" s="10" t="s">
        <v>7</v>
      </c>
      <c r="F26" s="10" t="s">
        <v>8</v>
      </c>
      <c r="G26" s="11" t="s">
        <v>35</v>
      </c>
      <c r="H26" s="11" t="s">
        <v>36</v>
      </c>
      <c r="I26" s="11" t="s">
        <v>37</v>
      </c>
      <c r="J26" s="11" t="s">
        <v>38</v>
      </c>
      <c r="K26" s="1"/>
      <c r="L26" s="1"/>
      <c r="M26" s="1"/>
    </row>
    <row r="27" spans="1:13" ht="15" customHeight="1" x14ac:dyDescent="0.25">
      <c r="A27" s="10">
        <v>1</v>
      </c>
      <c r="B27" s="10">
        <v>0</v>
      </c>
      <c r="C27" s="10">
        <f>$I$1+$I$2*B27+$I$3*B27^2+$I$4*B27^3+$I$5*B27^4</f>
        <v>1</v>
      </c>
      <c r="D27" s="10">
        <f>($G$3-$J$7)*EXP(-B27/$G$1)+$J$7+$J$8*B27+$J$9*B27^2+$J$10*B27^3+$J$11*B27^4</f>
        <v>0</v>
      </c>
      <c r="E27" s="10">
        <f>G3</f>
        <v>0</v>
      </c>
      <c r="F27" s="10">
        <f>G3</f>
        <v>0</v>
      </c>
      <c r="G27" s="10">
        <f>E27-D27</f>
        <v>0</v>
      </c>
      <c r="H27" s="10">
        <f>F27-D27</f>
        <v>0</v>
      </c>
      <c r="I27" s="12">
        <f>G27/($I$23-$I$22)</f>
        <v>0</v>
      </c>
      <c r="J27" s="12">
        <f>H27/($I$23-$I$22)</f>
        <v>0</v>
      </c>
      <c r="K27" s="1"/>
      <c r="L27" s="1"/>
      <c r="M27" s="1"/>
    </row>
    <row r="28" spans="1:13" ht="15" customHeight="1" x14ac:dyDescent="0.25">
      <c r="A28" s="10">
        <v>2</v>
      </c>
      <c r="B28" s="10">
        <f t="shared" ref="B28:B47" si="0">B27+$G$4</f>
        <v>0.5</v>
      </c>
      <c r="C28" s="13">
        <f>$I$1+$I$2*B28+$I$3*B28^2+$I$4*B28^3+$I$5*B28^4</f>
        <v>0.95381249999999995</v>
      </c>
      <c r="D28" s="13">
        <f>($G$3-$J$7)*EXP(-B28/$G$1)+$J$7+$J$8*B28+$J$9*B28^2+$J$10*B28^3+$J$11*B28^4</f>
        <v>0.21575955844919562</v>
      </c>
      <c r="E28" s="14">
        <f>$I$15*E27+$I$16*C27+$I$17*C28</f>
        <v>0.21587827225615308</v>
      </c>
      <c r="F28" s="14">
        <f>$G$22*F27+$G$23*C27</f>
        <v>0.25</v>
      </c>
      <c r="G28" s="15">
        <f>D28-E28</f>
        <v>-1.1871380695746558E-4</v>
      </c>
      <c r="H28" s="14">
        <f>D28-F28</f>
        <v>-3.4240441550804385E-2</v>
      </c>
      <c r="I28" s="12">
        <f t="shared" ref="I28:I45" si="1">G28/($I$23-$I$22)</f>
        <v>-1.3353411683706746E-4</v>
      </c>
      <c r="J28" s="12">
        <f t="shared" ref="J28:J45" si="2">H28/($I$23-$I$22)</f>
        <v>-3.8515040834602388E-2</v>
      </c>
      <c r="K28" s="1"/>
      <c r="L28" s="1"/>
      <c r="M28" s="1"/>
    </row>
    <row r="29" spans="1:13" ht="15" customHeight="1" x14ac:dyDescent="0.25">
      <c r="A29" s="10">
        <v>3</v>
      </c>
      <c r="B29" s="10">
        <f t="shared" si="0"/>
        <v>1</v>
      </c>
      <c r="C29" s="13">
        <f t="shared" ref="C29:C47" si="3">$I$1+$I$2*B29+$I$3*B29^2+$I$4*B29^3+$I$5*B29^4</f>
        <v>0.91100000000000003</v>
      </c>
      <c r="D29" s="13">
        <f t="shared" ref="D29:D45" si="4">($G$3-$J$7)*EXP(-B29/$G$1)+$J$7+$J$8*B29+$J$9*B29^2+$J$10*B29^3+$J$11*B29^4</f>
        <v>0.3740758127991034</v>
      </c>
      <c r="E29" s="14">
        <f t="shared" ref="E29:E41" si="5">$I$15*E28+$I$16*C28+$I$17*C29</f>
        <v>0.37417661147692149</v>
      </c>
      <c r="F29" s="14">
        <f t="shared" ref="F29:F47" si="6">$G$22*F28+$G$23*C28</f>
        <v>0.42595312499999999</v>
      </c>
      <c r="G29" s="15">
        <f t="shared" ref="G29:G47" si="7">D29-E29</f>
        <v>-1.0079867781809249E-4</v>
      </c>
      <c r="H29" s="14">
        <f t="shared" ref="H29:H47" si="8">D29-F29</f>
        <v>-5.1877312200896586E-2</v>
      </c>
      <c r="I29" s="12">
        <f t="shared" si="1"/>
        <v>-1.1338245117188213E-4</v>
      </c>
      <c r="J29" s="12">
        <f t="shared" si="2"/>
        <v>-5.8353710037363983E-2</v>
      </c>
      <c r="K29" s="1"/>
      <c r="L29" s="1"/>
      <c r="M29" s="1"/>
    </row>
    <row r="30" spans="1:13" ht="15" customHeight="1" x14ac:dyDescent="0.25">
      <c r="A30" s="10">
        <v>4</v>
      </c>
      <c r="B30" s="10">
        <f t="shared" si="0"/>
        <v>1.5</v>
      </c>
      <c r="C30" s="13">
        <f t="shared" si="3"/>
        <v>0.86631250000000004</v>
      </c>
      <c r="D30" s="13">
        <f t="shared" si="4"/>
        <v>0.48776928670398345</v>
      </c>
      <c r="E30" s="14">
        <f t="shared" si="5"/>
        <v>0.48777338467316778</v>
      </c>
      <c r="F30" s="14">
        <f t="shared" si="6"/>
        <v>0.54721484374999996</v>
      </c>
      <c r="G30" s="15">
        <f t="shared" si="7"/>
        <v>-4.0979691843245902E-6</v>
      </c>
      <c r="H30" s="14">
        <f t="shared" si="8"/>
        <v>-5.9445557046016506E-2</v>
      </c>
      <c r="I30" s="12">
        <f t="shared" si="1"/>
        <v>-4.6095623573959418E-6</v>
      </c>
      <c r="J30" s="12">
        <f t="shared" si="2"/>
        <v>-6.6866779555569855E-2</v>
      </c>
      <c r="K30" s="1"/>
      <c r="L30" s="1"/>
      <c r="M30" s="1"/>
    </row>
    <row r="31" spans="1:13" ht="15" customHeight="1" x14ac:dyDescent="0.25">
      <c r="A31" s="10">
        <v>5</v>
      </c>
      <c r="B31" s="10">
        <f t="shared" si="0"/>
        <v>2</v>
      </c>
      <c r="C31" s="13">
        <f t="shared" si="3"/>
        <v>0.81600000000000006</v>
      </c>
      <c r="D31" s="13">
        <f t="shared" si="4"/>
        <v>0.56583612283471252</v>
      </c>
      <c r="E31" s="14">
        <f t="shared" si="5"/>
        <v>0.56570978296718599</v>
      </c>
      <c r="F31" s="14">
        <f t="shared" si="6"/>
        <v>0.62698925781250003</v>
      </c>
      <c r="G31" s="15">
        <f t="shared" si="7"/>
        <v>1.2633986752652593E-4</v>
      </c>
      <c r="H31" s="14">
        <f t="shared" si="8"/>
        <v>-6.1153134977787516E-2</v>
      </c>
      <c r="I31" s="12">
        <f t="shared" si="1"/>
        <v>1.4211221983228452E-4</v>
      </c>
      <c r="J31" s="12">
        <f t="shared" si="2"/>
        <v>-6.8787532641444743E-2</v>
      </c>
      <c r="K31" s="1"/>
      <c r="L31" s="1"/>
      <c r="M31" s="1"/>
    </row>
    <row r="32" spans="1:13" ht="15" customHeight="1" x14ac:dyDescent="0.25">
      <c r="A32" s="10">
        <v>6</v>
      </c>
      <c r="B32" s="10">
        <f t="shared" si="0"/>
        <v>2.5</v>
      </c>
      <c r="C32" s="13">
        <f t="shared" si="3"/>
        <v>0.7578125</v>
      </c>
      <c r="D32" s="13">
        <f t="shared" si="4"/>
        <v>0.61462583178293739</v>
      </c>
      <c r="E32" s="14">
        <f t="shared" si="5"/>
        <v>0.61437040071986304</v>
      </c>
      <c r="F32" s="14">
        <f t="shared" si="6"/>
        <v>0.67424194335937504</v>
      </c>
      <c r="G32" s="15">
        <f t="shared" si="7"/>
        <v>2.5543106307435171E-4</v>
      </c>
      <c r="H32" s="14">
        <f t="shared" si="8"/>
        <v>-5.9616111576437647E-2</v>
      </c>
      <c r="I32" s="12">
        <f t="shared" si="1"/>
        <v>2.8731924528886335E-4</v>
      </c>
      <c r="J32" s="12">
        <f t="shared" si="2"/>
        <v>-6.7058626225945009E-2</v>
      </c>
      <c r="K32" s="1"/>
      <c r="L32" s="1"/>
      <c r="M32" s="1"/>
    </row>
    <row r="33" spans="1:13" ht="15" customHeight="1" x14ac:dyDescent="0.25">
      <c r="A33" s="10">
        <v>7</v>
      </c>
      <c r="B33" s="10">
        <f t="shared" si="0"/>
        <v>3</v>
      </c>
      <c r="C33" s="13">
        <f t="shared" si="3"/>
        <v>0.69099999999999984</v>
      </c>
      <c r="D33" s="13">
        <f t="shared" si="4"/>
        <v>0.63875852382989251</v>
      </c>
      <c r="E33" s="14">
        <f t="shared" si="5"/>
        <v>0.63840267147939012</v>
      </c>
      <c r="F33" s="14">
        <f t="shared" si="6"/>
        <v>0.69513458251953131</v>
      </c>
      <c r="G33" s="15">
        <f t="shared" si="7"/>
        <v>3.5585235050239472E-4</v>
      </c>
      <c r="H33" s="14">
        <f t="shared" si="8"/>
        <v>-5.6376058689638797E-2</v>
      </c>
      <c r="I33" s="12">
        <f t="shared" si="1"/>
        <v>4.0027719240574443E-4</v>
      </c>
      <c r="J33" s="12">
        <f t="shared" si="2"/>
        <v>-6.3414083001928162E-2</v>
      </c>
      <c r="K33" s="1"/>
      <c r="L33" s="1"/>
      <c r="M33" s="1"/>
    </row>
    <row r="34" spans="1:13" ht="15" customHeight="1" x14ac:dyDescent="0.25">
      <c r="A34" s="10">
        <v>8</v>
      </c>
      <c r="B34" s="10">
        <f t="shared" si="0"/>
        <v>3.5</v>
      </c>
      <c r="C34" s="13">
        <f t="shared" si="3"/>
        <v>0.61631249999999993</v>
      </c>
      <c r="D34" s="13">
        <f t="shared" si="4"/>
        <v>0.64183924976621032</v>
      </c>
      <c r="E34" s="14">
        <f t="shared" si="5"/>
        <v>0.64143292541810293</v>
      </c>
      <c r="F34" s="14">
        <f t="shared" si="6"/>
        <v>0.69410093688964847</v>
      </c>
      <c r="G34" s="15">
        <f t="shared" si="7"/>
        <v>4.0632434810738971E-4</v>
      </c>
      <c r="H34" s="14">
        <f t="shared" si="8"/>
        <v>-5.226168712343815E-2</v>
      </c>
      <c r="I34" s="12">
        <f t="shared" si="1"/>
        <v>4.5705014744711043E-4</v>
      </c>
      <c r="J34" s="12">
        <f t="shared" si="2"/>
        <v>-5.8786070578495428E-2</v>
      </c>
      <c r="K34" s="1"/>
      <c r="L34" s="1"/>
      <c r="M34" s="1"/>
    </row>
    <row r="35" spans="1:13" ht="15" customHeight="1" x14ac:dyDescent="0.25">
      <c r="A35" s="10">
        <v>9</v>
      </c>
      <c r="B35" s="10">
        <f t="shared" si="0"/>
        <v>4</v>
      </c>
      <c r="C35" s="13">
        <f t="shared" si="3"/>
        <v>0.53599999999999992</v>
      </c>
      <c r="D35" s="13">
        <f t="shared" si="4"/>
        <v>0.62701433008177343</v>
      </c>
      <c r="E35" s="14">
        <f t="shared" si="5"/>
        <v>0.62662405542501654</v>
      </c>
      <c r="F35" s="14">
        <f t="shared" si="6"/>
        <v>0.67465382766723636</v>
      </c>
      <c r="G35" s="15">
        <f t="shared" si="7"/>
        <v>3.9027465675689488E-4</v>
      </c>
      <c r="H35" s="14">
        <f t="shared" si="8"/>
        <v>-4.7639497585462931E-2</v>
      </c>
      <c r="I35" s="12">
        <f t="shared" si="1"/>
        <v>4.3899680205348036E-4</v>
      </c>
      <c r="J35" s="12">
        <f t="shared" si="2"/>
        <v>-5.3586843853096928E-2</v>
      </c>
      <c r="K35" s="1"/>
      <c r="L35" s="1"/>
      <c r="M35" s="1"/>
    </row>
    <row r="36" spans="1:13" ht="15" customHeight="1" x14ac:dyDescent="0.25">
      <c r="A36" s="10">
        <v>10</v>
      </c>
      <c r="B36" s="10">
        <f t="shared" si="0"/>
        <v>4.5</v>
      </c>
      <c r="C36" s="13">
        <f t="shared" si="3"/>
        <v>0.45381250000000006</v>
      </c>
      <c r="D36" s="13">
        <f t="shared" si="4"/>
        <v>0.59740462457441379</v>
      </c>
      <c r="E36" s="14">
        <f t="shared" si="5"/>
        <v>0.59710982789538491</v>
      </c>
      <c r="F36" s="14">
        <f t="shared" si="6"/>
        <v>0.63999037075042731</v>
      </c>
      <c r="G36" s="15">
        <f t="shared" si="7"/>
        <v>2.9479667902887474E-4</v>
      </c>
      <c r="H36" s="14">
        <f t="shared" si="8"/>
        <v>-4.2585746176013517E-2</v>
      </c>
      <c r="I36" s="12">
        <f t="shared" si="1"/>
        <v>3.3159929067665746E-4</v>
      </c>
      <c r="J36" s="12">
        <f t="shared" si="2"/>
        <v>-4.7902178787838715E-2</v>
      </c>
      <c r="K36" s="1"/>
      <c r="L36" s="1"/>
      <c r="M36" s="1"/>
    </row>
    <row r="37" spans="1:13" ht="15" customHeight="1" x14ac:dyDescent="0.25">
      <c r="A37" s="10">
        <v>11</v>
      </c>
      <c r="B37" s="10">
        <f t="shared" si="0"/>
        <v>5</v>
      </c>
      <c r="C37" s="13">
        <f t="shared" si="3"/>
        <v>0.375</v>
      </c>
      <c r="D37" s="13">
        <f t="shared" si="4"/>
        <v>0.55644296306044883</v>
      </c>
      <c r="E37" s="14">
        <f t="shared" si="5"/>
        <v>0.5563331243137053</v>
      </c>
      <c r="F37" s="14">
        <f t="shared" si="6"/>
        <v>0.59344590306282052</v>
      </c>
      <c r="G37" s="15">
        <f t="shared" si="7"/>
        <v>1.0983874674352911E-4</v>
      </c>
      <c r="H37" s="14">
        <f t="shared" si="8"/>
        <v>-3.7002940002371698E-2</v>
      </c>
      <c r="I37" s="12">
        <f t="shared" si="1"/>
        <v>1.235510882583578E-4</v>
      </c>
      <c r="J37" s="12">
        <f t="shared" si="2"/>
        <v>-4.1622411413038789E-2</v>
      </c>
      <c r="K37" s="1"/>
      <c r="L37" s="1"/>
      <c r="M37" s="1"/>
    </row>
    <row r="38" spans="1:13" ht="15" customHeight="1" x14ac:dyDescent="0.25">
      <c r="A38" s="10">
        <v>12</v>
      </c>
      <c r="B38" s="10">
        <f t="shared" si="0"/>
        <v>5.5</v>
      </c>
      <c r="C38" s="13">
        <f t="shared" si="3"/>
        <v>0.30631249999999988</v>
      </c>
      <c r="D38" s="13">
        <f t="shared" si="4"/>
        <v>0.5081369366762819</v>
      </c>
      <c r="E38" s="14">
        <f t="shared" si="5"/>
        <v>0.50830936406342964</v>
      </c>
      <c r="F38" s="14">
        <f t="shared" si="6"/>
        <v>0.53883442729711539</v>
      </c>
      <c r="G38" s="15">
        <f t="shared" si="7"/>
        <v>-1.7242738714773331E-4</v>
      </c>
      <c r="H38" s="14">
        <f t="shared" si="8"/>
        <v>-3.069749062083349E-2</v>
      </c>
      <c r="I38" s="12">
        <f t="shared" si="1"/>
        <v>-1.9395333576948951E-4</v>
      </c>
      <c r="J38" s="12">
        <f t="shared" si="2"/>
        <v>-3.4529785576128194E-2</v>
      </c>
      <c r="K38" s="1"/>
      <c r="L38" s="1"/>
      <c r="M38" s="1"/>
    </row>
    <row r="39" spans="1:13" ht="15" customHeight="1" x14ac:dyDescent="0.25">
      <c r="A39" s="10">
        <v>13</v>
      </c>
      <c r="B39" s="10">
        <f t="shared" si="0"/>
        <v>6</v>
      </c>
      <c r="C39" s="13">
        <f t="shared" si="3"/>
        <v>0.25599999999999978</v>
      </c>
      <c r="D39" s="13">
        <f t="shared" si="4"/>
        <v>0.4572735599498714</v>
      </c>
      <c r="E39" s="14">
        <f t="shared" si="5"/>
        <v>0.45783165831744688</v>
      </c>
      <c r="F39" s="14">
        <f t="shared" si="6"/>
        <v>0.48070394547283646</v>
      </c>
      <c r="G39" s="15">
        <f t="shared" si="7"/>
        <v>-5.5809836757547693E-4</v>
      </c>
      <c r="H39" s="14">
        <f t="shared" si="8"/>
        <v>-2.3430385522965058E-2</v>
      </c>
      <c r="I39" s="12">
        <f t="shared" si="1"/>
        <v>-6.2777173550758306E-4</v>
      </c>
      <c r="J39" s="12">
        <f t="shared" si="2"/>
        <v>-2.6355450289637865E-2</v>
      </c>
      <c r="K39" s="1"/>
      <c r="L39" s="1"/>
      <c r="M39" s="1"/>
    </row>
    <row r="40" spans="1:13" ht="15" customHeight="1" x14ac:dyDescent="0.25">
      <c r="A40" s="10">
        <v>14</v>
      </c>
      <c r="B40" s="10">
        <f t="shared" si="0"/>
        <v>6.5</v>
      </c>
      <c r="C40" s="13">
        <f t="shared" si="3"/>
        <v>0.23381249999999998</v>
      </c>
      <c r="D40" s="13">
        <f t="shared" si="4"/>
        <v>0.40957866178225011</v>
      </c>
      <c r="E40" s="14">
        <f t="shared" si="5"/>
        <v>0.41063058404864061</v>
      </c>
      <c r="F40" s="14">
        <f t="shared" si="6"/>
        <v>0.42452795910462726</v>
      </c>
      <c r="G40" s="15">
        <f t="shared" si="7"/>
        <v>-1.0519222663905037E-3</v>
      </c>
      <c r="H40" s="14">
        <f t="shared" si="8"/>
        <v>-1.4949297322377153E-2</v>
      </c>
      <c r="I40" s="12">
        <f t="shared" si="1"/>
        <v>-1.1832449352250235E-3</v>
      </c>
      <c r="J40" s="12">
        <f t="shared" si="2"/>
        <v>-1.6815577450006395E-2</v>
      </c>
      <c r="K40" s="1"/>
      <c r="L40" s="1"/>
      <c r="M40" s="1"/>
    </row>
    <row r="41" spans="1:13" ht="15" customHeight="1" x14ac:dyDescent="0.25">
      <c r="A41" s="10">
        <v>15</v>
      </c>
      <c r="B41" s="10">
        <f t="shared" si="0"/>
        <v>7</v>
      </c>
      <c r="C41" s="13">
        <f t="shared" si="3"/>
        <v>0.25099999999999989</v>
      </c>
      <c r="D41" s="13">
        <f t="shared" si="4"/>
        <v>0.37184101926876378</v>
      </c>
      <c r="E41" s="14">
        <f t="shared" si="5"/>
        <v>0.37349861615442581</v>
      </c>
      <c r="F41" s="14">
        <f t="shared" si="6"/>
        <v>0.37684909432847047</v>
      </c>
      <c r="G41" s="15">
        <f t="shared" si="7"/>
        <v>-1.6575968856620271E-3</v>
      </c>
      <c r="H41" s="14">
        <f t="shared" si="8"/>
        <v>-5.0080750597066848E-3</v>
      </c>
      <c r="I41" s="12">
        <f t="shared" si="1"/>
        <v>-1.8645323730377805E-3</v>
      </c>
      <c r="J41" s="12">
        <f t="shared" si="2"/>
        <v>-5.6332864499180329E-3</v>
      </c>
      <c r="K41" s="1"/>
      <c r="L41" s="1"/>
      <c r="M41" s="1"/>
    </row>
    <row r="42" spans="1:13" ht="15" customHeight="1" x14ac:dyDescent="0.25">
      <c r="A42" s="10">
        <v>16</v>
      </c>
      <c r="B42" s="10">
        <f t="shared" si="0"/>
        <v>7.5</v>
      </c>
      <c r="C42" s="13">
        <f t="shared" si="3"/>
        <v>0.3203125</v>
      </c>
      <c r="D42" s="13">
        <f t="shared" si="4"/>
        <v>0.35200903321623489</v>
      </c>
      <c r="E42" s="14">
        <f t="shared" ref="E42:E47" si="9">$I$15*E41+$I$16*C41+$I$17*C42</f>
        <v>0.35438703529277726</v>
      </c>
      <c r="F42" s="14">
        <f t="shared" si="6"/>
        <v>0.34538682074635285</v>
      </c>
      <c r="G42" s="15">
        <f t="shared" si="7"/>
        <v>-2.3780020765423737E-3</v>
      </c>
      <c r="H42" s="14">
        <f t="shared" si="8"/>
        <v>6.6222124698820384E-3</v>
      </c>
      <c r="I42" s="12">
        <f t="shared" si="1"/>
        <v>-2.6748734226135344E-3</v>
      </c>
      <c r="J42" s="12">
        <f t="shared" si="2"/>
        <v>7.4489338379144831E-3</v>
      </c>
      <c r="K42" s="1"/>
      <c r="L42" s="1"/>
      <c r="M42" s="1"/>
    </row>
    <row r="43" spans="1:13" ht="15" customHeight="1" x14ac:dyDescent="0.25">
      <c r="A43" s="10">
        <v>17</v>
      </c>
      <c r="B43" s="10">
        <f t="shared" si="0"/>
        <v>8</v>
      </c>
      <c r="C43" s="13">
        <f t="shared" si="3"/>
        <v>0.45599999999999996</v>
      </c>
      <c r="D43" s="13">
        <f t="shared" si="4"/>
        <v>0.3592660191114545</v>
      </c>
      <c r="E43" s="14">
        <f t="shared" si="9"/>
        <v>0.36248139978081417</v>
      </c>
      <c r="F43" s="14">
        <f t="shared" si="6"/>
        <v>0.33911824055976464</v>
      </c>
      <c r="G43" s="15">
        <f t="shared" si="7"/>
        <v>-3.2153806693596687E-3</v>
      </c>
      <c r="H43" s="14">
        <f t="shared" si="8"/>
        <v>2.0147778551689866E-2</v>
      </c>
      <c r="I43" s="12">
        <f t="shared" si="1"/>
        <v>-3.616790910696346E-3</v>
      </c>
      <c r="J43" s="12">
        <f t="shared" si="2"/>
        <v>2.2663040501200299E-2</v>
      </c>
      <c r="K43" s="1"/>
      <c r="L43" s="1"/>
      <c r="M43" s="1"/>
    </row>
    <row r="44" spans="1:13" ht="15" customHeight="1" x14ac:dyDescent="0.25">
      <c r="A44" s="10">
        <v>18</v>
      </c>
      <c r="B44" s="10">
        <f t="shared" si="0"/>
        <v>8.5</v>
      </c>
      <c r="C44" s="13">
        <f t="shared" si="3"/>
        <v>0.67381249999999948</v>
      </c>
      <c r="D44" s="13">
        <f t="shared" si="4"/>
        <v>0.40408884378638366</v>
      </c>
      <c r="E44" s="14">
        <f t="shared" si="9"/>
        <v>0.40826032316851785</v>
      </c>
      <c r="F44" s="14">
        <f t="shared" si="6"/>
        <v>0.36833868041982348</v>
      </c>
      <c r="G44" s="15">
        <f t="shared" si="7"/>
        <v>-4.1714793821341911E-3</v>
      </c>
      <c r="H44" s="14">
        <f t="shared" si="8"/>
        <v>3.5750163366560173E-2</v>
      </c>
      <c r="I44" s="12">
        <f t="shared" si="1"/>
        <v>-4.6922496167350371E-3</v>
      </c>
      <c r="J44" s="12">
        <f t="shared" si="2"/>
        <v>4.0213237316573815E-2</v>
      </c>
      <c r="K44" s="1"/>
      <c r="L44" s="1"/>
      <c r="M44" s="1"/>
    </row>
    <row r="45" spans="1:13" ht="15" customHeight="1" x14ac:dyDescent="0.25">
      <c r="A45" s="10">
        <v>19</v>
      </c>
      <c r="B45" s="10">
        <f t="shared" si="0"/>
        <v>9</v>
      </c>
      <c r="C45" s="13">
        <f t="shared" si="3"/>
        <v>0.99099999999999966</v>
      </c>
      <c r="D45" s="13">
        <f t="shared" si="4"/>
        <v>0.49829359169894794</v>
      </c>
      <c r="E45" s="14">
        <f t="shared" si="9"/>
        <v>0.5035412502591704</v>
      </c>
      <c r="F45" s="14">
        <f t="shared" si="6"/>
        <v>0.4447071353148675</v>
      </c>
      <c r="G45" s="15">
        <f t="shared" si="7"/>
        <v>-5.2476585602224679E-3</v>
      </c>
      <c r="H45" s="14">
        <f t="shared" si="8"/>
        <v>5.3586456384080439E-2</v>
      </c>
      <c r="I45" s="12">
        <f t="shared" si="1"/>
        <v>-5.9027797124967573E-3</v>
      </c>
      <c r="J45" s="12">
        <f t="shared" si="2"/>
        <v>6.0276224906510079E-2</v>
      </c>
      <c r="K45" s="1"/>
      <c r="L45" s="1"/>
      <c r="M45" s="1"/>
    </row>
    <row r="46" spans="1:13" ht="15.75" x14ac:dyDescent="0.25">
      <c r="A46" s="10">
        <v>20</v>
      </c>
      <c r="B46" s="10">
        <f t="shared" si="0"/>
        <v>9.5</v>
      </c>
      <c r="C46" s="13">
        <f t="shared" si="3"/>
        <v>1.4263124999999999</v>
      </c>
      <c r="D46" s="13">
        <f>($G$3-$J$7)*EXP(-B46/$G$1)+$J$7+$J$8*B46+$J$9*B46^2+$J$10*B46^3+$J$11*B46^4</f>
        <v>0.655071129868257</v>
      </c>
      <c r="E46" s="14">
        <f t="shared" si="9"/>
        <v>0.66151610750991763</v>
      </c>
      <c r="F46" s="14">
        <f t="shared" si="6"/>
        <v>0.58128035148615054</v>
      </c>
      <c r="G46" s="15">
        <f t="shared" si="7"/>
        <v>-6.4449776416606319E-3</v>
      </c>
      <c r="H46" s="14">
        <f t="shared" si="8"/>
        <v>7.3790778382106459E-2</v>
      </c>
      <c r="I46" s="12">
        <f>G46/($I$23-$I$22)</f>
        <v>-7.2495728969601209E-3</v>
      </c>
      <c r="J46" s="12">
        <f>H46/($I$23-$I$22)</f>
        <v>8.3002867775142902E-2</v>
      </c>
      <c r="K46" s="1"/>
      <c r="L46" s="1"/>
      <c r="M46" s="1"/>
    </row>
    <row r="47" spans="1:13" ht="15.75" x14ac:dyDescent="0.25">
      <c r="A47" s="10">
        <v>21</v>
      </c>
      <c r="B47" s="10">
        <f t="shared" si="0"/>
        <v>10</v>
      </c>
      <c r="C47" s="13">
        <f t="shared" si="3"/>
        <v>2</v>
      </c>
      <c r="D47" s="13">
        <f>($G$3-$J$7)*EXP(-B47/$G$1)+$J$7+$J$8*B47+$J$9*B47^2+$J$10*B47^3+$J$11*B47^4</f>
        <v>0.88901480587403015</v>
      </c>
      <c r="E47" s="14">
        <f t="shared" si="9"/>
        <v>0.89677906759164472</v>
      </c>
      <c r="F47" s="14">
        <f t="shared" si="6"/>
        <v>0.7925383886146129</v>
      </c>
      <c r="G47" s="15">
        <f t="shared" si="7"/>
        <v>-7.7642617176145734E-3</v>
      </c>
      <c r="H47" s="14">
        <f t="shared" si="8"/>
        <v>9.6476417259417246E-2</v>
      </c>
      <c r="I47" s="12">
        <f>G47/($I$23-$I$22)</f>
        <v>-8.7335572662158092E-3</v>
      </c>
      <c r="J47" s="12">
        <f>H47/($I$23-$I$22)</f>
        <v>0.10852059675717883</v>
      </c>
      <c r="K47" s="1"/>
      <c r="L47" s="1"/>
      <c r="M47" s="1"/>
    </row>
    <row r="48" spans="1:1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</sheetData>
  <phoneticPr fontId="1" type="noConversion"/>
  <pageMargins left="0.78740157480314965" right="0.59055118110236227" top="0.98425196850393704" bottom="0.78740157480314965" header="0.51181102362204722" footer="0.51181102362204722"/>
  <pageSetup paperSize="9"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76200</xdr:colOff>
                <xdr:row>1</xdr:row>
                <xdr:rowOff>28575</xdr:rowOff>
              </from>
              <to>
                <xdr:col>4</xdr:col>
                <xdr:colOff>409575</xdr:colOff>
                <xdr:row>2</xdr:row>
                <xdr:rowOff>171450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0</xdr:col>
                <xdr:colOff>76200</xdr:colOff>
                <xdr:row>13</xdr:row>
                <xdr:rowOff>57150</xdr:rowOff>
              </from>
              <to>
                <xdr:col>4</xdr:col>
                <xdr:colOff>352425</xdr:colOff>
                <xdr:row>14</xdr:row>
                <xdr:rowOff>76200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0</xdr:col>
                <xdr:colOff>47625</xdr:colOff>
                <xdr:row>14</xdr:row>
                <xdr:rowOff>142875</xdr:rowOff>
              </from>
              <to>
                <xdr:col>6</xdr:col>
                <xdr:colOff>590550</xdr:colOff>
                <xdr:row>19</xdr:row>
                <xdr:rowOff>57150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53" r:id="rId10">
          <objectPr defaultSize="0" autoPict="0" r:id="rId11">
            <anchor moveWithCells="1" sizeWithCells="1">
              <from>
                <xdr:col>0</xdr:col>
                <xdr:colOff>47625</xdr:colOff>
                <xdr:row>4</xdr:row>
                <xdr:rowOff>38100</xdr:rowOff>
              </from>
              <to>
                <xdr:col>5</xdr:col>
                <xdr:colOff>438150</xdr:colOff>
                <xdr:row>5</xdr:row>
                <xdr:rowOff>209550</xdr:rowOff>
              </to>
            </anchor>
          </objectPr>
        </oleObject>
      </mc:Choice>
      <mc:Fallback>
        <oleObject progId="Equation.3" shapeId="1053" r:id="rId10"/>
      </mc:Fallback>
    </mc:AlternateContent>
    <mc:AlternateContent xmlns:mc="http://schemas.openxmlformats.org/markup-compatibility/2006">
      <mc:Choice Requires="x14">
        <oleObject progId="Equation.3" shapeId="1054" r:id="rId12">
          <objectPr defaultSize="0" autoPict="0" r:id="rId13">
            <anchor moveWithCells="1" sizeWithCells="1">
              <from>
                <xdr:col>0</xdr:col>
                <xdr:colOff>76200</xdr:colOff>
                <xdr:row>7</xdr:row>
                <xdr:rowOff>28575</xdr:rowOff>
              </from>
              <to>
                <xdr:col>4</xdr:col>
                <xdr:colOff>352425</xdr:colOff>
                <xdr:row>8</xdr:row>
                <xdr:rowOff>180975</xdr:rowOff>
              </to>
            </anchor>
          </objectPr>
        </oleObject>
      </mc:Choice>
      <mc:Fallback>
        <oleObject progId="Equation.3" shapeId="1054" r:id="rId12"/>
      </mc:Fallback>
    </mc:AlternateContent>
    <mc:AlternateContent xmlns:mc="http://schemas.openxmlformats.org/markup-compatibility/2006">
      <mc:Choice Requires="x14">
        <oleObject progId="Equation.3" shapeId="1055" r:id="rId14">
          <objectPr defaultSize="0" autoPict="0" r:id="rId15">
            <anchor moveWithCells="1" sizeWithCells="1">
              <from>
                <xdr:col>0</xdr:col>
                <xdr:colOff>57150</xdr:colOff>
                <xdr:row>9</xdr:row>
                <xdr:rowOff>47625</xdr:rowOff>
              </from>
              <to>
                <xdr:col>7</xdr:col>
                <xdr:colOff>304800</xdr:colOff>
                <xdr:row>11</xdr:row>
                <xdr:rowOff>123825</xdr:rowOff>
              </to>
            </anchor>
          </objectPr>
        </oleObject>
      </mc:Choice>
      <mc:Fallback>
        <oleObject progId="Equation.3" shapeId="1055" r:id="rId14"/>
      </mc:Fallback>
    </mc:AlternateContent>
    <mc:AlternateContent xmlns:mc="http://schemas.openxmlformats.org/markup-compatibility/2006">
      <mc:Choice Requires="x14">
        <oleObject progId="Equation.3" shapeId="1060" r:id="rId16">
          <objectPr defaultSize="0" autoPict="0" r:id="rId17">
            <anchor moveWithCells="1" sizeWithCells="1">
              <from>
                <xdr:col>0</xdr:col>
                <xdr:colOff>66675</xdr:colOff>
                <xdr:row>21</xdr:row>
                <xdr:rowOff>9525</xdr:rowOff>
              </from>
              <to>
                <xdr:col>5</xdr:col>
                <xdr:colOff>190500</xdr:colOff>
                <xdr:row>24</xdr:row>
                <xdr:rowOff>247650</xdr:rowOff>
              </to>
            </anchor>
          </objectPr>
        </oleObject>
      </mc:Choice>
      <mc:Fallback>
        <oleObject progId="Equation.3" shapeId="1060" r:id="rId16"/>
      </mc:Fallback>
    </mc:AlternateContent>
    <mc:AlternateContent xmlns:mc="http://schemas.openxmlformats.org/markup-compatibility/2006">
      <mc:Choice Requires="x14">
        <oleObject progId="Equation.3" shapeId="1073" r:id="rId18">
          <objectPr defaultSize="0" autoPict="0" r:id="rId19">
            <anchor moveWithCells="1" sizeWithCells="1">
              <from>
                <xdr:col>5</xdr:col>
                <xdr:colOff>285750</xdr:colOff>
                <xdr:row>23</xdr:row>
                <xdr:rowOff>76200</xdr:rowOff>
              </from>
              <to>
                <xdr:col>8</xdr:col>
                <xdr:colOff>323850</xdr:colOff>
                <xdr:row>24</xdr:row>
                <xdr:rowOff>200025</xdr:rowOff>
              </to>
            </anchor>
          </objectPr>
        </oleObject>
      </mc:Choice>
      <mc:Fallback>
        <oleObject progId="Equation.3" shapeId="1073" r:id="rId18"/>
      </mc:Fallback>
    </mc:AlternateContent>
    <mc:AlternateContent xmlns:mc="http://schemas.openxmlformats.org/markup-compatibility/2006">
      <mc:Choice Requires="x14">
        <oleObject progId="Equation.3" shapeId="1058" r:id="rId20">
          <objectPr defaultSize="0" autoPict="0" r:id="rId21">
            <anchor moveWithCells="1" sizeWithCells="1">
              <from>
                <xdr:col>11</xdr:col>
                <xdr:colOff>476250</xdr:colOff>
                <xdr:row>3</xdr:row>
                <xdr:rowOff>200025</xdr:rowOff>
              </from>
              <to>
                <xdr:col>18</xdr:col>
                <xdr:colOff>438150</xdr:colOff>
                <xdr:row>6</xdr:row>
                <xdr:rowOff>76200</xdr:rowOff>
              </to>
            </anchor>
          </objectPr>
        </oleObject>
      </mc:Choice>
      <mc:Fallback>
        <oleObject progId="Equation.3" shapeId="1058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onmu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Сухая</dc:creator>
  <cp:lastModifiedBy>Alpha</cp:lastModifiedBy>
  <cp:lastPrinted>2009-04-11T11:33:26Z</cp:lastPrinted>
  <dcterms:created xsi:type="dcterms:W3CDTF">2001-03-14T19:14:45Z</dcterms:created>
  <dcterms:modified xsi:type="dcterms:W3CDTF">2017-12-18T11:14:21Z</dcterms:modified>
</cp:coreProperties>
</file>