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4" xr2:uid="{00000000-000D-0000-FFFF-FFFF00000000}"/>
  </bookViews>
  <sheets>
    <sheet name="Стоимость" sheetId="1" r:id="rId1"/>
    <sheet name="Обслуживание" sheetId="3" r:id="rId2"/>
    <sheet name="Сложность" sheetId="4" r:id="rId3"/>
    <sheet name="Адаптация" sheetId="5" r:id="rId4"/>
    <sheet name="Веса" sheetId="6" r:id="rId5"/>
    <sheet name="Сравнение рабочей книги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F11" i="1"/>
  <c r="E8" i="2" l="1"/>
  <c r="D8" i="2"/>
  <c r="C8" i="2"/>
  <c r="B6" i="2"/>
  <c r="E6" i="2"/>
  <c r="D6" i="2"/>
  <c r="C6" i="2"/>
  <c r="E5" i="2"/>
  <c r="D5" i="2"/>
  <c r="E4" i="2"/>
  <c r="D4" i="2"/>
  <c r="G14" i="6"/>
  <c r="G13" i="6"/>
  <c r="G12" i="6"/>
  <c r="G11" i="6"/>
  <c r="E12" i="6"/>
  <c r="E13" i="6"/>
  <c r="E14" i="6"/>
  <c r="E11" i="6"/>
  <c r="D12" i="6"/>
  <c r="D13" i="6"/>
  <c r="D14" i="6"/>
  <c r="D11" i="6"/>
  <c r="C12" i="6"/>
  <c r="C13" i="6"/>
  <c r="C14" i="6"/>
  <c r="C11" i="6"/>
  <c r="F11" i="6" s="1"/>
  <c r="B12" i="6"/>
  <c r="B13" i="6"/>
  <c r="B14" i="6"/>
  <c r="B11" i="6"/>
  <c r="F12" i="6"/>
  <c r="D6" i="6"/>
  <c r="B6" i="6"/>
  <c r="E4" i="6"/>
  <c r="C6" i="6" s="1"/>
  <c r="D4" i="6"/>
  <c r="B4" i="6"/>
  <c r="B7" i="6" s="1"/>
  <c r="D3" i="6"/>
  <c r="B5" i="6" s="1"/>
  <c r="F13" i="6" s="1"/>
  <c r="F13" i="5"/>
  <c r="F12" i="5"/>
  <c r="F11" i="5"/>
  <c r="D12" i="5"/>
  <c r="D13" i="5"/>
  <c r="D11" i="5"/>
  <c r="C12" i="5"/>
  <c r="C13" i="5"/>
  <c r="C11" i="5"/>
  <c r="B12" i="5"/>
  <c r="B13" i="5"/>
  <c r="E13" i="5" s="1"/>
  <c r="B11" i="5"/>
  <c r="D7" i="5"/>
  <c r="C5" i="5"/>
  <c r="B5" i="5"/>
  <c r="C3" i="5"/>
  <c r="B4" i="5" s="1"/>
  <c r="F13" i="4"/>
  <c r="F12" i="4"/>
  <c r="F11" i="4"/>
  <c r="D12" i="4"/>
  <c r="D13" i="4"/>
  <c r="C12" i="4"/>
  <c r="C13" i="4"/>
  <c r="B12" i="4"/>
  <c r="B13" i="4"/>
  <c r="D11" i="4"/>
  <c r="C11" i="4"/>
  <c r="E11" i="4" s="1"/>
  <c r="B11" i="4"/>
  <c r="E12" i="4"/>
  <c r="D7" i="4"/>
  <c r="B7" i="4"/>
  <c r="C5" i="4"/>
  <c r="B5" i="4"/>
  <c r="E13" i="4" s="1"/>
  <c r="B4" i="4"/>
  <c r="F13" i="3"/>
  <c r="F12" i="3"/>
  <c r="F11" i="3"/>
  <c r="D12" i="3"/>
  <c r="D13" i="3"/>
  <c r="D11" i="3"/>
  <c r="C12" i="3"/>
  <c r="C13" i="3"/>
  <c r="C11" i="3"/>
  <c r="B12" i="3"/>
  <c r="B13" i="3"/>
  <c r="B11" i="3"/>
  <c r="E11" i="3"/>
  <c r="C5" i="3"/>
  <c r="B5" i="3"/>
  <c r="E13" i="3" s="1"/>
  <c r="D4" i="3"/>
  <c r="B4" i="3"/>
  <c r="E12" i="3" s="1"/>
  <c r="E3" i="2"/>
  <c r="D3" i="2"/>
  <c r="G15" i="6" l="1"/>
  <c r="G20" i="6" s="1"/>
  <c r="F14" i="6"/>
  <c r="E7" i="6"/>
  <c r="D7" i="6"/>
  <c r="C5" i="6"/>
  <c r="E11" i="5"/>
  <c r="F15" i="5" s="1"/>
  <c r="F20" i="5" s="1"/>
  <c r="B7" i="5"/>
  <c r="E12" i="5"/>
  <c r="C7" i="5"/>
  <c r="F15" i="4"/>
  <c r="F20" i="4" s="1"/>
  <c r="C7" i="4"/>
  <c r="F15" i="3"/>
  <c r="F20" i="3" s="1"/>
  <c r="C7" i="3"/>
  <c r="B7" i="3"/>
  <c r="D7" i="3"/>
  <c r="C7" i="6" l="1"/>
  <c r="F13" i="1"/>
  <c r="F15" i="1" l="1"/>
  <c r="F20" i="1" s="1"/>
  <c r="F12" i="1"/>
  <c r="E13" i="1"/>
  <c r="E12" i="1"/>
  <c r="E11" i="1"/>
  <c r="D12" i="1"/>
  <c r="D13" i="1"/>
  <c r="D11" i="1"/>
  <c r="C13" i="1"/>
  <c r="C12" i="1"/>
  <c r="C11" i="1"/>
  <c r="B12" i="1"/>
  <c r="B13" i="1"/>
  <c r="B11" i="1"/>
  <c r="C7" i="1"/>
  <c r="D7" i="1"/>
  <c r="B7" i="1"/>
  <c r="B4" i="1"/>
  <c r="D4" i="1"/>
  <c r="C5" i="1" s="1"/>
  <c r="B5" i="1"/>
</calcChain>
</file>

<file path=xl/sharedStrings.xml><?xml version="1.0" encoding="utf-8"?>
<sst xmlns="http://schemas.openxmlformats.org/spreadsheetml/2006/main" count="116" uniqueCount="24">
  <si>
    <t>RTC</t>
  </si>
  <si>
    <t>PSS</t>
  </si>
  <si>
    <t>EC</t>
  </si>
  <si>
    <t>СУММА</t>
  </si>
  <si>
    <t>НОРМАЛИЗАЦИЯ</t>
  </si>
  <si>
    <t>СРЕДНЕЕ</t>
  </si>
  <si>
    <t xml:space="preserve">МЕРА СОГЛАСОВАННОСТИ </t>
  </si>
  <si>
    <t>ИС=</t>
  </si>
  <si>
    <t>ИР=</t>
  </si>
  <si>
    <t>КОЕф.согласованности=</t>
  </si>
  <si>
    <t>Критерии</t>
  </si>
  <si>
    <t>Веса</t>
  </si>
  <si>
    <t>Стоимость</t>
  </si>
  <si>
    <t>Обслуживание</t>
  </si>
  <si>
    <t>Сложность</t>
  </si>
  <si>
    <t>Адаптация</t>
  </si>
  <si>
    <t>Взвешенные ср. рейтинги</t>
  </si>
  <si>
    <t>Cтоимость</t>
  </si>
  <si>
    <t>Нормализованная матрица для критерия общей стоимости</t>
  </si>
  <si>
    <r>
      <t xml:space="preserve">Коэффициент согласованности для критерия </t>
    </r>
    <r>
      <rPr>
        <b/>
        <u/>
        <sz val="12"/>
        <color theme="1"/>
        <rFont val="Calibri"/>
        <family val="2"/>
        <charset val="204"/>
        <scheme val="minor"/>
      </rPr>
      <t>обслуживания</t>
    </r>
  </si>
  <si>
    <r>
      <t xml:space="preserve">Коэффициент согласованности для критерия </t>
    </r>
    <r>
      <rPr>
        <b/>
        <u/>
        <sz val="12"/>
        <color theme="1"/>
        <rFont val="Calibri"/>
        <family val="2"/>
        <charset val="204"/>
        <scheme val="minor"/>
      </rPr>
      <t>общей стоимости</t>
    </r>
  </si>
  <si>
    <r>
      <t xml:space="preserve">Коэффициент согласованности для критерия </t>
    </r>
    <r>
      <rPr>
        <b/>
        <u/>
        <sz val="12"/>
        <color theme="1"/>
        <rFont val="Calibri"/>
        <family val="2"/>
        <charset val="204"/>
        <scheme val="minor"/>
      </rPr>
      <t>сложности</t>
    </r>
  </si>
  <si>
    <r>
      <t xml:space="preserve">Коэффициент согласованности для критерия </t>
    </r>
    <r>
      <rPr>
        <b/>
        <u/>
        <sz val="12"/>
        <color theme="1"/>
        <rFont val="Calibri"/>
        <family val="2"/>
        <charset val="204"/>
        <scheme val="minor"/>
      </rPr>
      <t>адаптации</t>
    </r>
  </si>
  <si>
    <t>Попарное сравнение для определения весов критериев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</si>
</sst>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top" wrapText="1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ont="1" applyBorder="1"/>
    <xf numFmtId="0" fontId="2" fillId="0" borderId="0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0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workbookViewId="0">
      <selection activeCell="H8" sqref="H8"/>
    </sheetView>
  </sheetViews>
  <sheetFormatPr defaultRowHeight="15" x14ac:dyDescent="0.25"/>
  <cols>
    <col min="1" max="1" width="8.7109375" style="1" customWidth="1"/>
    <col min="2" max="5" width="9.140625" style="1"/>
    <col min="6" max="6" width="27" style="1" customWidth="1"/>
    <col min="7" max="7" width="9.140625" style="1"/>
    <col min="8" max="8" width="15" style="1" customWidth="1"/>
    <col min="9" max="9" width="15.5703125" style="1" customWidth="1"/>
    <col min="10" max="10" width="14.5703125" style="1" customWidth="1"/>
    <col min="11" max="11" width="16" style="1" customWidth="1"/>
    <col min="12" max="12" width="11.28515625" style="1" customWidth="1"/>
    <col min="13" max="13" width="12.5703125" style="1" customWidth="1"/>
    <col min="14" max="14" width="25.7109375" style="1" customWidth="1"/>
    <col min="15" max="16384" width="9.140625" style="1"/>
  </cols>
  <sheetData>
    <row r="1" spans="1:6" ht="15.75" x14ac:dyDescent="0.25">
      <c r="A1" s="8" t="s">
        <v>18</v>
      </c>
      <c r="B1" s="9"/>
      <c r="C1" s="9"/>
      <c r="D1" s="9"/>
      <c r="E1" s="9"/>
      <c r="F1" s="10"/>
    </row>
    <row r="2" spans="1:6" x14ac:dyDescent="0.25">
      <c r="A2" s="6"/>
      <c r="B2" s="6" t="s">
        <v>0</v>
      </c>
      <c r="C2" s="6" t="s">
        <v>1</v>
      </c>
      <c r="D2" s="6" t="s">
        <v>2</v>
      </c>
      <c r="E2" s="6"/>
      <c r="F2" s="6"/>
    </row>
    <row r="3" spans="1:6" x14ac:dyDescent="0.25">
      <c r="A3" s="6" t="s">
        <v>0</v>
      </c>
      <c r="B3" s="6">
        <v>1</v>
      </c>
      <c r="C3" s="6">
        <v>4</v>
      </c>
      <c r="D3" s="6">
        <v>0.5</v>
      </c>
      <c r="E3" s="6"/>
      <c r="F3" s="6"/>
    </row>
    <row r="4" spans="1:6" x14ac:dyDescent="0.25">
      <c r="A4" s="6" t="s">
        <v>1</v>
      </c>
      <c r="B4" s="6">
        <f>1/C3</f>
        <v>0.25</v>
      </c>
      <c r="C4" s="6">
        <v>1</v>
      </c>
      <c r="D4" s="6">
        <f>1/7</f>
        <v>0.14285714285714285</v>
      </c>
      <c r="E4" s="6"/>
      <c r="F4" s="6"/>
    </row>
    <row r="5" spans="1:6" x14ac:dyDescent="0.25">
      <c r="A5" s="6" t="s">
        <v>2</v>
      </c>
      <c r="B5" s="6">
        <f>1/D3</f>
        <v>2</v>
      </c>
      <c r="C5" s="6">
        <f>1/D4</f>
        <v>7</v>
      </c>
      <c r="D5" s="6">
        <v>1</v>
      </c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 t="s">
        <v>3</v>
      </c>
      <c r="B7" s="6">
        <f>SUM(B3:B5)</f>
        <v>3.25</v>
      </c>
      <c r="C7" s="6">
        <f t="shared" ref="C7:D7" si="0">SUM(C3:C5)</f>
        <v>12</v>
      </c>
      <c r="D7" s="6">
        <f t="shared" si="0"/>
        <v>1.6428571428571428</v>
      </c>
      <c r="E7" s="6"/>
      <c r="F7" s="6"/>
    </row>
    <row r="8" spans="1:6" ht="15.75" x14ac:dyDescent="0.25">
      <c r="A8" s="8" t="s">
        <v>18</v>
      </c>
      <c r="B8" s="9"/>
      <c r="C8" s="9"/>
      <c r="D8" s="9"/>
      <c r="E8" s="9"/>
      <c r="F8" s="10"/>
    </row>
    <row r="9" spans="1:6" x14ac:dyDescent="0.25">
      <c r="A9" s="6" t="s">
        <v>4</v>
      </c>
      <c r="B9" s="6"/>
      <c r="C9" s="6"/>
      <c r="D9" s="6"/>
      <c r="E9" s="6"/>
      <c r="F9" s="6"/>
    </row>
    <row r="10" spans="1:6" x14ac:dyDescent="0.25">
      <c r="A10" s="6"/>
      <c r="B10" s="6" t="s">
        <v>0</v>
      </c>
      <c r="C10" s="6" t="s">
        <v>1</v>
      </c>
      <c r="D10" s="6" t="s">
        <v>2</v>
      </c>
      <c r="E10" s="6" t="s">
        <v>5</v>
      </c>
      <c r="F10" s="6" t="s">
        <v>6</v>
      </c>
    </row>
    <row r="11" spans="1:6" x14ac:dyDescent="0.25">
      <c r="A11" s="6" t="s">
        <v>0</v>
      </c>
      <c r="B11" s="6">
        <f>B3/$B$7</f>
        <v>0.30769230769230771</v>
      </c>
      <c r="C11" s="6">
        <f>C3/$C$7</f>
        <v>0.33333333333333331</v>
      </c>
      <c r="D11" s="6">
        <f>D3/$D$7</f>
        <v>0.30434782608695654</v>
      </c>
      <c r="E11" s="6">
        <f>AVERAGE(B11:D11)</f>
        <v>0.31512448903753248</v>
      </c>
      <c r="F11" s="6">
        <f>MMULT(B3:D3,$E$11:$E$13)/E11</f>
        <v>3.0019162735849054</v>
      </c>
    </row>
    <row r="12" spans="1:6" x14ac:dyDescent="0.25">
      <c r="A12" s="6" t="s">
        <v>1</v>
      </c>
      <c r="B12" s="6">
        <f t="shared" ref="B12:B13" si="1">B4/$B$7</f>
        <v>7.6923076923076927E-2</v>
      </c>
      <c r="C12" s="6">
        <f t="shared" ref="C12" si="2">C4/$C$7</f>
        <v>8.3333333333333329E-2</v>
      </c>
      <c r="D12" s="6">
        <f t="shared" ref="D12:D13" si="3">D4/$D$7</f>
        <v>8.6956521739130432E-2</v>
      </c>
      <c r="E12" s="6">
        <f t="shared" ref="E12" si="4">AVERAGE(B12:D12)</f>
        <v>8.2404310665180225E-2</v>
      </c>
      <c r="F12" s="6">
        <f>MMULT(B4:D4,$E$11:$E$13)/E12</f>
        <v>3.0004831695925267</v>
      </c>
    </row>
    <row r="13" spans="1:6" x14ac:dyDescent="0.25">
      <c r="A13" s="6" t="s">
        <v>2</v>
      </c>
      <c r="B13" s="6">
        <f t="shared" si="1"/>
        <v>0.61538461538461542</v>
      </c>
      <c r="C13" s="6">
        <f>C5/$C$7</f>
        <v>0.58333333333333337</v>
      </c>
      <c r="D13" s="6">
        <f t="shared" si="3"/>
        <v>0.60869565217391308</v>
      </c>
      <c r="E13" s="6">
        <f>AVERAGE(B13:D13)</f>
        <v>0.60247120029728729</v>
      </c>
      <c r="F13" s="6">
        <f>MMULT(B5:D5,$E$11:$E$13)/E13</f>
        <v>3.0035466461063987</v>
      </c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 t="s">
        <v>7</v>
      </c>
      <c r="F15" s="6">
        <f>(AVERAGE(F11:F13)-3)/2</f>
        <v>9.9101488063868537E-4</v>
      </c>
    </row>
    <row r="16" spans="1:6" x14ac:dyDescent="0.25">
      <c r="A16" s="6"/>
      <c r="B16" s="6"/>
      <c r="C16" s="6"/>
      <c r="D16" s="6"/>
      <c r="E16" s="6"/>
      <c r="F16" s="6"/>
    </row>
    <row r="17" spans="1:14" x14ac:dyDescent="0.25">
      <c r="A17" s="6"/>
      <c r="B17" s="6"/>
      <c r="C17" s="6"/>
      <c r="D17" s="6"/>
      <c r="E17" s="6" t="s">
        <v>8</v>
      </c>
      <c r="F17" s="6">
        <v>0.57999999999999996</v>
      </c>
    </row>
    <row r="18" spans="1:14" x14ac:dyDescent="0.25">
      <c r="A18" s="6"/>
      <c r="B18" s="6"/>
      <c r="C18" s="6"/>
      <c r="D18" s="6"/>
      <c r="E18" s="6"/>
      <c r="F18" s="6"/>
    </row>
    <row r="19" spans="1:14" ht="15.75" x14ac:dyDescent="0.25">
      <c r="A19" s="8" t="s">
        <v>20</v>
      </c>
      <c r="B19" s="9"/>
      <c r="C19" s="9"/>
      <c r="D19" s="9"/>
      <c r="E19" s="9"/>
      <c r="F19" s="10"/>
    </row>
    <row r="20" spans="1:14" x14ac:dyDescent="0.25">
      <c r="A20" s="6"/>
      <c r="B20" s="6"/>
      <c r="C20" s="6" t="s">
        <v>9</v>
      </c>
      <c r="D20" s="6"/>
      <c r="E20" s="6"/>
      <c r="F20" s="6">
        <f>F15/F17</f>
        <v>1.7086463459287679E-3</v>
      </c>
    </row>
    <row r="22" spans="1:14" ht="15.75" x14ac:dyDescent="0.25">
      <c r="A22" s="14"/>
      <c r="B22" s="14"/>
      <c r="C22" s="14"/>
      <c r="D22" s="14"/>
      <c r="E22" s="14"/>
      <c r="F22" s="14"/>
      <c r="I22" s="14"/>
      <c r="J22" s="14"/>
      <c r="K22" s="14"/>
      <c r="L22" s="14"/>
      <c r="M22" s="14"/>
      <c r="N22" s="14"/>
    </row>
    <row r="23" spans="1:14" ht="15.75" x14ac:dyDescent="0.25">
      <c r="A23" s="12"/>
      <c r="B23" s="13"/>
      <c r="C23" s="13"/>
      <c r="D23" s="13"/>
      <c r="E23" s="13"/>
      <c r="F23" s="13"/>
      <c r="I23" s="12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I24" s="13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I25" s="13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I27" s="13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I28" s="13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I29" s="13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I30" s="13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I31" s="13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I32" s="13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I33" s="13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I34" s="13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I35" s="13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I36" s="13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I37" s="13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I38" s="13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I39" s="13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I40" s="13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I41" s="13"/>
      <c r="J41" s="13"/>
      <c r="K41" s="13"/>
      <c r="L41" s="13"/>
      <c r="M41" s="13"/>
      <c r="N41" s="13"/>
    </row>
    <row r="43" spans="1:14" ht="15.75" x14ac:dyDescent="0.25">
      <c r="A43" s="14"/>
      <c r="B43" s="14"/>
      <c r="C43" s="14"/>
      <c r="D43" s="14"/>
      <c r="E43" s="14"/>
      <c r="F43" s="14"/>
      <c r="H43" s="14"/>
      <c r="I43" s="14"/>
      <c r="J43" s="14"/>
      <c r="K43" s="14"/>
      <c r="L43" s="14"/>
      <c r="M43" s="14"/>
      <c r="N43" s="14"/>
    </row>
    <row r="44" spans="1:14" ht="15.75" x14ac:dyDescent="0.25">
      <c r="A44" s="12"/>
      <c r="B44" s="13"/>
      <c r="C44" s="13"/>
      <c r="D44" s="13"/>
      <c r="E44" s="13"/>
      <c r="F44" s="13"/>
      <c r="H44" s="12"/>
      <c r="I44" s="15"/>
      <c r="J44" s="15"/>
      <c r="K44" s="15"/>
      <c r="L44" s="15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H45" s="15"/>
      <c r="I45" s="13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H46" s="15"/>
      <c r="I46" s="13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H47" s="15"/>
      <c r="I47" s="13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H48" s="15"/>
      <c r="I48" s="13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H52" s="13"/>
      <c r="I52" s="15"/>
      <c r="J52" s="15"/>
      <c r="K52" s="15"/>
      <c r="L52" s="15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H53" s="15"/>
      <c r="I53" s="13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H54" s="15"/>
      <c r="I54" s="13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H55" s="15"/>
      <c r="I55" s="13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H56" s="15"/>
      <c r="I56" s="13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H62" s="13"/>
      <c r="I62" s="13"/>
      <c r="J62" s="13"/>
      <c r="K62" s="13"/>
      <c r="L62" s="13"/>
      <c r="M62" s="13"/>
      <c r="N62" s="13"/>
    </row>
  </sheetData>
  <mergeCells count="3">
    <mergeCell ref="A1:F1"/>
    <mergeCell ref="A8:F8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5D4A-12A6-48A7-B0B3-5A60F46551A8}">
  <dimension ref="A1:F20"/>
  <sheetViews>
    <sheetView workbookViewId="0">
      <selection activeCell="E13" sqref="E13"/>
    </sheetView>
  </sheetViews>
  <sheetFormatPr defaultRowHeight="15" x14ac:dyDescent="0.25"/>
  <cols>
    <col min="6" max="6" width="26.140625" customWidth="1"/>
  </cols>
  <sheetData>
    <row r="1" spans="1:6" ht="15.75" x14ac:dyDescent="0.25">
      <c r="A1" s="8" t="s">
        <v>19</v>
      </c>
      <c r="B1" s="9"/>
      <c r="C1" s="9"/>
      <c r="D1" s="9"/>
      <c r="E1" s="9"/>
      <c r="F1" s="10"/>
    </row>
    <row r="2" spans="1:6" ht="15.75" x14ac:dyDescent="0.25">
      <c r="A2" s="5"/>
      <c r="B2" s="6" t="s">
        <v>0</v>
      </c>
      <c r="C2" s="6" t="s">
        <v>1</v>
      </c>
      <c r="D2" s="6" t="s">
        <v>2</v>
      </c>
      <c r="E2" s="6"/>
      <c r="F2" s="6"/>
    </row>
    <row r="3" spans="1:6" x14ac:dyDescent="0.25">
      <c r="A3" s="6" t="s">
        <v>0</v>
      </c>
      <c r="B3" s="6">
        <v>1</v>
      </c>
      <c r="C3" s="6">
        <v>0.5</v>
      </c>
      <c r="D3" s="6">
        <v>6</v>
      </c>
      <c r="E3" s="6"/>
      <c r="F3" s="6"/>
    </row>
    <row r="4" spans="1:6" x14ac:dyDescent="0.25">
      <c r="A4" s="6" t="s">
        <v>1</v>
      </c>
      <c r="B4" s="6">
        <f>1/C3</f>
        <v>2</v>
      </c>
      <c r="C4" s="6">
        <v>1</v>
      </c>
      <c r="D4" s="6">
        <f>8</f>
        <v>8</v>
      </c>
      <c r="E4" s="6"/>
      <c r="F4" s="6"/>
    </row>
    <row r="5" spans="1:6" x14ac:dyDescent="0.25">
      <c r="A5" s="6" t="s">
        <v>2</v>
      </c>
      <c r="B5" s="6">
        <f>1/D3</f>
        <v>0.16666666666666666</v>
      </c>
      <c r="C5" s="6">
        <f>1/D4</f>
        <v>0.125</v>
      </c>
      <c r="D5" s="6">
        <v>1</v>
      </c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 t="s">
        <v>3</v>
      </c>
      <c r="B7" s="6">
        <f>SUM(B3:B5)</f>
        <v>3.1666666666666665</v>
      </c>
      <c r="C7" s="6">
        <f t="shared" ref="C7:D7" si="0">SUM(C3:C5)</f>
        <v>1.625</v>
      </c>
      <c r="D7" s="6">
        <f t="shared" si="0"/>
        <v>15</v>
      </c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 t="s">
        <v>4</v>
      </c>
      <c r="B9" s="6"/>
      <c r="C9" s="6"/>
      <c r="D9" s="6"/>
      <c r="E9" s="6"/>
      <c r="F9" s="6"/>
    </row>
    <row r="10" spans="1:6" x14ac:dyDescent="0.25">
      <c r="A10" s="6"/>
      <c r="B10" s="6" t="s">
        <v>0</v>
      </c>
      <c r="C10" s="6" t="s">
        <v>1</v>
      </c>
      <c r="D10" s="6" t="s">
        <v>2</v>
      </c>
      <c r="E10" s="6" t="s">
        <v>5</v>
      </c>
      <c r="F10" s="6" t="s">
        <v>6</v>
      </c>
    </row>
    <row r="11" spans="1:6" x14ac:dyDescent="0.25">
      <c r="A11" s="6" t="s">
        <v>0</v>
      </c>
      <c r="B11" s="6">
        <f>B3/$B$7</f>
        <v>0.31578947368421056</v>
      </c>
      <c r="C11" s="6">
        <f>C3/$C$7</f>
        <v>0.30769230769230771</v>
      </c>
      <c r="D11" s="6">
        <f>D3/$D$7</f>
        <v>0.4</v>
      </c>
      <c r="E11" s="6">
        <f>AVERAGE(B11:D11)</f>
        <v>0.34116059379217284</v>
      </c>
      <c r="F11" s="6">
        <f>MMULT(B3:D3,$E$11:$E$13)/E11</f>
        <v>3.0200421940928268</v>
      </c>
    </row>
    <row r="12" spans="1:6" x14ac:dyDescent="0.25">
      <c r="A12" s="6" t="s">
        <v>1</v>
      </c>
      <c r="B12" s="6">
        <f t="shared" ref="B12:B13" si="1">B4/$B$7</f>
        <v>0.63157894736842113</v>
      </c>
      <c r="C12" s="6">
        <f t="shared" ref="C12:C13" si="2">C4/$C$7</f>
        <v>0.61538461538461542</v>
      </c>
      <c r="D12" s="6">
        <f t="shared" ref="D12:D13" si="3">D4/$D$7</f>
        <v>0.53333333333333333</v>
      </c>
      <c r="E12" s="6">
        <f t="shared" ref="E12:E13" si="4">AVERAGE(B12:D12)</f>
        <v>0.59343229869545666</v>
      </c>
      <c r="F12" s="6">
        <f>MMULT(B4:D4,$E$11:$E$13)/E12</f>
        <v>3.0315342631898119</v>
      </c>
    </row>
    <row r="13" spans="1:6" x14ac:dyDescent="0.25">
      <c r="A13" s="6" t="s">
        <v>2</v>
      </c>
      <c r="B13" s="6">
        <f t="shared" si="1"/>
        <v>5.2631578947368418E-2</v>
      </c>
      <c r="C13" s="6">
        <f t="shared" si="2"/>
        <v>7.6923076923076927E-2</v>
      </c>
      <c r="D13" s="6">
        <f t="shared" si="3"/>
        <v>6.6666666666666666E-2</v>
      </c>
      <c r="E13" s="6">
        <f t="shared" si="4"/>
        <v>6.5407107512370666E-2</v>
      </c>
      <c r="F13" s="6">
        <f>MMULT(B5:D5,$E$11:$E$13)/E13</f>
        <v>3.0034387895460801</v>
      </c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 t="s">
        <v>7</v>
      </c>
      <c r="F15" s="6">
        <f>(AVERAGE(F11:F13)-3)/2</f>
        <v>9.1692078047866943E-3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 t="s">
        <v>8</v>
      </c>
      <c r="F17" s="6">
        <v>0.57999999999999996</v>
      </c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 t="s">
        <v>9</v>
      </c>
      <c r="D20" s="6"/>
      <c r="E20" s="6"/>
      <c r="F20" s="6">
        <f>F15/F17</f>
        <v>1.5808978973770163E-2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CACB-801E-4250-BE8A-F94CE46B4FEF}">
  <dimension ref="A1:F20"/>
  <sheetViews>
    <sheetView workbookViewId="0">
      <selection activeCell="G14" sqref="G14"/>
    </sheetView>
  </sheetViews>
  <sheetFormatPr defaultRowHeight="15" x14ac:dyDescent="0.25"/>
  <cols>
    <col min="6" max="6" width="25.7109375" customWidth="1"/>
  </cols>
  <sheetData>
    <row r="1" spans="1:6" ht="15.75" x14ac:dyDescent="0.25">
      <c r="A1" s="7" t="s">
        <v>21</v>
      </c>
      <c r="B1" s="7"/>
      <c r="C1" s="7"/>
      <c r="D1" s="7"/>
      <c r="E1" s="7"/>
      <c r="F1" s="7"/>
    </row>
    <row r="2" spans="1:6" ht="15.75" x14ac:dyDescent="0.25">
      <c r="A2" s="5"/>
      <c r="B2" s="6" t="s">
        <v>0</v>
      </c>
      <c r="C2" s="6" t="s">
        <v>1</v>
      </c>
      <c r="D2" s="6" t="s">
        <v>2</v>
      </c>
      <c r="E2" s="6"/>
      <c r="F2" s="6"/>
    </row>
    <row r="3" spans="1:6" x14ac:dyDescent="0.25">
      <c r="A3" s="6" t="s">
        <v>0</v>
      </c>
      <c r="B3" s="6">
        <v>1</v>
      </c>
      <c r="C3" s="6">
        <v>1</v>
      </c>
      <c r="D3" s="6">
        <v>5</v>
      </c>
      <c r="E3" s="6"/>
      <c r="F3" s="6"/>
    </row>
    <row r="4" spans="1:6" x14ac:dyDescent="0.25">
      <c r="A4" s="6" t="s">
        <v>1</v>
      </c>
      <c r="B4" s="6">
        <f>1/C3</f>
        <v>1</v>
      </c>
      <c r="C4" s="6">
        <v>1</v>
      </c>
      <c r="D4" s="6">
        <v>5</v>
      </c>
      <c r="E4" s="6"/>
      <c r="F4" s="6"/>
    </row>
    <row r="5" spans="1:6" x14ac:dyDescent="0.25">
      <c r="A5" s="6" t="s">
        <v>2</v>
      </c>
      <c r="B5" s="6">
        <f>1/D3</f>
        <v>0.2</v>
      </c>
      <c r="C5" s="6">
        <f>1/D4</f>
        <v>0.2</v>
      </c>
      <c r="D5" s="6">
        <v>1</v>
      </c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 t="s">
        <v>3</v>
      </c>
      <c r="B7" s="6">
        <f>SUM(B3:B5)</f>
        <v>2.2000000000000002</v>
      </c>
      <c r="C7" s="6">
        <f t="shared" ref="C7:D7" si="0">SUM(C3:C5)</f>
        <v>2.2000000000000002</v>
      </c>
      <c r="D7" s="6">
        <f t="shared" si="0"/>
        <v>11</v>
      </c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 t="s">
        <v>4</v>
      </c>
      <c r="B9" s="6"/>
      <c r="C9" s="6"/>
      <c r="D9" s="6"/>
      <c r="E9" s="6"/>
      <c r="F9" s="6"/>
    </row>
    <row r="10" spans="1:6" x14ac:dyDescent="0.25">
      <c r="A10" s="6"/>
      <c r="B10" s="6" t="s">
        <v>0</v>
      </c>
      <c r="C10" s="6" t="s">
        <v>1</v>
      </c>
      <c r="D10" s="6" t="s">
        <v>2</v>
      </c>
      <c r="E10" s="6" t="s">
        <v>5</v>
      </c>
      <c r="F10" s="6" t="s">
        <v>6</v>
      </c>
    </row>
    <row r="11" spans="1:6" x14ac:dyDescent="0.25">
      <c r="A11" s="6" t="s">
        <v>0</v>
      </c>
      <c r="B11" s="6">
        <f>B3/$B$7</f>
        <v>0.45454545454545453</v>
      </c>
      <c r="C11" s="6">
        <f>C3/$C$7</f>
        <v>0.45454545454545453</v>
      </c>
      <c r="D11" s="6">
        <f>D3/$D$7</f>
        <v>0.45454545454545453</v>
      </c>
      <c r="E11" s="6">
        <f>AVERAGE(B11:D11)</f>
        <v>0.45454545454545453</v>
      </c>
      <c r="F11" s="6">
        <f>MMULT(B3:D3,$E$11:$E$13)/E11</f>
        <v>3</v>
      </c>
    </row>
    <row r="12" spans="1:6" x14ac:dyDescent="0.25">
      <c r="A12" s="6" t="s">
        <v>1</v>
      </c>
      <c r="B12" s="6">
        <f t="shared" ref="B12:B13" si="1">B4/$B$7</f>
        <v>0.45454545454545453</v>
      </c>
      <c r="C12" s="6">
        <f t="shared" ref="C12:C13" si="2">C4/$C$7</f>
        <v>0.45454545454545453</v>
      </c>
      <c r="D12" s="6">
        <f t="shared" ref="D12:D13" si="3">D4/$D$7</f>
        <v>0.45454545454545453</v>
      </c>
      <c r="E12" s="6">
        <f t="shared" ref="E12" si="4">AVERAGE(B12:D12)</f>
        <v>0.45454545454545453</v>
      </c>
      <c r="F12" s="6">
        <f>MMULT(B4:D4,$E$11:$E$13)/E12</f>
        <v>3</v>
      </c>
    </row>
    <row r="13" spans="1:6" x14ac:dyDescent="0.25">
      <c r="A13" s="6" t="s">
        <v>2</v>
      </c>
      <c r="B13" s="6">
        <f t="shared" si="1"/>
        <v>9.0909090909090912E-2</v>
      </c>
      <c r="C13" s="6">
        <f t="shared" si="2"/>
        <v>9.0909090909090912E-2</v>
      </c>
      <c r="D13" s="6">
        <f t="shared" si="3"/>
        <v>9.0909090909090912E-2</v>
      </c>
      <c r="E13" s="6">
        <f>AVERAGE(B13:D13)</f>
        <v>9.0909090909090898E-2</v>
      </c>
      <c r="F13" s="6">
        <f>MMULT(B5:D5,$E$11:$E$13)/E13</f>
        <v>3</v>
      </c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 t="s">
        <v>7</v>
      </c>
      <c r="F15" s="6">
        <f>(AVERAGE(F11:F13)-3)/2</f>
        <v>0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 t="s">
        <v>8</v>
      </c>
      <c r="F17" s="6">
        <v>0.57999999999999996</v>
      </c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 t="s">
        <v>9</v>
      </c>
      <c r="D20" s="6"/>
      <c r="E20" s="6"/>
      <c r="F20" s="6">
        <f>F15/F17</f>
        <v>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169B-46E3-45B7-A0CB-CE9580B0BE10}">
  <dimension ref="A1:F20"/>
  <sheetViews>
    <sheetView workbookViewId="0">
      <selection activeCell="F14" sqref="F14"/>
    </sheetView>
  </sheetViews>
  <sheetFormatPr defaultRowHeight="15" x14ac:dyDescent="0.25"/>
  <cols>
    <col min="6" max="6" width="25.140625" customWidth="1"/>
  </cols>
  <sheetData>
    <row r="1" spans="1:6" ht="15.75" x14ac:dyDescent="0.25">
      <c r="A1" s="8" t="s">
        <v>22</v>
      </c>
      <c r="B1" s="9"/>
      <c r="C1" s="9"/>
      <c r="D1" s="9"/>
      <c r="E1" s="9"/>
      <c r="F1" s="10"/>
    </row>
    <row r="2" spans="1:6" ht="15.75" x14ac:dyDescent="0.25">
      <c r="A2" s="5"/>
      <c r="B2" s="6" t="s">
        <v>0</v>
      </c>
      <c r="C2" s="6" t="s">
        <v>1</v>
      </c>
      <c r="D2" s="6" t="s">
        <v>2</v>
      </c>
      <c r="E2" s="6"/>
      <c r="F2" s="6"/>
    </row>
    <row r="3" spans="1:6" x14ac:dyDescent="0.25">
      <c r="A3" s="6" t="s">
        <v>0</v>
      </c>
      <c r="B3" s="6">
        <v>1</v>
      </c>
      <c r="C3" s="6">
        <f>0.25</f>
        <v>0.25</v>
      </c>
      <c r="D3" s="6">
        <v>3</v>
      </c>
      <c r="E3" s="6"/>
      <c r="F3" s="6"/>
    </row>
    <row r="4" spans="1:6" x14ac:dyDescent="0.25">
      <c r="A4" s="6" t="s">
        <v>1</v>
      </c>
      <c r="B4" s="6">
        <f>1/C3</f>
        <v>4</v>
      </c>
      <c r="C4" s="6">
        <v>1</v>
      </c>
      <c r="D4" s="6">
        <v>6</v>
      </c>
      <c r="E4" s="6"/>
      <c r="F4" s="6"/>
    </row>
    <row r="5" spans="1:6" x14ac:dyDescent="0.25">
      <c r="A5" s="6" t="s">
        <v>2</v>
      </c>
      <c r="B5" s="6">
        <f>1/D3</f>
        <v>0.33333333333333331</v>
      </c>
      <c r="C5" s="6">
        <f>1/D4</f>
        <v>0.16666666666666666</v>
      </c>
      <c r="D5" s="6">
        <v>1</v>
      </c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 t="s">
        <v>3</v>
      </c>
      <c r="B7" s="6">
        <f>SUM(B3:B5)</f>
        <v>5.333333333333333</v>
      </c>
      <c r="C7" s="6">
        <f t="shared" ref="C7:D7" si="0">SUM(C3:C5)</f>
        <v>1.4166666666666667</v>
      </c>
      <c r="D7" s="6">
        <f t="shared" si="0"/>
        <v>10</v>
      </c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 t="s">
        <v>4</v>
      </c>
      <c r="B9" s="6"/>
      <c r="C9" s="6"/>
      <c r="D9" s="6"/>
      <c r="E9" s="6"/>
      <c r="F9" s="6"/>
    </row>
    <row r="10" spans="1:6" x14ac:dyDescent="0.25">
      <c r="A10" s="6"/>
      <c r="B10" s="6" t="s">
        <v>0</v>
      </c>
      <c r="C10" s="6" t="s">
        <v>1</v>
      </c>
      <c r="D10" s="6" t="s">
        <v>2</v>
      </c>
      <c r="E10" s="6" t="s">
        <v>5</v>
      </c>
      <c r="F10" s="6" t="s">
        <v>6</v>
      </c>
    </row>
    <row r="11" spans="1:6" x14ac:dyDescent="0.25">
      <c r="A11" s="6" t="s">
        <v>0</v>
      </c>
      <c r="B11" s="6">
        <f>B3/$B$7</f>
        <v>0.1875</v>
      </c>
      <c r="C11" s="6">
        <f>C3/$C$7</f>
        <v>0.1764705882352941</v>
      </c>
      <c r="D11" s="6">
        <f>D3/$D$7</f>
        <v>0.3</v>
      </c>
      <c r="E11" s="6">
        <f>AVERAGE(B11:D11)</f>
        <v>0.2213235294117647</v>
      </c>
      <c r="F11" s="6">
        <f>MMULT(B3:D3,$E$11:$E$13)/E11</f>
        <v>3.0398671096345513</v>
      </c>
    </row>
    <row r="12" spans="1:6" x14ac:dyDescent="0.25">
      <c r="A12" s="6" t="s">
        <v>1</v>
      </c>
      <c r="B12" s="6">
        <f t="shared" ref="B12:B13" si="1">B4/$B$7</f>
        <v>0.75</v>
      </c>
      <c r="C12" s="6">
        <f t="shared" ref="C12:C13" si="2">C4/$C$7</f>
        <v>0.70588235294117641</v>
      </c>
      <c r="D12" s="6">
        <f t="shared" ref="D12:D13" si="3">D4/$D$7</f>
        <v>0.6</v>
      </c>
      <c r="E12" s="6">
        <f t="shared" ref="E12" si="4">AVERAGE(B12:D12)</f>
        <v>0.68529411764705872</v>
      </c>
      <c r="F12" s="6">
        <f>MMULT(B4:D4,$E$11:$E$13)/E12</f>
        <v>3.1094420600858372</v>
      </c>
    </row>
    <row r="13" spans="1:6" x14ac:dyDescent="0.25">
      <c r="A13" s="6" t="s">
        <v>2</v>
      </c>
      <c r="B13" s="6">
        <f t="shared" si="1"/>
        <v>6.25E-2</v>
      </c>
      <c r="C13" s="6">
        <f t="shared" si="2"/>
        <v>0.1176470588235294</v>
      </c>
      <c r="D13" s="6">
        <f t="shared" si="3"/>
        <v>0.1</v>
      </c>
      <c r="E13" s="6">
        <f>AVERAGE(B13:D13)</f>
        <v>9.3382352941176472E-2</v>
      </c>
      <c r="F13" s="6">
        <f>MMULT(B5:D5,$E$11:$E$13)/E13</f>
        <v>3.0131233595800526</v>
      </c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 t="s">
        <v>7</v>
      </c>
      <c r="F15" s="6">
        <f>(AVERAGE(F11:F13)-3)/2</f>
        <v>2.707208821674012E-2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 t="s">
        <v>8</v>
      </c>
      <c r="F17" s="6">
        <v>0.57999999999999996</v>
      </c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 t="s">
        <v>9</v>
      </c>
      <c r="D20" s="6"/>
      <c r="E20" s="6"/>
      <c r="F20" s="6">
        <f>F15/F17</f>
        <v>4.667601416679331E-2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96C-F516-4DA6-BC27-38276D4385DD}">
  <dimension ref="A1:G20"/>
  <sheetViews>
    <sheetView tabSelected="1" workbookViewId="0">
      <selection activeCell="I16" sqref="I16"/>
    </sheetView>
  </sheetViews>
  <sheetFormatPr defaultRowHeight="15" x14ac:dyDescent="0.25"/>
  <cols>
    <col min="1" max="1" width="14" customWidth="1"/>
    <col min="2" max="2" width="12" customWidth="1"/>
    <col min="3" max="3" width="15.140625" customWidth="1"/>
    <col min="4" max="4" width="11.7109375" customWidth="1"/>
    <col min="5" max="5" width="13.42578125" customWidth="1"/>
    <col min="7" max="7" width="25.28515625" customWidth="1"/>
  </cols>
  <sheetData>
    <row r="1" spans="1:7" ht="15.75" x14ac:dyDescent="0.25">
      <c r="A1" s="8" t="s">
        <v>23</v>
      </c>
      <c r="B1" s="9"/>
      <c r="C1" s="9"/>
      <c r="D1" s="9"/>
      <c r="E1" s="9"/>
      <c r="F1" s="9"/>
      <c r="G1" s="10"/>
    </row>
    <row r="2" spans="1:7" ht="15.75" x14ac:dyDescent="0.25">
      <c r="A2" s="5"/>
      <c r="B2" s="11" t="s">
        <v>17</v>
      </c>
      <c r="C2" s="11" t="s">
        <v>13</v>
      </c>
      <c r="D2" s="11" t="s">
        <v>14</v>
      </c>
      <c r="E2" s="11" t="s">
        <v>15</v>
      </c>
      <c r="F2" s="6"/>
      <c r="G2" s="6"/>
    </row>
    <row r="3" spans="1:7" x14ac:dyDescent="0.25">
      <c r="A3" s="11" t="s">
        <v>17</v>
      </c>
      <c r="B3" s="6">
        <v>1</v>
      </c>
      <c r="C3" s="6">
        <v>6</v>
      </c>
      <c r="D3" s="6">
        <f>1/2</f>
        <v>0.5</v>
      </c>
      <c r="E3" s="6">
        <v>3</v>
      </c>
      <c r="F3" s="6"/>
      <c r="G3" s="6"/>
    </row>
    <row r="4" spans="1:7" x14ac:dyDescent="0.25">
      <c r="A4" s="11" t="s">
        <v>13</v>
      </c>
      <c r="B4" s="6">
        <f>1/C3</f>
        <v>0.16666666666666666</v>
      </c>
      <c r="C4" s="6">
        <v>1</v>
      </c>
      <c r="D4" s="6">
        <f>1/8</f>
        <v>0.125</v>
      </c>
      <c r="E4" s="6">
        <f>1/3</f>
        <v>0.33333333333333331</v>
      </c>
      <c r="F4" s="6"/>
      <c r="G4" s="6"/>
    </row>
    <row r="5" spans="1:7" x14ac:dyDescent="0.25">
      <c r="A5" s="11" t="s">
        <v>14</v>
      </c>
      <c r="B5" s="6">
        <f>1/D3</f>
        <v>2</v>
      </c>
      <c r="C5" s="6">
        <f>1/D4</f>
        <v>8</v>
      </c>
      <c r="D5" s="6">
        <v>1</v>
      </c>
      <c r="E5" s="6">
        <v>5</v>
      </c>
      <c r="F5" s="6"/>
      <c r="G5" s="6"/>
    </row>
    <row r="6" spans="1:7" x14ac:dyDescent="0.25">
      <c r="A6" s="11" t="s">
        <v>15</v>
      </c>
      <c r="B6" s="6">
        <f>1/E3</f>
        <v>0.33333333333333331</v>
      </c>
      <c r="C6" s="6">
        <f>1/E4</f>
        <v>3</v>
      </c>
      <c r="D6" s="6">
        <f>1/E5</f>
        <v>0.2</v>
      </c>
      <c r="E6" s="6">
        <v>1</v>
      </c>
      <c r="F6" s="6"/>
      <c r="G6" s="6"/>
    </row>
    <row r="7" spans="1:7" x14ac:dyDescent="0.25">
      <c r="A7" s="6" t="s">
        <v>3</v>
      </c>
      <c r="B7" s="6">
        <f>SUM(B3:B6)</f>
        <v>3.5000000000000004</v>
      </c>
      <c r="C7" s="6">
        <f t="shared" ref="C7:D7" si="0">SUM(C3:C6)</f>
        <v>18</v>
      </c>
      <c r="D7" s="6">
        <f t="shared" si="0"/>
        <v>1.825</v>
      </c>
      <c r="E7" s="6">
        <f>SUM(E3:E6)</f>
        <v>9.3333333333333339</v>
      </c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6" t="s">
        <v>4</v>
      </c>
      <c r="B9" s="6"/>
      <c r="C9" s="6"/>
      <c r="D9" s="6"/>
      <c r="E9" s="6"/>
      <c r="F9" s="6"/>
      <c r="G9" s="6"/>
    </row>
    <row r="10" spans="1:7" x14ac:dyDescent="0.25">
      <c r="A10" s="6"/>
      <c r="B10" s="11" t="s">
        <v>17</v>
      </c>
      <c r="C10" s="11" t="s">
        <v>13</v>
      </c>
      <c r="D10" s="11" t="s">
        <v>14</v>
      </c>
      <c r="E10" s="11" t="s">
        <v>15</v>
      </c>
      <c r="F10" s="6" t="s">
        <v>5</v>
      </c>
      <c r="G10" s="6" t="s">
        <v>6</v>
      </c>
    </row>
    <row r="11" spans="1:7" x14ac:dyDescent="0.25">
      <c r="A11" s="11" t="s">
        <v>17</v>
      </c>
      <c r="B11" s="6">
        <f>B3/$B$7</f>
        <v>0.2857142857142857</v>
      </c>
      <c r="C11" s="6">
        <f>C3/$C$7</f>
        <v>0.33333333333333331</v>
      </c>
      <c r="D11" s="6">
        <f>D3/$D$7</f>
        <v>0.27397260273972601</v>
      </c>
      <c r="E11" s="6">
        <f>E3/$E$7</f>
        <v>0.3214285714285714</v>
      </c>
      <c r="F11" s="6">
        <f>AVERAGE(B11:E11)</f>
        <v>0.30361219830397912</v>
      </c>
      <c r="G11" s="6">
        <f>MMULT(B3:E3,$F$11:$F$14)/F11</f>
        <v>4.0713262611342369</v>
      </c>
    </row>
    <row r="12" spans="1:7" x14ac:dyDescent="0.25">
      <c r="A12" s="11" t="s">
        <v>13</v>
      </c>
      <c r="B12" s="6">
        <f t="shared" ref="B12:B14" si="1">B4/$B$7</f>
        <v>4.7619047619047609E-2</v>
      </c>
      <c r="C12" s="6">
        <f t="shared" ref="C12:C14" si="2">C4/$C$7</f>
        <v>5.5555555555555552E-2</v>
      </c>
      <c r="D12" s="6">
        <f t="shared" ref="D12:D14" si="3">D4/$D$7</f>
        <v>6.8493150684931503E-2</v>
      </c>
      <c r="E12" s="6">
        <f t="shared" ref="E12:E14" si="4">E4/$E$7</f>
        <v>3.5714285714285712E-2</v>
      </c>
      <c r="F12" s="6">
        <f t="shared" ref="F12:F13" si="5">AVERAGE(B12:E12)</f>
        <v>5.18455098934551E-2</v>
      </c>
      <c r="G12" s="6">
        <f>MMULT(B4:E4,$F$11:$F$14)/F12</f>
        <v>4.0108453473132366</v>
      </c>
    </row>
    <row r="13" spans="1:7" x14ac:dyDescent="0.25">
      <c r="A13" s="11" t="s">
        <v>14</v>
      </c>
      <c r="B13" s="6">
        <f t="shared" si="1"/>
        <v>0.5714285714285714</v>
      </c>
      <c r="C13" s="6">
        <f t="shared" si="2"/>
        <v>0.44444444444444442</v>
      </c>
      <c r="D13" s="6">
        <f t="shared" si="3"/>
        <v>0.54794520547945202</v>
      </c>
      <c r="E13" s="6">
        <f t="shared" si="4"/>
        <v>0.5357142857142857</v>
      </c>
      <c r="F13" s="6">
        <f t="shared" si="5"/>
        <v>0.52488312676668836</v>
      </c>
      <c r="G13" s="6">
        <f>MMULT(B5:E5,$F$11:$F$14)/F13</f>
        <v>4.0869430132304592</v>
      </c>
    </row>
    <row r="14" spans="1:7" x14ac:dyDescent="0.25">
      <c r="A14" s="11" t="s">
        <v>15</v>
      </c>
      <c r="B14" s="6">
        <f t="shared" si="1"/>
        <v>9.5238095238095219E-2</v>
      </c>
      <c r="C14" s="6">
        <f t="shared" si="2"/>
        <v>0.16666666666666666</v>
      </c>
      <c r="D14" s="6">
        <f t="shared" si="3"/>
        <v>0.10958904109589042</v>
      </c>
      <c r="E14" s="6">
        <f t="shared" si="4"/>
        <v>0.10714285714285714</v>
      </c>
      <c r="F14" s="6">
        <f>AVERAGE(B14:E14)</f>
        <v>0.11965916503587735</v>
      </c>
      <c r="G14" s="6">
        <f>MMULT(B6:E6,$F$11:$F$14)/F14</f>
        <v>4.0228960817717212</v>
      </c>
    </row>
    <row r="15" spans="1:7" x14ac:dyDescent="0.25">
      <c r="A15" s="6"/>
      <c r="B15" s="6"/>
      <c r="C15" s="6"/>
      <c r="D15" s="6"/>
      <c r="E15" s="6"/>
      <c r="F15" s="6" t="s">
        <v>7</v>
      </c>
      <c r="G15" s="6">
        <f>(AVERAGE(G11:G14)-4)/3</f>
        <v>1.6000891954137824E-2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 t="s">
        <v>8</v>
      </c>
      <c r="G17" s="6">
        <v>0.9</v>
      </c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 t="s">
        <v>9</v>
      </c>
      <c r="E20" s="6"/>
      <c r="F20" s="6"/>
      <c r="G20" s="6">
        <f>G15/G17</f>
        <v>1.7778768837930916E-2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E4AB-E670-43BE-9CE9-037EC8C37277}">
  <dimension ref="A2:E8"/>
  <sheetViews>
    <sheetView workbookViewId="0">
      <selection activeCell="B3" sqref="B3"/>
    </sheetView>
  </sheetViews>
  <sheetFormatPr defaultRowHeight="15" x14ac:dyDescent="0.25"/>
  <cols>
    <col min="1" max="1" width="16.5703125" style="2" customWidth="1"/>
    <col min="2" max="16384" width="9.140625" style="2"/>
  </cols>
  <sheetData>
    <row r="2" spans="1:5" x14ac:dyDescent="0.25">
      <c r="A2" s="2" t="s">
        <v>10</v>
      </c>
      <c r="B2" s="2" t="s">
        <v>11</v>
      </c>
      <c r="C2" s="2" t="s">
        <v>0</v>
      </c>
      <c r="D2" s="2" t="s">
        <v>1</v>
      </c>
      <c r="E2" s="2" t="s">
        <v>2</v>
      </c>
    </row>
    <row r="3" spans="1:5" x14ac:dyDescent="0.25">
      <c r="A3" s="3" t="s">
        <v>12</v>
      </c>
      <c r="B3" s="2">
        <f>Веса!F11</f>
        <v>0.30361219830397912</v>
      </c>
      <c r="C3" s="2">
        <f>Стоимость!E11</f>
        <v>0.31512448903753248</v>
      </c>
      <c r="D3" s="2">
        <f>Стоимость!E12</f>
        <v>8.2404310665180225E-2</v>
      </c>
      <c r="E3" s="2">
        <f>Стоимость!E13</f>
        <v>0.60247120029728729</v>
      </c>
    </row>
    <row r="4" spans="1:5" x14ac:dyDescent="0.25">
      <c r="A4" s="3" t="s">
        <v>13</v>
      </c>
      <c r="B4" s="2">
        <f>Веса!F12</f>
        <v>5.18455098934551E-2</v>
      </c>
      <c r="C4" s="2">
        <f>Обслуживание!E11</f>
        <v>0.34116059379217284</v>
      </c>
      <c r="D4" s="2">
        <f>Обслуживание!E12</f>
        <v>0.59343229869545666</v>
      </c>
      <c r="E4" s="2">
        <f>Обслуживание!E13</f>
        <v>6.5407107512370666E-2</v>
      </c>
    </row>
    <row r="5" spans="1:5" x14ac:dyDescent="0.25">
      <c r="A5" s="3" t="s">
        <v>14</v>
      </c>
      <c r="B5" s="2">
        <f>Веса!F13</f>
        <v>0.52488312676668836</v>
      </c>
      <c r="C5" s="2">
        <f>Сложность!E11</f>
        <v>0.45454545454545453</v>
      </c>
      <c r="D5" s="2">
        <f>Сложность!E12</f>
        <v>0.45454545454545453</v>
      </c>
      <c r="E5" s="2">
        <f>Сложность!E13</f>
        <v>9.0909090909090898E-2</v>
      </c>
    </row>
    <row r="6" spans="1:5" x14ac:dyDescent="0.25">
      <c r="A6" s="3" t="s">
        <v>15</v>
      </c>
      <c r="B6" s="2">
        <f>Веса!F14</f>
        <v>0.11965916503587735</v>
      </c>
      <c r="C6" s="2">
        <f>Адаптация!E11</f>
        <v>0.2213235294117647</v>
      </c>
      <c r="D6" s="2">
        <f>Адаптация!E12</f>
        <v>0.68529411764705872</v>
      </c>
      <c r="E6" s="2">
        <f>Адаптация!E13</f>
        <v>9.3382352941176472E-2</v>
      </c>
    </row>
    <row r="8" spans="1:5" ht="30" x14ac:dyDescent="0.25">
      <c r="A8" s="4" t="s">
        <v>16</v>
      </c>
      <c r="C8" s="2">
        <f>SUMPRODUCT(B3:B6,C3:C6)</f>
        <v>0.37842991196842152</v>
      </c>
      <c r="D8" s="2">
        <f>SUMPRODUCT(B3:B6,D3:D6)</f>
        <v>0.37637071538493966</v>
      </c>
      <c r="E8" s="2">
        <f>SUMPRODUCT(B3:B6,E3:E6)</f>
        <v>0.24519937264663877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Стоимость</vt:lpstr>
      <vt:lpstr>Обслуживание</vt:lpstr>
      <vt:lpstr>Сложность</vt:lpstr>
      <vt:lpstr>Адаптация</vt:lpstr>
      <vt:lpstr>Веса</vt:lpstr>
      <vt:lpstr>Сравнение рабочей 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2017-10-04T18:33:21Z</dcterms:modified>
</cp:coreProperties>
</file>