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drew's Data\College\S2\Statistika\"/>
    </mc:Choice>
  </mc:AlternateContent>
  <bookViews>
    <workbookView xWindow="0" yWindow="0" windowWidth="20490" windowHeight="7755" activeTab="2"/>
  </bookViews>
  <sheets>
    <sheet name="Nomor 1" sheetId="1" r:id="rId1"/>
    <sheet name="Nomor 2" sheetId="2" r:id="rId2"/>
    <sheet name="Nomor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F3" i="3"/>
  <c r="F4" i="3"/>
  <c r="F5" i="3"/>
  <c r="F6" i="3"/>
  <c r="C9" i="3" l="1"/>
  <c r="I20" i="2" l="1"/>
  <c r="I16" i="2"/>
  <c r="I15" i="2"/>
  <c r="I14" i="2"/>
  <c r="I13" i="2"/>
  <c r="L10" i="2"/>
  <c r="L4" i="2"/>
  <c r="L5" i="2"/>
  <c r="L6" i="2"/>
  <c r="L7" i="2"/>
  <c r="L8" i="2"/>
  <c r="L9" i="2"/>
  <c r="L3" i="2"/>
  <c r="K10" i="2"/>
  <c r="K4" i="2"/>
  <c r="K5" i="2"/>
  <c r="K6" i="2"/>
  <c r="K7" i="2"/>
  <c r="K8" i="2"/>
  <c r="K9" i="2"/>
  <c r="K3" i="2"/>
  <c r="I10" i="2"/>
  <c r="J9" i="2"/>
  <c r="J8" i="2"/>
  <c r="J7" i="2"/>
  <c r="J6" i="2"/>
  <c r="J5" i="2"/>
  <c r="J4" i="2"/>
  <c r="J3" i="2"/>
  <c r="G2" i="3" l="1"/>
  <c r="D6" i="3"/>
  <c r="D5" i="3"/>
  <c r="D4" i="3"/>
  <c r="D3" i="3"/>
  <c r="D2" i="3"/>
  <c r="C8" i="3" l="1"/>
  <c r="E6" i="3"/>
  <c r="D7" i="3"/>
  <c r="E5" i="3"/>
  <c r="G3" i="3"/>
  <c r="G4" i="3" s="1"/>
  <c r="G5" i="3" s="1"/>
  <c r="G6" i="3" s="1"/>
  <c r="E4" i="3"/>
  <c r="E2" i="3"/>
  <c r="E3" i="3"/>
  <c r="B1" i="2"/>
  <c r="D30" i="2" s="1"/>
  <c r="E30" i="2" s="1"/>
  <c r="D19" i="1"/>
  <c r="D15" i="1"/>
  <c r="D11" i="1"/>
  <c r="D7" i="1"/>
  <c r="D3" i="1"/>
  <c r="B1" i="1"/>
  <c r="D30" i="1" s="1"/>
  <c r="E7" i="3" l="1"/>
  <c r="C37" i="3" s="1"/>
  <c r="H3" i="3" s="1"/>
  <c r="I3" i="3" s="1"/>
  <c r="G7" i="3"/>
  <c r="D19" i="2"/>
  <c r="E19" i="2" s="1"/>
  <c r="D29" i="2"/>
  <c r="E29" i="2" s="1"/>
  <c r="D7" i="2"/>
  <c r="E7" i="2" s="1"/>
  <c r="D11" i="2"/>
  <c r="E11" i="2" s="1"/>
  <c r="D21" i="2"/>
  <c r="E21" i="2" s="1"/>
  <c r="D31" i="2"/>
  <c r="E31" i="2" s="1"/>
  <c r="D3" i="2"/>
  <c r="E3" i="2" s="1"/>
  <c r="D13" i="2"/>
  <c r="E13" i="2" s="1"/>
  <c r="D23" i="2"/>
  <c r="E23" i="2" s="1"/>
  <c r="D5" i="2"/>
  <c r="E5" i="2" s="1"/>
  <c r="D15" i="2"/>
  <c r="E15" i="2" s="1"/>
  <c r="D27" i="2"/>
  <c r="E27" i="2" s="1"/>
  <c r="D9" i="2"/>
  <c r="E9" i="2" s="1"/>
  <c r="D17" i="2"/>
  <c r="E17" i="2" s="1"/>
  <c r="D25" i="2"/>
  <c r="E25" i="2" s="1"/>
  <c r="D2" i="2"/>
  <c r="E2" i="2" s="1"/>
  <c r="D4" i="2"/>
  <c r="E4" i="2" s="1"/>
  <c r="D6" i="2"/>
  <c r="E6" i="2" s="1"/>
  <c r="D8" i="2"/>
  <c r="E8" i="2" s="1"/>
  <c r="D10" i="2"/>
  <c r="E10" i="2" s="1"/>
  <c r="D12" i="2"/>
  <c r="E12" i="2" s="1"/>
  <c r="D14" i="2"/>
  <c r="E14" i="2" s="1"/>
  <c r="D16" i="2"/>
  <c r="E16" i="2" s="1"/>
  <c r="D18" i="2"/>
  <c r="E18" i="2" s="1"/>
  <c r="D20" i="2"/>
  <c r="E20" i="2" s="1"/>
  <c r="D22" i="2"/>
  <c r="E22" i="2" s="1"/>
  <c r="D24" i="2"/>
  <c r="E24" i="2" s="1"/>
  <c r="D26" i="2"/>
  <c r="E26" i="2" s="1"/>
  <c r="D28" i="2"/>
  <c r="E28" i="2" s="1"/>
  <c r="D23" i="1"/>
  <c r="E23" i="1" s="1"/>
  <c r="D27" i="1"/>
  <c r="E27" i="1" s="1"/>
  <c r="D31" i="1"/>
  <c r="E31" i="1" s="1"/>
  <c r="D4" i="1"/>
  <c r="D8" i="1"/>
  <c r="D12" i="1"/>
  <c r="D16" i="1"/>
  <c r="D20" i="1"/>
  <c r="D24" i="1"/>
  <c r="E24" i="1" s="1"/>
  <c r="D28" i="1"/>
  <c r="E28" i="1" s="1"/>
  <c r="D5" i="1"/>
  <c r="E5" i="1" s="1"/>
  <c r="D9" i="1"/>
  <c r="D13" i="1"/>
  <c r="D17" i="1"/>
  <c r="D21" i="1"/>
  <c r="E21" i="1" s="1"/>
  <c r="D25" i="1"/>
  <c r="D29" i="1"/>
  <c r="D2" i="1"/>
  <c r="E2" i="1" s="1"/>
  <c r="D6" i="1"/>
  <c r="E6" i="1" s="1"/>
  <c r="D10" i="1"/>
  <c r="D14" i="1"/>
  <c r="D18" i="1"/>
  <c r="E18" i="1" s="1"/>
  <c r="D22" i="1"/>
  <c r="E22" i="1" s="1"/>
  <c r="D26" i="1"/>
  <c r="E26" i="1" s="1"/>
  <c r="E4" i="1"/>
  <c r="E8" i="1"/>
  <c r="E16" i="1"/>
  <c r="E9" i="1"/>
  <c r="E13" i="1"/>
  <c r="E29" i="1"/>
  <c r="E10" i="1"/>
  <c r="E30" i="1"/>
  <c r="E3" i="1"/>
  <c r="E7" i="1"/>
  <c r="E11" i="1"/>
  <c r="E15" i="1"/>
  <c r="E19" i="1"/>
  <c r="E12" i="1"/>
  <c r="E20" i="1"/>
  <c r="E17" i="1"/>
  <c r="E25" i="1"/>
  <c r="E14" i="1"/>
  <c r="H4" i="3" l="1"/>
  <c r="I4" i="3" s="1"/>
  <c r="H6" i="3"/>
  <c r="I6" i="3" s="1"/>
  <c r="H5" i="3"/>
  <c r="I5" i="3" s="1"/>
  <c r="I2" i="3"/>
  <c r="F2" i="3" s="1"/>
  <c r="F7" i="3" s="1"/>
  <c r="E32" i="2"/>
  <c r="E32" i="1"/>
  <c r="I7" i="3" l="1"/>
  <c r="H7" i="3"/>
</calcChain>
</file>

<file path=xl/sharedStrings.xml><?xml version="1.0" encoding="utf-8"?>
<sst xmlns="http://schemas.openxmlformats.org/spreadsheetml/2006/main" count="64" uniqueCount="54">
  <si>
    <t>Xi</t>
  </si>
  <si>
    <t>Xbar</t>
  </si>
  <si>
    <t>Xi - Xbar</t>
  </si>
  <si>
    <t>(Xi-Xbar)^2</t>
  </si>
  <si>
    <t>Sigma</t>
  </si>
  <si>
    <t>Umur</t>
  </si>
  <si>
    <t>20-29</t>
  </si>
  <si>
    <t>30-39</t>
  </si>
  <si>
    <t>40-49</t>
  </si>
  <si>
    <t>50-59</t>
  </si>
  <si>
    <t>60-69</t>
  </si>
  <si>
    <t>Fi * Xi</t>
  </si>
  <si>
    <t>Frekuensi Kumulatif</t>
  </si>
  <si>
    <t>Jumlah</t>
  </si>
  <si>
    <t>Jumlah Karyawan (%)</t>
  </si>
  <si>
    <t>(Xi - Xbar)</t>
  </si>
  <si>
    <t>Jawaban 2F</t>
  </si>
  <si>
    <t>110-159</t>
  </si>
  <si>
    <t>160-209</t>
  </si>
  <si>
    <t>210-259</t>
  </si>
  <si>
    <t>260-309</t>
  </si>
  <si>
    <t>310-359</t>
  </si>
  <si>
    <t>360-409</t>
  </si>
  <si>
    <t>410-459</t>
  </si>
  <si>
    <t>Pendapatan Perusahaan Selama Sebulan</t>
  </si>
  <si>
    <t>Fi</t>
  </si>
  <si>
    <t>(Fi * Xi^2)</t>
  </si>
  <si>
    <t>Σ (Fi * Xi) ^ 2</t>
  </si>
  <si>
    <t>Σ</t>
  </si>
  <si>
    <t>Σ ((Fi * Xi) ^ 2) / 30</t>
  </si>
  <si>
    <t>(Fi * Xi^2) - ((Fi * Xi) ^ 2) / 30</t>
  </si>
  <si>
    <t>S^2 = 8678,161</t>
  </si>
  <si>
    <t xml:space="preserve">S = </t>
  </si>
  <si>
    <t>KV = (S / Xbar) * 100%</t>
  </si>
  <si>
    <t>~ 34,77%</t>
  </si>
  <si>
    <t>S^2 = ((Fi * Xi^2) - ((Fi * Xi) ^ 2) / 30) / (29)</t>
  </si>
  <si>
    <t>Range = nilai tengah kelas terakhir - nilai tengah kelas pertama</t>
  </si>
  <si>
    <t>Range = tepi kelas atas kelas terakhir - tepi kelas bawah kelas pertama</t>
  </si>
  <si>
    <t>A</t>
  </si>
  <si>
    <t>Mean</t>
  </si>
  <si>
    <t>Median</t>
  </si>
  <si>
    <t>Modus</t>
  </si>
  <si>
    <t>B</t>
  </si>
  <si>
    <t>C</t>
  </si>
  <si>
    <t>Nilai Desil 4</t>
  </si>
  <si>
    <t>D</t>
  </si>
  <si>
    <t>Nilai Kuartil 2</t>
  </si>
  <si>
    <t>E</t>
  </si>
  <si>
    <t>Nilai Persentil 45</t>
  </si>
  <si>
    <t>F</t>
  </si>
  <si>
    <t>Standar Deviasi</t>
  </si>
  <si>
    <t>Standar Variansi</t>
  </si>
  <si>
    <t>Koefisien Variasi</t>
  </si>
  <si>
    <t>F(Xi-Xbar)^2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</si>
</sst>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11111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Border="1"/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 applyAlignment="1">
      <alignment vertical="center"/>
    </xf>
    <xf numFmtId="0" fontId="0" fillId="4" borderId="1" xfId="0" applyFill="1" applyBorder="1"/>
    <xf numFmtId="0" fontId="0" fillId="0" borderId="1" xfId="0" applyFill="1" applyBorder="1"/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 applyBorder="1"/>
    <xf numFmtId="0" fontId="1" fillId="2" borderId="3" xfId="0" applyFon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18</xdr:row>
      <xdr:rowOff>4762</xdr:rowOff>
    </xdr:from>
    <xdr:ext cx="685800" cy="3772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743325" y="3500437"/>
              <a:ext cx="685800" cy="37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id-ID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id-ID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8678,161</m:t>
                        </m:r>
                      </m:e>
                    </m:rad>
                  </m:oMath>
                </m:oMathPara>
              </a14:m>
              <a:endParaRPr lang="id-ID" sz="1100" b="0">
                <a:ea typeface="Cambria Math" panose="02040503050406030204" pitchFamily="18" charset="0"/>
              </a:endParaRPr>
            </a:p>
            <a:p>
              <a:endParaRPr lang="id-ID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43325" y="3500437"/>
              <a:ext cx="685800" cy="3772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d-ID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√8678,161</a:t>
              </a:r>
              <a:endParaRPr lang="id-ID" sz="1100" b="0">
                <a:ea typeface="Cambria Math" panose="02040503050406030204" pitchFamily="18" charset="0"/>
              </a:endParaRPr>
            </a:p>
            <a:p>
              <a:endParaRPr lang="id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9</xdr:row>
      <xdr:rowOff>38100</xdr:rowOff>
    </xdr:from>
    <xdr:to>
      <xdr:col>1</xdr:col>
      <xdr:colOff>2162175</xdr:colOff>
      <xdr:row>10</xdr:row>
      <xdr:rowOff>180975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133600"/>
          <a:ext cx="16573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647700</xdr:colOff>
      <xdr:row>11</xdr:row>
      <xdr:rowOff>104775</xdr:rowOff>
    </xdr:from>
    <xdr:to>
      <xdr:col>1</xdr:col>
      <xdr:colOff>2305050</xdr:colOff>
      <xdr:row>13</xdr:row>
      <xdr:rowOff>47625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300" y="2581275"/>
          <a:ext cx="16573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2619375</xdr:colOff>
      <xdr:row>11</xdr:row>
      <xdr:rowOff>9525</xdr:rowOff>
    </xdr:from>
    <xdr:to>
      <xdr:col>4</xdr:col>
      <xdr:colOff>504825</xdr:colOff>
      <xdr:row>14</xdr:row>
      <xdr:rowOff>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486025"/>
          <a:ext cx="40576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609600</xdr:colOff>
      <xdr:row>15</xdr:row>
      <xdr:rowOff>19050</xdr:rowOff>
    </xdr:from>
    <xdr:to>
      <xdr:col>1</xdr:col>
      <xdr:colOff>3009900</xdr:colOff>
      <xdr:row>16</xdr:row>
      <xdr:rowOff>9525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257550"/>
          <a:ext cx="24003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3248025</xdr:colOff>
      <xdr:row>14</xdr:row>
      <xdr:rowOff>0</xdr:rowOff>
    </xdr:from>
    <xdr:to>
      <xdr:col>6</xdr:col>
      <xdr:colOff>1019175</xdr:colOff>
      <xdr:row>17</xdr:row>
      <xdr:rowOff>47625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3048000"/>
          <a:ext cx="518160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942975</xdr:colOff>
      <xdr:row>17</xdr:row>
      <xdr:rowOff>114300</xdr:rowOff>
    </xdr:from>
    <xdr:to>
      <xdr:col>1</xdr:col>
      <xdr:colOff>3019425</xdr:colOff>
      <xdr:row>19</xdr:row>
      <xdr:rowOff>57150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3733800"/>
          <a:ext cx="20764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3228975</xdr:colOff>
      <xdr:row>17</xdr:row>
      <xdr:rowOff>19050</xdr:rowOff>
    </xdr:from>
    <xdr:to>
      <xdr:col>6</xdr:col>
      <xdr:colOff>1171575</xdr:colOff>
      <xdr:row>20</xdr:row>
      <xdr:rowOff>9525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8575" y="3638550"/>
          <a:ext cx="53530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962025</xdr:colOff>
      <xdr:row>21</xdr:row>
      <xdr:rowOff>28575</xdr:rowOff>
    </xdr:from>
    <xdr:to>
      <xdr:col>1</xdr:col>
      <xdr:colOff>3181350</xdr:colOff>
      <xdr:row>22</xdr:row>
      <xdr:rowOff>161925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4219575"/>
          <a:ext cx="2219325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3438525</xdr:colOff>
      <xdr:row>20</xdr:row>
      <xdr:rowOff>123825</xdr:rowOff>
    </xdr:from>
    <xdr:to>
      <xdr:col>6</xdr:col>
      <xdr:colOff>590550</xdr:colOff>
      <xdr:row>23</xdr:row>
      <xdr:rowOff>114300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4124325"/>
          <a:ext cx="4562475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1171575</xdr:colOff>
      <xdr:row>25</xdr:row>
      <xdr:rowOff>19050</xdr:rowOff>
    </xdr:from>
    <xdr:to>
      <xdr:col>1</xdr:col>
      <xdr:colOff>3705225</xdr:colOff>
      <xdr:row>26</xdr:row>
      <xdr:rowOff>161925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1175" y="4972050"/>
          <a:ext cx="2533650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3781425</xdr:colOff>
      <xdr:row>24</xdr:row>
      <xdr:rowOff>85725</xdr:rowOff>
    </xdr:from>
    <xdr:to>
      <xdr:col>6</xdr:col>
      <xdr:colOff>1247775</xdr:colOff>
      <xdr:row>27</xdr:row>
      <xdr:rowOff>76200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1025" y="4848225"/>
          <a:ext cx="48768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1123950</xdr:colOff>
      <xdr:row>28</xdr:row>
      <xdr:rowOff>38100</xdr:rowOff>
    </xdr:from>
    <xdr:to>
      <xdr:col>1</xdr:col>
      <xdr:colOff>2705100</xdr:colOff>
      <xdr:row>30</xdr:row>
      <xdr:rowOff>161925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5562600"/>
          <a:ext cx="158115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3028950</xdr:colOff>
      <xdr:row>28</xdr:row>
      <xdr:rowOff>19050</xdr:rowOff>
    </xdr:from>
    <xdr:to>
      <xdr:col>2</xdr:col>
      <xdr:colOff>47625</xdr:colOff>
      <xdr:row>30</xdr:row>
      <xdr:rowOff>142875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5353050"/>
          <a:ext cx="131445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428625</xdr:colOff>
      <xdr:row>28</xdr:row>
      <xdr:rowOff>171450</xdr:rowOff>
    </xdr:from>
    <xdr:to>
      <xdr:col>2</xdr:col>
      <xdr:colOff>1076325</xdr:colOff>
      <xdr:row>29</xdr:row>
      <xdr:rowOff>180975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505450"/>
          <a:ext cx="647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190500</xdr:colOff>
      <xdr:row>29</xdr:row>
      <xdr:rowOff>38100</xdr:rowOff>
    </xdr:from>
    <xdr:to>
      <xdr:col>4</xdr:col>
      <xdr:colOff>276225</xdr:colOff>
      <xdr:row>30</xdr:row>
      <xdr:rowOff>28575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5562600"/>
          <a:ext cx="6286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1200150</xdr:colOff>
      <xdr:row>31</xdr:row>
      <xdr:rowOff>114300</xdr:rowOff>
    </xdr:from>
    <xdr:to>
      <xdr:col>1</xdr:col>
      <xdr:colOff>2562225</xdr:colOff>
      <xdr:row>32</xdr:row>
      <xdr:rowOff>104775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" y="6019800"/>
          <a:ext cx="13620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1447800</xdr:colOff>
      <xdr:row>33</xdr:row>
      <xdr:rowOff>123825</xdr:rowOff>
    </xdr:from>
    <xdr:to>
      <xdr:col>1</xdr:col>
      <xdr:colOff>3943350</xdr:colOff>
      <xdr:row>35</xdr:row>
      <xdr:rowOff>85725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410325"/>
          <a:ext cx="24955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sqref="A1:E32"/>
    </sheetView>
  </sheetViews>
  <sheetFormatPr defaultRowHeight="15" x14ac:dyDescent="0.25"/>
  <cols>
    <col min="1" max="1" width="5" bestFit="1" customWidth="1"/>
    <col min="2" max="2" width="12" bestFit="1" customWidth="1"/>
    <col min="3" max="3" width="3" bestFit="1" customWidth="1"/>
    <col min="4" max="4" width="12.7109375" bestFit="1" customWidth="1"/>
    <col min="5" max="5" width="12" bestFit="1" customWidth="1"/>
  </cols>
  <sheetData>
    <row r="1" spans="1:8" x14ac:dyDescent="0.25">
      <c r="A1" s="35" t="s">
        <v>1</v>
      </c>
      <c r="B1" s="34">
        <f>SUM(C2:C31) / 30</f>
        <v>6.1333333333333337</v>
      </c>
      <c r="C1" s="2" t="s">
        <v>0</v>
      </c>
      <c r="D1" s="2" t="s">
        <v>2</v>
      </c>
      <c r="E1" s="2" t="s">
        <v>3</v>
      </c>
    </row>
    <row r="2" spans="1:8" x14ac:dyDescent="0.25">
      <c r="A2" s="35"/>
      <c r="B2" s="34"/>
      <c r="C2" s="3">
        <v>1</v>
      </c>
      <c r="D2" s="4">
        <f>SUM(C2-B1)</f>
        <v>-5.1333333333333337</v>
      </c>
      <c r="E2" s="5">
        <f>SUM(D2^2)</f>
        <v>26.351111111111116</v>
      </c>
    </row>
    <row r="3" spans="1:8" x14ac:dyDescent="0.25">
      <c r="A3" s="35"/>
      <c r="B3" s="34"/>
      <c r="C3" s="3">
        <v>2</v>
      </c>
      <c r="D3" s="4">
        <f>SUM(C3-B1)</f>
        <v>-4.1333333333333337</v>
      </c>
      <c r="E3" s="5">
        <f t="shared" ref="E3:E31" si="0">SUM(D3^2)</f>
        <v>17.084444444444447</v>
      </c>
    </row>
    <row r="4" spans="1:8" x14ac:dyDescent="0.25">
      <c r="A4" s="35"/>
      <c r="B4" s="34"/>
      <c r="C4" s="3">
        <v>2</v>
      </c>
      <c r="D4" s="4">
        <f>SUM(C4-B1)</f>
        <v>-4.1333333333333337</v>
      </c>
      <c r="E4" s="5">
        <f t="shared" si="0"/>
        <v>17.084444444444447</v>
      </c>
      <c r="H4" s="1"/>
    </row>
    <row r="5" spans="1:8" x14ac:dyDescent="0.25">
      <c r="A5" s="35"/>
      <c r="B5" s="34"/>
      <c r="C5" s="3">
        <v>3</v>
      </c>
      <c r="D5" s="4">
        <f>SUM(C5-B1)</f>
        <v>-3.1333333333333337</v>
      </c>
      <c r="E5" s="5">
        <f t="shared" si="0"/>
        <v>9.8177777777777795</v>
      </c>
    </row>
    <row r="6" spans="1:8" x14ac:dyDescent="0.25">
      <c r="A6" s="35"/>
      <c r="B6" s="34"/>
      <c r="C6" s="3">
        <v>3</v>
      </c>
      <c r="D6" s="4">
        <f>SUM(C6-B1)</f>
        <v>-3.1333333333333337</v>
      </c>
      <c r="E6" s="5">
        <f t="shared" si="0"/>
        <v>9.8177777777777795</v>
      </c>
    </row>
    <row r="7" spans="1:8" x14ac:dyDescent="0.25">
      <c r="A7" s="35"/>
      <c r="B7" s="34"/>
      <c r="C7" s="3">
        <v>4</v>
      </c>
      <c r="D7" s="4">
        <f>SUM(C7-B1)</f>
        <v>-2.1333333333333337</v>
      </c>
      <c r="E7" s="5">
        <f t="shared" si="0"/>
        <v>4.5511111111111129</v>
      </c>
    </row>
    <row r="8" spans="1:8" x14ac:dyDescent="0.25">
      <c r="A8" s="35"/>
      <c r="B8" s="34"/>
      <c r="C8" s="3">
        <v>4</v>
      </c>
      <c r="D8" s="4">
        <f>SUM(C8-B1)</f>
        <v>-2.1333333333333337</v>
      </c>
      <c r="E8" s="5">
        <f t="shared" si="0"/>
        <v>4.5511111111111129</v>
      </c>
    </row>
    <row r="9" spans="1:8" x14ac:dyDescent="0.25">
      <c r="A9" s="35"/>
      <c r="B9" s="34"/>
      <c r="C9" s="3">
        <v>4</v>
      </c>
      <c r="D9" s="4">
        <f>SUM(C9-B1)</f>
        <v>-2.1333333333333337</v>
      </c>
      <c r="E9" s="5">
        <f t="shared" si="0"/>
        <v>4.5511111111111129</v>
      </c>
    </row>
    <row r="10" spans="1:8" x14ac:dyDescent="0.25">
      <c r="A10" s="35"/>
      <c r="B10" s="34"/>
      <c r="C10" s="3">
        <v>4</v>
      </c>
      <c r="D10" s="4">
        <f>SUM(C10-B1)</f>
        <v>-2.1333333333333337</v>
      </c>
      <c r="E10" s="5">
        <f t="shared" si="0"/>
        <v>4.5511111111111129</v>
      </c>
    </row>
    <row r="11" spans="1:8" x14ac:dyDescent="0.25">
      <c r="A11" s="35"/>
      <c r="B11" s="34"/>
      <c r="C11" s="3">
        <v>5</v>
      </c>
      <c r="D11" s="4">
        <f>SUM(C11-B1)</f>
        <v>-1.1333333333333337</v>
      </c>
      <c r="E11" s="5">
        <f t="shared" si="0"/>
        <v>1.2844444444444454</v>
      </c>
    </row>
    <row r="12" spans="1:8" x14ac:dyDescent="0.25">
      <c r="A12" s="35"/>
      <c r="B12" s="34"/>
      <c r="C12" s="3">
        <v>5</v>
      </c>
      <c r="D12" s="4">
        <f>SUM(C12-B1)</f>
        <v>-1.1333333333333337</v>
      </c>
      <c r="E12" s="5">
        <f t="shared" si="0"/>
        <v>1.2844444444444454</v>
      </c>
    </row>
    <row r="13" spans="1:8" x14ac:dyDescent="0.25">
      <c r="A13" s="35"/>
      <c r="B13" s="34"/>
      <c r="C13" s="3">
        <v>6</v>
      </c>
      <c r="D13" s="4">
        <f>SUM(C13-B1)</f>
        <v>-0.13333333333333375</v>
      </c>
      <c r="E13" s="5">
        <f t="shared" si="0"/>
        <v>1.7777777777777889E-2</v>
      </c>
    </row>
    <row r="14" spans="1:8" x14ac:dyDescent="0.25">
      <c r="A14" s="35"/>
      <c r="B14" s="34"/>
      <c r="C14" s="3">
        <v>6</v>
      </c>
      <c r="D14" s="4">
        <f>SUM(C14-B1)</f>
        <v>-0.13333333333333375</v>
      </c>
      <c r="E14" s="5">
        <f t="shared" si="0"/>
        <v>1.7777777777777889E-2</v>
      </c>
    </row>
    <row r="15" spans="1:8" x14ac:dyDescent="0.25">
      <c r="A15" s="35"/>
      <c r="B15" s="34"/>
      <c r="C15" s="3">
        <v>6</v>
      </c>
      <c r="D15" s="4">
        <f>SUM(C15-B1)</f>
        <v>-0.13333333333333375</v>
      </c>
      <c r="E15" s="5">
        <f t="shared" si="0"/>
        <v>1.7777777777777889E-2</v>
      </c>
    </row>
    <row r="16" spans="1:8" x14ac:dyDescent="0.25">
      <c r="A16" s="35"/>
      <c r="B16" s="34"/>
      <c r="C16" s="3">
        <v>6</v>
      </c>
      <c r="D16" s="4">
        <f>SUM(C16-B1)</f>
        <v>-0.13333333333333375</v>
      </c>
      <c r="E16" s="5">
        <f t="shared" si="0"/>
        <v>1.7777777777777889E-2</v>
      </c>
    </row>
    <row r="17" spans="1:5" x14ac:dyDescent="0.25">
      <c r="A17" s="35"/>
      <c r="B17" s="34"/>
      <c r="C17" s="3">
        <v>7</v>
      </c>
      <c r="D17" s="4">
        <f>SUM(C17-B1)</f>
        <v>0.86666666666666625</v>
      </c>
      <c r="E17" s="5">
        <f t="shared" si="0"/>
        <v>0.7511111111111104</v>
      </c>
    </row>
    <row r="18" spans="1:5" x14ac:dyDescent="0.25">
      <c r="A18" s="35"/>
      <c r="B18" s="34"/>
      <c r="C18" s="3">
        <v>7</v>
      </c>
      <c r="D18" s="4">
        <f>SUM(C18-B1)</f>
        <v>0.86666666666666625</v>
      </c>
      <c r="E18" s="5">
        <f t="shared" si="0"/>
        <v>0.7511111111111104</v>
      </c>
    </row>
    <row r="19" spans="1:5" x14ac:dyDescent="0.25">
      <c r="A19" s="35"/>
      <c r="B19" s="34"/>
      <c r="C19" s="3">
        <v>7</v>
      </c>
      <c r="D19" s="4">
        <f>SUM(C19-B1)</f>
        <v>0.86666666666666625</v>
      </c>
      <c r="E19" s="5">
        <f t="shared" si="0"/>
        <v>0.7511111111111104</v>
      </c>
    </row>
    <row r="20" spans="1:5" x14ac:dyDescent="0.25">
      <c r="A20" s="35"/>
      <c r="B20" s="34"/>
      <c r="C20" s="3">
        <v>7</v>
      </c>
      <c r="D20" s="4">
        <f>SUM(C20-B1)</f>
        <v>0.86666666666666625</v>
      </c>
      <c r="E20" s="5">
        <f t="shared" si="0"/>
        <v>0.7511111111111104</v>
      </c>
    </row>
    <row r="21" spans="1:5" x14ac:dyDescent="0.25">
      <c r="A21" s="35"/>
      <c r="B21" s="34"/>
      <c r="C21" s="3">
        <v>7</v>
      </c>
      <c r="D21" s="4">
        <f>SUM(C21-B1)</f>
        <v>0.86666666666666625</v>
      </c>
      <c r="E21" s="5">
        <f t="shared" si="0"/>
        <v>0.7511111111111104</v>
      </c>
    </row>
    <row r="22" spans="1:5" x14ac:dyDescent="0.25">
      <c r="A22" s="35"/>
      <c r="B22" s="34"/>
      <c r="C22" s="3">
        <v>7</v>
      </c>
      <c r="D22" s="4">
        <f>SUM(C22-B1)</f>
        <v>0.86666666666666625</v>
      </c>
      <c r="E22" s="5">
        <f t="shared" si="0"/>
        <v>0.7511111111111104</v>
      </c>
    </row>
    <row r="23" spans="1:5" x14ac:dyDescent="0.25">
      <c r="A23" s="35"/>
      <c r="B23" s="34"/>
      <c r="C23" s="3">
        <v>8</v>
      </c>
      <c r="D23" s="4">
        <f>SUM(C23-B1)</f>
        <v>1.8666666666666663</v>
      </c>
      <c r="E23" s="5">
        <f t="shared" si="0"/>
        <v>3.4844444444444429</v>
      </c>
    </row>
    <row r="24" spans="1:5" x14ac:dyDescent="0.25">
      <c r="A24" s="35"/>
      <c r="B24" s="34"/>
      <c r="C24" s="3">
        <v>8</v>
      </c>
      <c r="D24" s="4">
        <f>SUM(C24-B1)</f>
        <v>1.8666666666666663</v>
      </c>
      <c r="E24" s="5">
        <f t="shared" si="0"/>
        <v>3.4844444444444429</v>
      </c>
    </row>
    <row r="25" spans="1:5" x14ac:dyDescent="0.25">
      <c r="A25" s="35"/>
      <c r="B25" s="34"/>
      <c r="C25" s="3">
        <v>8</v>
      </c>
      <c r="D25" s="4">
        <f>SUM(C25-B1)</f>
        <v>1.8666666666666663</v>
      </c>
      <c r="E25" s="5">
        <f t="shared" si="0"/>
        <v>3.4844444444444429</v>
      </c>
    </row>
    <row r="26" spans="1:5" x14ac:dyDescent="0.25">
      <c r="A26" s="35"/>
      <c r="B26" s="34"/>
      <c r="C26" s="3">
        <v>9</v>
      </c>
      <c r="D26" s="4">
        <f>SUM(C26-B1)</f>
        <v>2.8666666666666663</v>
      </c>
      <c r="E26" s="5">
        <f t="shared" si="0"/>
        <v>8.2177777777777745</v>
      </c>
    </row>
    <row r="27" spans="1:5" x14ac:dyDescent="0.25">
      <c r="A27" s="35"/>
      <c r="B27" s="34"/>
      <c r="C27" s="3">
        <v>9</v>
      </c>
      <c r="D27" s="4">
        <f>SUM(C27-B1)</f>
        <v>2.8666666666666663</v>
      </c>
      <c r="E27" s="5">
        <f t="shared" si="0"/>
        <v>8.2177777777777745</v>
      </c>
    </row>
    <row r="28" spans="1:5" x14ac:dyDescent="0.25">
      <c r="A28" s="35"/>
      <c r="B28" s="34"/>
      <c r="C28" s="3">
        <v>9</v>
      </c>
      <c r="D28" s="4">
        <f>SUM(C28-B1)</f>
        <v>2.8666666666666663</v>
      </c>
      <c r="E28" s="5">
        <f t="shared" si="0"/>
        <v>8.2177777777777745</v>
      </c>
    </row>
    <row r="29" spans="1:5" x14ac:dyDescent="0.25">
      <c r="A29" s="35"/>
      <c r="B29" s="34"/>
      <c r="C29" s="3">
        <v>10</v>
      </c>
      <c r="D29" s="4">
        <f>SUM(C29-B1)</f>
        <v>3.8666666666666663</v>
      </c>
      <c r="E29" s="5">
        <f t="shared" si="0"/>
        <v>14.951111111111107</v>
      </c>
    </row>
    <row r="30" spans="1:5" x14ac:dyDescent="0.25">
      <c r="A30" s="35"/>
      <c r="B30" s="34"/>
      <c r="C30" s="3">
        <v>10</v>
      </c>
      <c r="D30" s="4">
        <f>SUM(C30-B1)</f>
        <v>3.8666666666666663</v>
      </c>
      <c r="E30" s="5">
        <f t="shared" si="0"/>
        <v>14.951111111111107</v>
      </c>
    </row>
    <row r="31" spans="1:5" x14ac:dyDescent="0.25">
      <c r="A31" s="35"/>
      <c r="B31" s="34"/>
      <c r="C31" s="3">
        <v>10</v>
      </c>
      <c r="D31" s="4">
        <f>SUM(C31-B1)</f>
        <v>3.8666666666666663</v>
      </c>
      <c r="E31" s="5">
        <f t="shared" si="0"/>
        <v>14.951111111111107</v>
      </c>
    </row>
    <row r="32" spans="1:5" x14ac:dyDescent="0.25">
      <c r="A32" s="35"/>
      <c r="B32" s="34"/>
      <c r="C32" s="33" t="s">
        <v>4</v>
      </c>
      <c r="D32" s="33"/>
      <c r="E32" s="7">
        <f>SUM(E2:E31)</f>
        <v>185.46666666666673</v>
      </c>
    </row>
    <row r="33" spans="5:5" x14ac:dyDescent="0.25">
      <c r="E33" s="6"/>
    </row>
  </sheetData>
  <mergeCells count="3">
    <mergeCell ref="C32:D32"/>
    <mergeCell ref="B1:B32"/>
    <mergeCell ref="A1:A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H20" sqref="H20"/>
    </sheetView>
  </sheetViews>
  <sheetFormatPr defaultRowHeight="15" x14ac:dyDescent="0.25"/>
  <cols>
    <col min="1" max="1" width="5" bestFit="1" customWidth="1"/>
    <col min="2" max="2" width="6" bestFit="1" customWidth="1"/>
    <col min="3" max="3" width="4" bestFit="1" customWidth="1"/>
    <col min="4" max="4" width="8.28515625" bestFit="1" customWidth="1"/>
    <col min="5" max="5" width="10.85546875" bestFit="1" customWidth="1"/>
    <col min="8" max="8" width="37.5703125" bestFit="1" customWidth="1"/>
    <col min="12" max="12" width="12.42578125" bestFit="1" customWidth="1"/>
    <col min="13" max="13" width="13.5703125" bestFit="1" customWidth="1"/>
  </cols>
  <sheetData>
    <row r="1" spans="1:13" x14ac:dyDescent="0.25">
      <c r="A1" s="35" t="s">
        <v>1</v>
      </c>
      <c r="B1" s="34">
        <f>SUM(C2:C31) / 30</f>
        <v>267.89999999999998</v>
      </c>
      <c r="C1" s="2" t="s">
        <v>0</v>
      </c>
      <c r="D1" s="2" t="s">
        <v>2</v>
      </c>
      <c r="E1" s="2" t="s">
        <v>3</v>
      </c>
      <c r="H1" s="9" t="s">
        <v>16</v>
      </c>
    </row>
    <row r="2" spans="1:13" x14ac:dyDescent="0.25">
      <c r="A2" s="35"/>
      <c r="B2" s="34"/>
      <c r="C2" s="3">
        <v>110</v>
      </c>
      <c r="D2" s="4">
        <f>SUM(C2-B1)</f>
        <v>-157.89999999999998</v>
      </c>
      <c r="E2" s="5">
        <f>SUM(D2^2)</f>
        <v>24932.409999999993</v>
      </c>
      <c r="H2" s="2" t="s">
        <v>24</v>
      </c>
      <c r="I2" s="2" t="s">
        <v>25</v>
      </c>
      <c r="J2" s="2" t="s">
        <v>0</v>
      </c>
      <c r="K2" s="2" t="s">
        <v>11</v>
      </c>
      <c r="L2" s="2" t="s">
        <v>26</v>
      </c>
      <c r="M2" s="23"/>
    </row>
    <row r="3" spans="1:13" x14ac:dyDescent="0.25">
      <c r="A3" s="35"/>
      <c r="B3" s="34"/>
      <c r="C3" s="3">
        <v>115</v>
      </c>
      <c r="D3" s="4">
        <f>SUM(C3-B1)</f>
        <v>-152.89999999999998</v>
      </c>
      <c r="E3" s="5">
        <f t="shared" ref="E3:E31" si="0">SUM(D3^2)</f>
        <v>23378.409999999993</v>
      </c>
      <c r="H3" s="20" t="s">
        <v>17</v>
      </c>
      <c r="I3" s="20">
        <v>5</v>
      </c>
      <c r="J3" s="20">
        <f>SUM(110+159)/2</f>
        <v>134.5</v>
      </c>
      <c r="K3" s="20">
        <f>SUM(I3*J3)</f>
        <v>672.5</v>
      </c>
      <c r="L3" s="17">
        <f>SUM(I3)*(J3^2)</f>
        <v>90451.25</v>
      </c>
    </row>
    <row r="4" spans="1:13" x14ac:dyDescent="0.25">
      <c r="A4" s="35"/>
      <c r="B4" s="34"/>
      <c r="C4" s="3">
        <v>130</v>
      </c>
      <c r="D4" s="4">
        <f>SUM(C4-B1)</f>
        <v>-137.89999999999998</v>
      </c>
      <c r="E4" s="5">
        <f t="shared" si="0"/>
        <v>19016.409999999993</v>
      </c>
      <c r="H4" s="20" t="s">
        <v>18</v>
      </c>
      <c r="I4" s="20">
        <v>4</v>
      </c>
      <c r="J4" s="20">
        <f>SUM(160+209)/2</f>
        <v>184.5</v>
      </c>
      <c r="K4" s="20">
        <f t="shared" ref="K4:K9" si="1">SUM(I4*J4)</f>
        <v>738</v>
      </c>
      <c r="L4" s="17">
        <f t="shared" ref="L4:L9" si="2">SUM(I4)*(J4^2)</f>
        <v>136161</v>
      </c>
    </row>
    <row r="5" spans="1:13" x14ac:dyDescent="0.25">
      <c r="A5" s="35"/>
      <c r="B5" s="34"/>
      <c r="C5" s="3">
        <v>146</v>
      </c>
      <c r="D5" s="4">
        <f>SUM(C5-B1)</f>
        <v>-121.89999999999998</v>
      </c>
      <c r="E5" s="5">
        <f t="shared" si="0"/>
        <v>14859.609999999995</v>
      </c>
      <c r="H5" s="20" t="s">
        <v>19</v>
      </c>
      <c r="I5" s="20">
        <v>5</v>
      </c>
      <c r="J5" s="20">
        <f>SUM(210+259)/2</f>
        <v>234.5</v>
      </c>
      <c r="K5" s="20">
        <f t="shared" si="1"/>
        <v>1172.5</v>
      </c>
      <c r="L5" s="17">
        <f t="shared" si="2"/>
        <v>274951.25</v>
      </c>
    </row>
    <row r="6" spans="1:13" x14ac:dyDescent="0.25">
      <c r="A6" s="35"/>
      <c r="B6" s="34"/>
      <c r="C6" s="3">
        <v>150</v>
      </c>
      <c r="D6" s="4">
        <f>SUM(C6-B1)</f>
        <v>-117.89999999999998</v>
      </c>
      <c r="E6" s="5">
        <f t="shared" si="0"/>
        <v>13900.409999999994</v>
      </c>
      <c r="H6" s="20" t="s">
        <v>20</v>
      </c>
      <c r="I6" s="20">
        <v>6</v>
      </c>
      <c r="J6" s="20">
        <f>SUM(260+309)/2</f>
        <v>284.5</v>
      </c>
      <c r="K6" s="20">
        <f t="shared" si="1"/>
        <v>1707</v>
      </c>
      <c r="L6" s="17">
        <f t="shared" si="2"/>
        <v>485641.5</v>
      </c>
    </row>
    <row r="7" spans="1:13" x14ac:dyDescent="0.25">
      <c r="A7" s="35"/>
      <c r="B7" s="34"/>
      <c r="C7" s="3">
        <v>180</v>
      </c>
      <c r="D7" s="4">
        <f>SUM(C7-B1)</f>
        <v>-87.899999999999977</v>
      </c>
      <c r="E7" s="5">
        <f t="shared" si="0"/>
        <v>7726.4099999999962</v>
      </c>
      <c r="H7" s="20" t="s">
        <v>21</v>
      </c>
      <c r="I7" s="20">
        <v>4</v>
      </c>
      <c r="J7" s="20">
        <f>SUM(310+359)/2</f>
        <v>334.5</v>
      </c>
      <c r="K7" s="20">
        <f t="shared" si="1"/>
        <v>1338</v>
      </c>
      <c r="L7" s="17">
        <f t="shared" si="2"/>
        <v>447561</v>
      </c>
    </row>
    <row r="8" spans="1:13" x14ac:dyDescent="0.25">
      <c r="A8" s="35"/>
      <c r="B8" s="34"/>
      <c r="C8" s="3">
        <v>190</v>
      </c>
      <c r="D8" s="4">
        <f>SUM(C8-B1)</f>
        <v>-77.899999999999977</v>
      </c>
      <c r="E8" s="5">
        <f t="shared" si="0"/>
        <v>6068.4099999999962</v>
      </c>
      <c r="H8" s="20" t="s">
        <v>22</v>
      </c>
      <c r="I8" s="20">
        <v>4</v>
      </c>
      <c r="J8" s="20">
        <f>SUM(360+409)/2</f>
        <v>384.5</v>
      </c>
      <c r="K8" s="20">
        <f t="shared" si="1"/>
        <v>1538</v>
      </c>
      <c r="L8" s="17">
        <f t="shared" si="2"/>
        <v>591361</v>
      </c>
    </row>
    <row r="9" spans="1:13" x14ac:dyDescent="0.25">
      <c r="A9" s="35"/>
      <c r="B9" s="34"/>
      <c r="C9" s="3">
        <v>200</v>
      </c>
      <c r="D9" s="4">
        <f>SUM(C9-B1)</f>
        <v>-67.899999999999977</v>
      </c>
      <c r="E9" s="5">
        <f t="shared" si="0"/>
        <v>4610.4099999999971</v>
      </c>
      <c r="H9" s="20" t="s">
        <v>23</v>
      </c>
      <c r="I9" s="20">
        <v>2</v>
      </c>
      <c r="J9" s="20">
        <f>SUM(410+459)/2</f>
        <v>434.5</v>
      </c>
      <c r="K9" s="20">
        <f t="shared" si="1"/>
        <v>869</v>
      </c>
      <c r="L9" s="17">
        <f t="shared" si="2"/>
        <v>377580.5</v>
      </c>
    </row>
    <row r="10" spans="1:13" ht="20.25" x14ac:dyDescent="0.25">
      <c r="A10" s="35"/>
      <c r="B10" s="34"/>
      <c r="C10" s="3">
        <v>200</v>
      </c>
      <c r="D10" s="4">
        <f>SUM(C10-B1)</f>
        <v>-67.899999999999977</v>
      </c>
      <c r="E10" s="5">
        <f t="shared" si="0"/>
        <v>4610.4099999999971</v>
      </c>
      <c r="H10" s="22" t="s">
        <v>28</v>
      </c>
      <c r="I10" s="14">
        <f>SUM(I3:I9)</f>
        <v>30</v>
      </c>
      <c r="J10" s="21"/>
      <c r="K10" s="14">
        <f>SUM(K3:K9)</f>
        <v>8035</v>
      </c>
      <c r="L10" s="18">
        <f>SUM(L3:L9)</f>
        <v>2403707.5</v>
      </c>
    </row>
    <row r="11" spans="1:13" x14ac:dyDescent="0.25">
      <c r="A11" s="35"/>
      <c r="B11" s="34"/>
      <c r="C11" s="3">
        <v>210</v>
      </c>
      <c r="D11" s="4">
        <f>SUM(C11-B1)</f>
        <v>-57.899999999999977</v>
      </c>
      <c r="E11" s="5">
        <f t="shared" si="0"/>
        <v>3352.4099999999976</v>
      </c>
    </row>
    <row r="12" spans="1:13" x14ac:dyDescent="0.25">
      <c r="A12" s="35"/>
      <c r="B12" s="34"/>
      <c r="C12" s="3">
        <v>210</v>
      </c>
      <c r="D12" s="4">
        <f>SUM(C12-B1)</f>
        <v>-57.899999999999977</v>
      </c>
      <c r="E12" s="5">
        <f t="shared" si="0"/>
        <v>3352.4099999999976</v>
      </c>
    </row>
    <row r="13" spans="1:13" x14ac:dyDescent="0.25">
      <c r="A13" s="35"/>
      <c r="B13" s="34"/>
      <c r="C13" s="3">
        <v>250</v>
      </c>
      <c r="D13" s="4">
        <f>SUM(C13-B1)</f>
        <v>-17.899999999999977</v>
      </c>
      <c r="E13" s="5">
        <f t="shared" si="0"/>
        <v>320.40999999999917</v>
      </c>
      <c r="H13" s="2" t="s">
        <v>27</v>
      </c>
      <c r="I13" s="17">
        <f>SUM(K10^2)</f>
        <v>64561225</v>
      </c>
    </row>
    <row r="14" spans="1:13" x14ac:dyDescent="0.25">
      <c r="A14" s="35"/>
      <c r="B14" s="34"/>
      <c r="C14" s="3">
        <v>250</v>
      </c>
      <c r="D14" s="4">
        <f>SUM(C14-B1)</f>
        <v>-17.899999999999977</v>
      </c>
      <c r="E14" s="5">
        <f t="shared" si="0"/>
        <v>320.40999999999917</v>
      </c>
      <c r="H14" s="2" t="s">
        <v>29</v>
      </c>
      <c r="I14" s="17">
        <f>SUM(I13/30)</f>
        <v>2152040.8333333335</v>
      </c>
    </row>
    <row r="15" spans="1:13" x14ac:dyDescent="0.25">
      <c r="A15" s="35"/>
      <c r="B15" s="34"/>
      <c r="C15" s="3">
        <v>256</v>
      </c>
      <c r="D15" s="4">
        <f>SUM(C15-B1)</f>
        <v>-11.899999999999977</v>
      </c>
      <c r="E15" s="5">
        <f t="shared" si="0"/>
        <v>141.60999999999945</v>
      </c>
      <c r="H15" s="2" t="s">
        <v>30</v>
      </c>
      <c r="I15" s="17">
        <f>SUM(L10-I14)</f>
        <v>251666.66666666651</v>
      </c>
    </row>
    <row r="16" spans="1:13" x14ac:dyDescent="0.25">
      <c r="A16" s="35"/>
      <c r="B16" s="34"/>
      <c r="C16" s="3">
        <v>260</v>
      </c>
      <c r="D16" s="4">
        <f>SUM(C16-B1)</f>
        <v>-7.8999999999999773</v>
      </c>
      <c r="E16" s="5">
        <f t="shared" si="0"/>
        <v>62.409999999999641</v>
      </c>
      <c r="H16" s="2" t="s">
        <v>35</v>
      </c>
      <c r="I16" s="17">
        <f>SUM(I15/29)</f>
        <v>8678.1609195402252</v>
      </c>
    </row>
    <row r="17" spans="1:10" x14ac:dyDescent="0.25">
      <c r="A17" s="35"/>
      <c r="B17" s="34"/>
      <c r="C17" s="3">
        <v>280</v>
      </c>
      <c r="D17" s="4">
        <f>SUM(C17-B1)</f>
        <v>12.100000000000023</v>
      </c>
      <c r="E17" s="5">
        <f t="shared" si="0"/>
        <v>146.41000000000054</v>
      </c>
    </row>
    <row r="18" spans="1:10" x14ac:dyDescent="0.25">
      <c r="A18" s="35"/>
      <c r="B18" s="34"/>
      <c r="C18" s="3">
        <v>290</v>
      </c>
      <c r="D18" s="4">
        <f>SUM(C18-B1)</f>
        <v>22.100000000000023</v>
      </c>
      <c r="E18" s="5">
        <f t="shared" si="0"/>
        <v>488.41000000000099</v>
      </c>
      <c r="H18" s="26" t="s">
        <v>31</v>
      </c>
      <c r="I18" s="17"/>
      <c r="J18" s="17"/>
    </row>
    <row r="19" spans="1:10" x14ac:dyDescent="0.25">
      <c r="A19" s="35"/>
      <c r="B19" s="34"/>
      <c r="C19" s="3">
        <v>299</v>
      </c>
      <c r="D19" s="4">
        <f>SUM(C19-B1)</f>
        <v>31.100000000000023</v>
      </c>
      <c r="E19" s="5">
        <f t="shared" si="0"/>
        <v>967.2100000000014</v>
      </c>
      <c r="H19" s="24" t="s">
        <v>32</v>
      </c>
      <c r="I19" s="26">
        <v>93.15</v>
      </c>
      <c r="J19" s="17"/>
    </row>
    <row r="20" spans="1:10" x14ac:dyDescent="0.25">
      <c r="A20" s="35"/>
      <c r="B20" s="34"/>
      <c r="C20" s="3">
        <v>300</v>
      </c>
      <c r="D20" s="4">
        <f>SUM(C20-B1)</f>
        <v>32.100000000000023</v>
      </c>
      <c r="E20" s="5">
        <f t="shared" si="0"/>
        <v>1030.4100000000014</v>
      </c>
      <c r="H20" s="24" t="s">
        <v>33</v>
      </c>
      <c r="I20" s="17">
        <f>SUM(I19/B1)*100</f>
        <v>34.77043673012318</v>
      </c>
      <c r="J20" s="26" t="s">
        <v>34</v>
      </c>
    </row>
    <row r="21" spans="1:10" x14ac:dyDescent="0.25">
      <c r="A21" s="35"/>
      <c r="B21" s="34"/>
      <c r="C21" s="3">
        <v>309</v>
      </c>
      <c r="D21" s="4">
        <f>SUM(C21-B1)</f>
        <v>41.100000000000023</v>
      </c>
      <c r="E21" s="5">
        <f t="shared" si="0"/>
        <v>1689.2100000000019</v>
      </c>
    </row>
    <row r="22" spans="1:10" x14ac:dyDescent="0.25">
      <c r="A22" s="35"/>
      <c r="B22" s="34"/>
      <c r="C22" s="3">
        <v>320</v>
      </c>
      <c r="D22" s="4">
        <f>SUM(C22-B1)</f>
        <v>52.100000000000023</v>
      </c>
      <c r="E22" s="5">
        <f t="shared" si="0"/>
        <v>2714.4100000000026</v>
      </c>
    </row>
    <row r="23" spans="1:10" x14ac:dyDescent="0.25">
      <c r="A23" s="35"/>
      <c r="B23" s="34"/>
      <c r="C23" s="3">
        <v>320</v>
      </c>
      <c r="D23" s="4">
        <f>SUM(C23-B1)</f>
        <v>52.100000000000023</v>
      </c>
      <c r="E23" s="5">
        <f t="shared" si="0"/>
        <v>2714.4100000000026</v>
      </c>
    </row>
    <row r="24" spans="1:10" x14ac:dyDescent="0.25">
      <c r="A24" s="35"/>
      <c r="B24" s="34"/>
      <c r="C24" s="3">
        <v>340</v>
      </c>
      <c r="D24" s="4">
        <f>SUM(C24-B1)</f>
        <v>72.100000000000023</v>
      </c>
      <c r="E24" s="5">
        <f t="shared" si="0"/>
        <v>5198.4100000000035</v>
      </c>
    </row>
    <row r="25" spans="1:10" x14ac:dyDescent="0.25">
      <c r="A25" s="35"/>
      <c r="B25" s="34"/>
      <c r="C25" s="3">
        <v>350</v>
      </c>
      <c r="D25" s="4">
        <f>SUM(C25-B1)</f>
        <v>82.100000000000023</v>
      </c>
      <c r="E25" s="5">
        <f t="shared" si="0"/>
        <v>6740.4100000000035</v>
      </c>
    </row>
    <row r="26" spans="1:10" x14ac:dyDescent="0.25">
      <c r="A26" s="35"/>
      <c r="B26" s="34"/>
      <c r="C26" s="3">
        <v>368</v>
      </c>
      <c r="D26" s="4">
        <f>SUM(C26-B1)</f>
        <v>100.10000000000002</v>
      </c>
      <c r="E26" s="5">
        <f t="shared" si="0"/>
        <v>10020.010000000004</v>
      </c>
    </row>
    <row r="27" spans="1:10" x14ac:dyDescent="0.25">
      <c r="A27" s="35"/>
      <c r="B27" s="34"/>
      <c r="C27" s="3">
        <v>380</v>
      </c>
      <c r="D27" s="4">
        <f>SUM(C27-B1)</f>
        <v>112.10000000000002</v>
      </c>
      <c r="E27" s="5">
        <f t="shared" si="0"/>
        <v>12566.410000000005</v>
      </c>
    </row>
    <row r="28" spans="1:10" x14ac:dyDescent="0.25">
      <c r="A28" s="35"/>
      <c r="B28" s="34"/>
      <c r="C28" s="3">
        <v>399</v>
      </c>
      <c r="D28" s="4">
        <f>SUM(C28-B1)</f>
        <v>131.10000000000002</v>
      </c>
      <c r="E28" s="5">
        <f t="shared" si="0"/>
        <v>17187.210000000006</v>
      </c>
    </row>
    <row r="29" spans="1:10" x14ac:dyDescent="0.25">
      <c r="A29" s="35"/>
      <c r="B29" s="34"/>
      <c r="C29" s="3">
        <v>405</v>
      </c>
      <c r="D29" s="4">
        <f>SUM(C29-B1)</f>
        <v>137.10000000000002</v>
      </c>
      <c r="E29" s="5">
        <f t="shared" si="0"/>
        <v>18796.410000000007</v>
      </c>
    </row>
    <row r="30" spans="1:10" x14ac:dyDescent="0.25">
      <c r="A30" s="35"/>
      <c r="B30" s="34"/>
      <c r="C30" s="3">
        <v>410</v>
      </c>
      <c r="D30" s="4">
        <f>SUM(C30-B1)</f>
        <v>142.10000000000002</v>
      </c>
      <c r="E30" s="5">
        <f t="shared" si="0"/>
        <v>20192.410000000007</v>
      </c>
    </row>
    <row r="31" spans="1:10" x14ac:dyDescent="0.25">
      <c r="A31" s="35"/>
      <c r="B31" s="34"/>
      <c r="C31" s="3">
        <v>410</v>
      </c>
      <c r="D31" s="4">
        <f>SUM(C31-B1)</f>
        <v>142.10000000000002</v>
      </c>
      <c r="E31" s="5">
        <f t="shared" si="0"/>
        <v>20192.410000000007</v>
      </c>
    </row>
    <row r="32" spans="1:10" x14ac:dyDescent="0.25">
      <c r="A32" s="35"/>
      <c r="B32" s="34"/>
      <c r="C32" s="36" t="s">
        <v>4</v>
      </c>
      <c r="D32" s="36"/>
      <c r="E32" s="7">
        <f>SUM(E2:E31)</f>
        <v>247296.70000000004</v>
      </c>
    </row>
  </sheetData>
  <mergeCells count="3">
    <mergeCell ref="A1:A32"/>
    <mergeCell ref="B1:B32"/>
    <mergeCell ref="C32:D3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7" workbookViewId="0">
      <selection activeCell="H34" sqref="H34"/>
    </sheetView>
  </sheetViews>
  <sheetFormatPr defaultRowHeight="15" x14ac:dyDescent="0.25"/>
  <cols>
    <col min="2" max="2" width="64.42578125" bestFit="1" customWidth="1"/>
    <col min="3" max="3" width="20" bestFit="1" customWidth="1"/>
    <col min="4" max="4" width="8.140625" customWidth="1"/>
    <col min="5" max="5" width="9.28515625" customWidth="1"/>
    <col min="6" max="6" width="11.85546875" bestFit="1" customWidth="1"/>
    <col min="7" max="7" width="19.140625" bestFit="1" customWidth="1"/>
    <col min="8" max="8" width="9.7109375" bestFit="1" customWidth="1"/>
    <col min="9" max="9" width="10.85546875" bestFit="1" customWidth="1"/>
  </cols>
  <sheetData>
    <row r="1" spans="1:9" x14ac:dyDescent="0.25">
      <c r="B1" s="16" t="s">
        <v>5</v>
      </c>
      <c r="C1" s="16" t="s">
        <v>14</v>
      </c>
      <c r="D1" s="16" t="s">
        <v>0</v>
      </c>
      <c r="E1" s="16" t="s">
        <v>11</v>
      </c>
      <c r="F1" s="16" t="s">
        <v>53</v>
      </c>
      <c r="G1" s="16" t="s">
        <v>12</v>
      </c>
      <c r="H1" s="16" t="s">
        <v>15</v>
      </c>
      <c r="I1" s="16" t="s">
        <v>3</v>
      </c>
    </row>
    <row r="2" spans="1:9" x14ac:dyDescent="0.25">
      <c r="B2" s="13" t="s">
        <v>6</v>
      </c>
      <c r="C2" s="13">
        <v>15</v>
      </c>
      <c r="D2" s="8">
        <f>SUM(20+29)/2</f>
        <v>24.5</v>
      </c>
      <c r="E2" s="8">
        <f>SUM(C2*D2)</f>
        <v>367.5</v>
      </c>
      <c r="F2" s="8">
        <f>SUM(C2)*I2</f>
        <v>3375</v>
      </c>
      <c r="G2" s="8">
        <f>SUM(C2+0)</f>
        <v>15</v>
      </c>
      <c r="H2" s="17">
        <f>SUM(D2-C37)</f>
        <v>-15</v>
      </c>
      <c r="I2" s="17">
        <f>SUM(H2^2)</f>
        <v>225</v>
      </c>
    </row>
    <row r="3" spans="1:9" x14ac:dyDescent="0.25">
      <c r="B3" s="13" t="s">
        <v>7</v>
      </c>
      <c r="C3" s="13">
        <v>40</v>
      </c>
      <c r="D3" s="8">
        <f>SUM(30+39)/2</f>
        <v>34.5</v>
      </c>
      <c r="E3" s="8">
        <f t="shared" ref="E3:E6" si="0">SUM(C3*D3)</f>
        <v>1380</v>
      </c>
      <c r="F3" s="8">
        <f t="shared" ref="F3:F6" si="1">SUM(C3)*I3</f>
        <v>1000</v>
      </c>
      <c r="G3" s="8">
        <f>SUM(C3+G2)</f>
        <v>55</v>
      </c>
      <c r="H3" s="17">
        <f>SUM(D3-C37)</f>
        <v>-5</v>
      </c>
      <c r="I3" s="17">
        <f t="shared" ref="I3:I6" si="2">SUM(H3^2)</f>
        <v>25</v>
      </c>
    </row>
    <row r="4" spans="1:9" x14ac:dyDescent="0.25">
      <c r="B4" s="13" t="s">
        <v>8</v>
      </c>
      <c r="C4" s="13">
        <v>30</v>
      </c>
      <c r="D4" s="8">
        <f>SUM(40+49)/2</f>
        <v>44.5</v>
      </c>
      <c r="E4" s="8">
        <f t="shared" si="0"/>
        <v>1335</v>
      </c>
      <c r="F4" s="8">
        <f t="shared" si="1"/>
        <v>750</v>
      </c>
      <c r="G4" s="8">
        <f t="shared" ref="G4:G6" si="3">SUM(C4+G3)</f>
        <v>85</v>
      </c>
      <c r="H4" s="17">
        <f>SUM(D4-C37)</f>
        <v>5</v>
      </c>
      <c r="I4" s="17">
        <f t="shared" si="2"/>
        <v>25</v>
      </c>
    </row>
    <row r="5" spans="1:9" x14ac:dyDescent="0.25">
      <c r="B5" s="13" t="s">
        <v>9</v>
      </c>
      <c r="C5" s="13">
        <v>10</v>
      </c>
      <c r="D5" s="8">
        <f>SUM(50+59)/2</f>
        <v>54.5</v>
      </c>
      <c r="E5" s="8">
        <f t="shared" si="0"/>
        <v>545</v>
      </c>
      <c r="F5" s="8">
        <f t="shared" si="1"/>
        <v>2250</v>
      </c>
      <c r="G5" s="8">
        <f t="shared" si="3"/>
        <v>95</v>
      </c>
      <c r="H5" s="17">
        <f>SUM(D5-C37)</f>
        <v>15</v>
      </c>
      <c r="I5" s="17">
        <f t="shared" si="2"/>
        <v>225</v>
      </c>
    </row>
    <row r="6" spans="1:9" x14ac:dyDescent="0.25">
      <c r="B6" s="13" t="s">
        <v>10</v>
      </c>
      <c r="C6" s="13">
        <v>5</v>
      </c>
      <c r="D6" s="8">
        <f>SUM(60+69)/2</f>
        <v>64.5</v>
      </c>
      <c r="E6" s="8">
        <f t="shared" si="0"/>
        <v>322.5</v>
      </c>
      <c r="F6" s="8">
        <f t="shared" si="1"/>
        <v>3125</v>
      </c>
      <c r="G6" s="8">
        <f t="shared" si="3"/>
        <v>100</v>
      </c>
      <c r="H6" s="17">
        <f>SUM(D6-C37)</f>
        <v>25</v>
      </c>
      <c r="I6" s="17">
        <f t="shared" si="2"/>
        <v>625</v>
      </c>
    </row>
    <row r="7" spans="1:9" x14ac:dyDescent="0.25">
      <c r="B7" s="14" t="s">
        <v>13</v>
      </c>
      <c r="C7" s="15">
        <v>100</v>
      </c>
      <c r="D7" s="15">
        <f t="shared" ref="D7:I7" si="4">SUM(D2:D6)</f>
        <v>222.5</v>
      </c>
      <c r="E7" s="15">
        <f t="shared" si="4"/>
        <v>3950</v>
      </c>
      <c r="F7" s="15">
        <f t="shared" si="4"/>
        <v>10500</v>
      </c>
      <c r="G7" s="15">
        <f t="shared" si="4"/>
        <v>350</v>
      </c>
      <c r="H7" s="18">
        <f t="shared" si="4"/>
        <v>25</v>
      </c>
      <c r="I7" s="15">
        <f t="shared" si="4"/>
        <v>1125</v>
      </c>
    </row>
    <row r="8" spans="1:9" x14ac:dyDescent="0.25">
      <c r="A8" s="38" t="s">
        <v>38</v>
      </c>
      <c r="B8" s="28" t="s">
        <v>36</v>
      </c>
      <c r="C8" s="25">
        <f>SUM(D6-D2)</f>
        <v>40</v>
      </c>
      <c r="D8" s="19"/>
      <c r="E8" s="19"/>
      <c r="F8" s="19"/>
      <c r="G8" s="19"/>
    </row>
    <row r="9" spans="1:9" x14ac:dyDescent="0.25">
      <c r="A9" s="38"/>
      <c r="B9" s="28" t="s">
        <v>37</v>
      </c>
      <c r="C9" s="25">
        <f>SUM(69.5 - 19.5)</f>
        <v>50</v>
      </c>
      <c r="D9" s="19"/>
      <c r="E9" s="19"/>
      <c r="F9" s="19"/>
      <c r="G9" s="19"/>
    </row>
    <row r="10" spans="1:9" x14ac:dyDescent="0.25">
      <c r="A10" s="38" t="s">
        <v>42</v>
      </c>
      <c r="B10" s="37" t="s">
        <v>39</v>
      </c>
      <c r="C10" s="37"/>
      <c r="D10" s="37"/>
      <c r="E10" s="37"/>
      <c r="F10" s="37"/>
      <c r="G10" s="37"/>
    </row>
    <row r="11" spans="1:9" x14ac:dyDescent="0.25">
      <c r="A11" s="38"/>
      <c r="B11" s="37"/>
      <c r="C11" s="37"/>
      <c r="D11" s="37"/>
      <c r="E11" s="37"/>
      <c r="F11" s="37"/>
      <c r="G11" s="37"/>
    </row>
    <row r="12" spans="1:9" x14ac:dyDescent="0.25">
      <c r="A12" s="38"/>
      <c r="B12" s="37" t="s">
        <v>40</v>
      </c>
      <c r="C12" s="37"/>
      <c r="D12" s="37"/>
      <c r="E12" s="37"/>
      <c r="F12" s="37"/>
      <c r="G12" s="37"/>
    </row>
    <row r="13" spans="1:9" x14ac:dyDescent="0.25">
      <c r="A13" s="38"/>
      <c r="B13" s="37"/>
      <c r="C13" s="37"/>
      <c r="D13" s="37"/>
      <c r="E13" s="37"/>
      <c r="F13" s="37"/>
      <c r="G13" s="37"/>
    </row>
    <row r="14" spans="1:9" x14ac:dyDescent="0.25">
      <c r="A14" s="38"/>
      <c r="B14" s="37"/>
      <c r="C14" s="37"/>
      <c r="D14" s="37"/>
      <c r="E14" s="37"/>
      <c r="F14" s="37"/>
      <c r="G14" s="37"/>
    </row>
    <row r="15" spans="1:9" x14ac:dyDescent="0.25">
      <c r="A15" s="38"/>
      <c r="B15" s="37" t="s">
        <v>41</v>
      </c>
      <c r="C15" s="37"/>
      <c r="D15" s="37"/>
      <c r="E15" s="37"/>
      <c r="F15" s="37"/>
      <c r="G15" s="37"/>
    </row>
    <row r="16" spans="1:9" x14ac:dyDescent="0.25">
      <c r="A16" s="38"/>
      <c r="B16" s="37"/>
      <c r="C16" s="37"/>
      <c r="D16" s="37"/>
      <c r="E16" s="37"/>
      <c r="F16" s="37"/>
      <c r="G16" s="37"/>
    </row>
    <row r="17" spans="1:8" x14ac:dyDescent="0.25">
      <c r="A17" s="38"/>
      <c r="B17" s="37"/>
      <c r="C17" s="37"/>
      <c r="D17" s="37"/>
      <c r="E17" s="37"/>
      <c r="F17" s="37"/>
      <c r="G17" s="37"/>
    </row>
    <row r="18" spans="1:8" x14ac:dyDescent="0.25">
      <c r="A18" s="38" t="s">
        <v>43</v>
      </c>
      <c r="B18" s="37" t="s">
        <v>44</v>
      </c>
      <c r="C18" s="37"/>
      <c r="D18" s="37"/>
      <c r="E18" s="37"/>
      <c r="F18" s="37"/>
      <c r="G18" s="37"/>
      <c r="H18" s="29"/>
    </row>
    <row r="19" spans="1:8" x14ac:dyDescent="0.25">
      <c r="A19" s="38"/>
      <c r="B19" s="37"/>
      <c r="C19" s="37"/>
      <c r="D19" s="37"/>
      <c r="E19" s="37"/>
      <c r="F19" s="37"/>
      <c r="G19" s="37"/>
    </row>
    <row r="20" spans="1:8" x14ac:dyDescent="0.25">
      <c r="A20" s="38"/>
      <c r="B20" s="37"/>
      <c r="C20" s="37"/>
      <c r="D20" s="37"/>
      <c r="E20" s="37"/>
      <c r="F20" s="37"/>
      <c r="G20" s="37"/>
    </row>
    <row r="21" spans="1:8" x14ac:dyDescent="0.25">
      <c r="A21" s="38" t="s">
        <v>45</v>
      </c>
      <c r="B21" s="37" t="s">
        <v>46</v>
      </c>
      <c r="C21" s="37"/>
      <c r="D21" s="37"/>
      <c r="E21" s="37"/>
      <c r="F21" s="37"/>
      <c r="G21" s="37"/>
    </row>
    <row r="22" spans="1:8" x14ac:dyDescent="0.25">
      <c r="A22" s="38"/>
      <c r="B22" s="37"/>
      <c r="C22" s="37"/>
      <c r="D22" s="37"/>
      <c r="E22" s="37"/>
      <c r="F22" s="37"/>
      <c r="G22" s="37"/>
    </row>
    <row r="23" spans="1:8" x14ac:dyDescent="0.25">
      <c r="A23" s="38"/>
      <c r="B23" s="37"/>
      <c r="C23" s="37"/>
      <c r="D23" s="37"/>
      <c r="E23" s="37"/>
      <c r="F23" s="37"/>
      <c r="G23" s="37"/>
    </row>
    <row r="24" spans="1:8" x14ac:dyDescent="0.25">
      <c r="A24" s="38"/>
      <c r="B24" s="37"/>
      <c r="C24" s="37"/>
      <c r="D24" s="37"/>
      <c r="E24" s="37"/>
      <c r="F24" s="37"/>
      <c r="G24" s="37"/>
    </row>
    <row r="25" spans="1:8" x14ac:dyDescent="0.25">
      <c r="A25" s="38" t="s">
        <v>47</v>
      </c>
      <c r="B25" s="37" t="s">
        <v>48</v>
      </c>
      <c r="C25" s="37"/>
      <c r="D25" s="37"/>
      <c r="E25" s="37"/>
      <c r="F25" s="37"/>
      <c r="G25" s="37"/>
    </row>
    <row r="26" spans="1:8" x14ac:dyDescent="0.25">
      <c r="A26" s="38"/>
      <c r="B26" s="37"/>
      <c r="C26" s="37"/>
      <c r="D26" s="37"/>
      <c r="E26" s="37"/>
      <c r="F26" s="37"/>
      <c r="G26" s="37"/>
    </row>
    <row r="27" spans="1:8" x14ac:dyDescent="0.25">
      <c r="A27" s="38"/>
      <c r="B27" s="37"/>
      <c r="C27" s="37"/>
      <c r="D27" s="37"/>
      <c r="E27" s="37"/>
      <c r="F27" s="37"/>
      <c r="G27" s="37"/>
    </row>
    <row r="28" spans="1:8" x14ac:dyDescent="0.25">
      <c r="A28" s="38"/>
      <c r="B28" s="37"/>
      <c r="C28" s="37"/>
      <c r="D28" s="37"/>
      <c r="E28" s="37"/>
      <c r="F28" s="37"/>
      <c r="G28" s="37"/>
    </row>
    <row r="29" spans="1:8" x14ac:dyDescent="0.25">
      <c r="A29" s="38" t="s">
        <v>49</v>
      </c>
      <c r="B29" s="37" t="s">
        <v>50</v>
      </c>
      <c r="C29" s="37"/>
      <c r="D29" s="37"/>
      <c r="E29" s="37"/>
      <c r="F29" s="37"/>
      <c r="G29" s="37"/>
    </row>
    <row r="30" spans="1:8" x14ac:dyDescent="0.25">
      <c r="A30" s="38"/>
      <c r="B30" s="37"/>
      <c r="C30" s="37"/>
      <c r="D30" s="37"/>
      <c r="E30" s="37"/>
      <c r="F30" s="37"/>
      <c r="G30" s="37"/>
    </row>
    <row r="31" spans="1:8" x14ac:dyDescent="0.25">
      <c r="A31" s="38"/>
      <c r="B31" s="37"/>
      <c r="C31" s="37"/>
      <c r="D31" s="37"/>
      <c r="E31" s="37"/>
      <c r="F31" s="37"/>
      <c r="G31" s="37"/>
    </row>
    <row r="32" spans="1:8" x14ac:dyDescent="0.25">
      <c r="A32" s="38"/>
      <c r="B32" s="37" t="s">
        <v>51</v>
      </c>
      <c r="C32" s="37"/>
      <c r="D32" s="37"/>
      <c r="E32" s="37"/>
      <c r="F32" s="37"/>
      <c r="G32" s="37"/>
    </row>
    <row r="33" spans="1:7" x14ac:dyDescent="0.25">
      <c r="A33" s="38"/>
      <c r="B33" s="37"/>
      <c r="C33" s="37"/>
      <c r="D33" s="37"/>
      <c r="E33" s="37"/>
      <c r="F33" s="37"/>
      <c r="G33" s="37"/>
    </row>
    <row r="34" spans="1:7" x14ac:dyDescent="0.25">
      <c r="A34" s="38"/>
      <c r="B34" s="37" t="s">
        <v>52</v>
      </c>
      <c r="C34" s="37"/>
      <c r="D34" s="37"/>
      <c r="E34" s="37"/>
      <c r="F34" s="37"/>
      <c r="G34" s="37"/>
    </row>
    <row r="35" spans="1:7" x14ac:dyDescent="0.25">
      <c r="A35" s="38"/>
      <c r="B35" s="37"/>
      <c r="C35" s="37"/>
      <c r="D35" s="37"/>
      <c r="E35" s="37"/>
      <c r="F35" s="37"/>
      <c r="G35" s="37"/>
    </row>
    <row r="36" spans="1:7" x14ac:dyDescent="0.25">
      <c r="A36" s="38"/>
      <c r="B36" s="37"/>
      <c r="C36" s="37"/>
      <c r="D36" s="37"/>
      <c r="E36" s="37"/>
      <c r="F36" s="37"/>
      <c r="G36" s="37"/>
    </row>
    <row r="37" spans="1:7" x14ac:dyDescent="0.25">
      <c r="B37" s="31" t="s">
        <v>1</v>
      </c>
      <c r="C37" s="32">
        <f>SUM(E7/C7)</f>
        <v>39.5</v>
      </c>
      <c r="D37" s="10"/>
      <c r="E37" s="10"/>
      <c r="F37" s="10"/>
      <c r="G37" s="10"/>
    </row>
    <row r="38" spans="1:7" x14ac:dyDescent="0.25">
      <c r="B38" s="11"/>
      <c r="C38" s="12"/>
      <c r="D38" s="10"/>
      <c r="E38" s="10"/>
      <c r="F38" s="10"/>
      <c r="G38" s="10"/>
    </row>
    <row r="39" spans="1:7" x14ac:dyDescent="0.25">
      <c r="B39" s="11"/>
      <c r="C39" s="12"/>
      <c r="D39" s="10"/>
      <c r="E39" s="10"/>
      <c r="F39" s="10"/>
      <c r="G39" s="10"/>
    </row>
    <row r="40" spans="1:7" x14ac:dyDescent="0.25">
      <c r="B40" s="11"/>
      <c r="C40" s="12"/>
      <c r="D40" s="10"/>
      <c r="E40" s="10"/>
      <c r="F40" s="10"/>
      <c r="G40" s="10"/>
    </row>
    <row r="41" spans="1:7" x14ac:dyDescent="0.25">
      <c r="B41" s="11"/>
      <c r="C41" s="12"/>
      <c r="D41" s="10"/>
      <c r="E41" s="10"/>
      <c r="F41" s="10"/>
      <c r="G41" s="10"/>
    </row>
    <row r="42" spans="1:7" x14ac:dyDescent="0.25">
      <c r="B42" s="11"/>
      <c r="C42" s="12"/>
      <c r="D42" s="10"/>
      <c r="E42" s="10"/>
      <c r="F42" s="10"/>
      <c r="G42" s="10"/>
    </row>
    <row r="43" spans="1:7" x14ac:dyDescent="0.25">
      <c r="B43" s="30"/>
      <c r="C43" s="12"/>
      <c r="D43" s="10"/>
      <c r="E43" s="10"/>
      <c r="F43" s="10"/>
      <c r="G43" s="10"/>
    </row>
    <row r="44" spans="1:7" x14ac:dyDescent="0.25">
      <c r="B44" s="11"/>
      <c r="C44" s="12"/>
      <c r="D44" s="10"/>
      <c r="E44" s="10"/>
      <c r="F44" s="10"/>
      <c r="G44" s="10"/>
    </row>
    <row r="45" spans="1:7" x14ac:dyDescent="0.25">
      <c r="B45" s="11"/>
      <c r="C45" s="12"/>
      <c r="D45" s="10"/>
      <c r="E45" s="10"/>
      <c r="F45" s="10"/>
      <c r="G45" s="10"/>
    </row>
    <row r="46" spans="1:7" x14ac:dyDescent="0.25">
      <c r="B46" s="27"/>
      <c r="C46" s="12"/>
      <c r="D46" s="10"/>
      <c r="E46" s="10"/>
      <c r="F46" s="10"/>
      <c r="G46" s="10"/>
    </row>
    <row r="47" spans="1:7" x14ac:dyDescent="0.25">
      <c r="B47" s="11"/>
      <c r="C47" s="12"/>
      <c r="D47" s="10"/>
      <c r="E47" s="10"/>
      <c r="F47" s="10"/>
      <c r="G47" s="10"/>
    </row>
    <row r="48" spans="1:7" x14ac:dyDescent="0.25">
      <c r="B48" s="11"/>
      <c r="C48" s="12"/>
      <c r="D48" s="10"/>
      <c r="E48" s="10"/>
      <c r="F48" s="10"/>
      <c r="G48" s="10"/>
    </row>
    <row r="49" spans="2:7" x14ac:dyDescent="0.25">
      <c r="B49" s="11"/>
      <c r="C49" s="12"/>
      <c r="D49" s="10"/>
      <c r="E49" s="10"/>
      <c r="F49" s="10"/>
      <c r="G49" s="10"/>
    </row>
    <row r="50" spans="2:7" x14ac:dyDescent="0.25">
      <c r="B50" s="11"/>
      <c r="C50" s="12"/>
      <c r="D50" s="10"/>
      <c r="E50" s="10"/>
      <c r="F50" s="10"/>
      <c r="G50" s="10"/>
    </row>
    <row r="51" spans="2:7" x14ac:dyDescent="0.25">
      <c r="B51" s="11"/>
      <c r="C51" s="12"/>
      <c r="D51" s="10"/>
      <c r="E51" s="10"/>
      <c r="F51" s="10"/>
      <c r="G51" s="10"/>
    </row>
    <row r="52" spans="2:7" x14ac:dyDescent="0.25">
      <c r="B52" s="11"/>
      <c r="C52" s="12"/>
      <c r="D52" s="10"/>
      <c r="E52" s="10"/>
      <c r="F52" s="10"/>
      <c r="G52" s="10"/>
    </row>
    <row r="53" spans="2:7" x14ac:dyDescent="0.25">
      <c r="B53" s="11"/>
      <c r="C53" s="12"/>
      <c r="D53" s="10"/>
      <c r="E53" s="10"/>
      <c r="F53" s="10"/>
      <c r="G53" s="10"/>
    </row>
    <row r="54" spans="2:7" x14ac:dyDescent="0.25">
      <c r="B54" s="11"/>
      <c r="C54" s="12"/>
      <c r="D54" s="10"/>
      <c r="E54" s="10"/>
      <c r="F54" s="10"/>
      <c r="G54" s="10"/>
    </row>
    <row r="55" spans="2:7" x14ac:dyDescent="0.25">
      <c r="B55" s="11"/>
      <c r="C55" s="12"/>
      <c r="D55" s="10"/>
      <c r="E55" s="10"/>
      <c r="F55" s="10"/>
      <c r="G55" s="10"/>
    </row>
    <row r="56" spans="2:7" x14ac:dyDescent="0.25">
      <c r="B56" s="11"/>
      <c r="C56" s="12"/>
      <c r="D56" s="10"/>
      <c r="E56" s="10"/>
      <c r="F56" s="10"/>
      <c r="G56" s="10"/>
    </row>
    <row r="57" spans="2:7" x14ac:dyDescent="0.25">
      <c r="B57" s="11"/>
      <c r="C57" s="12"/>
      <c r="D57" s="10"/>
      <c r="E57" s="10"/>
      <c r="F57" s="10"/>
      <c r="G57" s="10"/>
    </row>
    <row r="58" spans="2:7" x14ac:dyDescent="0.25">
      <c r="B58" s="11"/>
      <c r="C58" s="12"/>
      <c r="D58" s="10"/>
      <c r="E58" s="10"/>
      <c r="F58" s="10"/>
      <c r="G58" s="10"/>
    </row>
    <row r="59" spans="2:7" x14ac:dyDescent="0.25">
      <c r="B59" s="11"/>
      <c r="C59" s="12"/>
      <c r="D59" s="10"/>
      <c r="E59" s="10"/>
      <c r="F59" s="10"/>
      <c r="G59" s="10"/>
    </row>
    <row r="60" spans="2:7" x14ac:dyDescent="0.25">
      <c r="B60" s="11"/>
      <c r="C60" s="12"/>
      <c r="D60" s="39"/>
      <c r="E60" s="39"/>
      <c r="F60" s="10"/>
      <c r="G60" s="10"/>
    </row>
  </sheetData>
  <mergeCells count="16">
    <mergeCell ref="D60:E60"/>
    <mergeCell ref="A8:A9"/>
    <mergeCell ref="B15:G17"/>
    <mergeCell ref="A10:A17"/>
    <mergeCell ref="B12:G14"/>
    <mergeCell ref="B10:G11"/>
    <mergeCell ref="B18:G20"/>
    <mergeCell ref="A18:A20"/>
    <mergeCell ref="B21:G24"/>
    <mergeCell ref="B32:G33"/>
    <mergeCell ref="B34:G36"/>
    <mergeCell ref="A21:A24"/>
    <mergeCell ref="B25:G28"/>
    <mergeCell ref="A25:A28"/>
    <mergeCell ref="B29:G31"/>
    <mergeCell ref="A29:A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Nomor 1</vt:lpstr>
      <vt:lpstr>Nomor 2</vt:lpstr>
      <vt:lpstr>Nomor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2021-02-12T12:57:34Z</dcterms:created>
  <dcterms:modified xsi:type="dcterms:W3CDTF">2021-02-23T13:17:09Z</dcterms:modified>
</cp:coreProperties>
</file>