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xr:revisionPtr revIDLastSave="0" documentId="8_{7CC6C2FF-C673-4035-BE25-4E379D092745}" xr6:coauthVersionLast="37" xr6:coauthVersionMax="37" xr10:uidLastSave="{00000000-0000-0000-0000-000000000000}"/>
  <bookViews>
    <workbookView xWindow="0" yWindow="0" windowWidth="20490" windowHeight="7485" xr2:uid="{8A1BD6F3-340C-4B5A-BDEB-6A217CB4949B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N29" i="1" l="1"/>
  <c r="A29" i="1"/>
  <c r="DN28" i="1"/>
  <c r="A28" i="1"/>
  <c r="DN27" i="1"/>
  <c r="A27" i="1"/>
  <c r="DN26" i="1"/>
  <c r="A26" i="1"/>
  <c r="QT25" i="1"/>
  <c r="QW25" i="1" s="1"/>
  <c r="QC25" i="1"/>
  <c r="QA25" i="1"/>
  <c r="PZ25" i="1"/>
  <c r="PY25" i="1"/>
  <c r="PJ25" i="1"/>
  <c r="PT25" i="1" s="1"/>
  <c r="OU25" i="1"/>
  <c r="PC25" i="1" s="1"/>
  <c r="OT25" i="1"/>
  <c r="PB25" i="1" s="1"/>
  <c r="OS25" i="1"/>
  <c r="PA25" i="1" s="1"/>
  <c r="OR25" i="1"/>
  <c r="OZ25" i="1" s="1"/>
  <c r="OQ25" i="1"/>
  <c r="OY25" i="1" s="1"/>
  <c r="DN25" i="1"/>
  <c r="A25" i="1"/>
  <c r="QT24" i="1"/>
  <c r="QY24" i="1" s="1"/>
  <c r="QC24" i="1"/>
  <c r="QA24" i="1"/>
  <c r="PZ24" i="1"/>
  <c r="PY24" i="1"/>
  <c r="PJ24" i="1"/>
  <c r="PU24" i="1" s="1"/>
  <c r="OU24" i="1"/>
  <c r="PC24" i="1" s="1"/>
  <c r="OT24" i="1"/>
  <c r="PB24" i="1" s="1"/>
  <c r="OS24" i="1"/>
  <c r="PA24" i="1" s="1"/>
  <c r="OR24" i="1"/>
  <c r="OZ24" i="1" s="1"/>
  <c r="OQ24" i="1"/>
  <c r="OY24" i="1" s="1"/>
  <c r="DN24" i="1"/>
  <c r="A24" i="1"/>
  <c r="QT23" i="1"/>
  <c r="QC23" i="1"/>
  <c r="QA23" i="1"/>
  <c r="PZ23" i="1"/>
  <c r="PY23" i="1"/>
  <c r="PP23" i="1"/>
  <c r="PJ23" i="1"/>
  <c r="OU23" i="1"/>
  <c r="PC23" i="1" s="1"/>
  <c r="OT23" i="1"/>
  <c r="PB23" i="1" s="1"/>
  <c r="OS23" i="1"/>
  <c r="PA23" i="1" s="1"/>
  <c r="OR23" i="1"/>
  <c r="OZ23" i="1" s="1"/>
  <c r="OQ23" i="1"/>
  <c r="OY23" i="1" s="1"/>
  <c r="DN23" i="1"/>
  <c r="A23" i="1"/>
  <c r="QT22" i="1"/>
  <c r="QX22" i="1" s="1"/>
  <c r="QC22" i="1"/>
  <c r="QA22" i="1"/>
  <c r="PZ22" i="1"/>
  <c r="PY22" i="1"/>
  <c r="PJ22" i="1"/>
  <c r="PR22" i="1" s="1"/>
  <c r="OU22" i="1"/>
  <c r="PC22" i="1" s="1"/>
  <c r="OT22" i="1"/>
  <c r="PB22" i="1" s="1"/>
  <c r="OS22" i="1"/>
  <c r="PA22" i="1" s="1"/>
  <c r="OR22" i="1"/>
  <c r="OZ22" i="1" s="1"/>
  <c r="OQ22" i="1"/>
  <c r="OY22" i="1" s="1"/>
  <c r="DN22" i="1"/>
  <c r="A22" i="1"/>
  <c r="QT21" i="1"/>
  <c r="QZ21" i="1" s="1"/>
  <c r="QC21" i="1"/>
  <c r="QA21" i="1"/>
  <c r="PZ21" i="1"/>
  <c r="PY21" i="1"/>
  <c r="PN21" i="1"/>
  <c r="PK21" i="1"/>
  <c r="PX21" i="1" s="1"/>
  <c r="PJ21" i="1"/>
  <c r="PS21" i="1" s="1"/>
  <c r="OU21" i="1"/>
  <c r="PC21" i="1" s="1"/>
  <c r="OT21" i="1"/>
  <c r="PB21" i="1" s="1"/>
  <c r="OS21" i="1"/>
  <c r="PA21" i="1" s="1"/>
  <c r="OR21" i="1"/>
  <c r="OZ21" i="1" s="1"/>
  <c r="OQ21" i="1"/>
  <c r="OY21" i="1" s="1"/>
  <c r="DN21" i="1"/>
  <c r="A21" i="1"/>
  <c r="QT20" i="1"/>
  <c r="QC20" i="1"/>
  <c r="QA20" i="1"/>
  <c r="PZ20" i="1"/>
  <c r="PY20" i="1"/>
  <c r="PJ20" i="1"/>
  <c r="PR20" i="1" s="1"/>
  <c r="OU20" i="1"/>
  <c r="PC20" i="1" s="1"/>
  <c r="OT20" i="1"/>
  <c r="PB20" i="1" s="1"/>
  <c r="OS20" i="1"/>
  <c r="PA20" i="1" s="1"/>
  <c r="OR20" i="1"/>
  <c r="OZ20" i="1" s="1"/>
  <c r="OQ20" i="1"/>
  <c r="OY20" i="1" s="1"/>
  <c r="DN20" i="1"/>
  <c r="A20" i="1"/>
  <c r="QT19" i="1"/>
  <c r="QZ19" i="1" s="1"/>
  <c r="QC19" i="1"/>
  <c r="QA19" i="1"/>
  <c r="PZ19" i="1"/>
  <c r="PY19" i="1"/>
  <c r="PJ19" i="1"/>
  <c r="PR19" i="1" s="1"/>
  <c r="PB19" i="1"/>
  <c r="OU19" i="1"/>
  <c r="PC19" i="1" s="1"/>
  <c r="OT19" i="1"/>
  <c r="OS19" i="1"/>
  <c r="PA19" i="1" s="1"/>
  <c r="OR19" i="1"/>
  <c r="OZ19" i="1" s="1"/>
  <c r="OQ19" i="1"/>
  <c r="OY19" i="1" s="1"/>
  <c r="DN19" i="1"/>
  <c r="A19" i="1"/>
  <c r="QV18" i="1"/>
  <c r="QT18" i="1"/>
  <c r="QX18" i="1" s="1"/>
  <c r="QC18" i="1"/>
  <c r="QA18" i="1"/>
  <c r="PZ18" i="1"/>
  <c r="PY18" i="1"/>
  <c r="PJ18" i="1"/>
  <c r="PR18" i="1" s="1"/>
  <c r="OU18" i="1"/>
  <c r="PC18" i="1" s="1"/>
  <c r="OT18" i="1"/>
  <c r="PB18" i="1" s="1"/>
  <c r="OS18" i="1"/>
  <c r="PA18" i="1" s="1"/>
  <c r="OR18" i="1"/>
  <c r="OZ18" i="1" s="1"/>
  <c r="OQ18" i="1"/>
  <c r="OY18" i="1" s="1"/>
  <c r="DN18" i="1"/>
  <c r="A18" i="1"/>
  <c r="QT17" i="1"/>
  <c r="QW17" i="1" s="1"/>
  <c r="QC17" i="1"/>
  <c r="QA17" i="1"/>
  <c r="PZ17" i="1"/>
  <c r="PY17" i="1"/>
  <c r="PJ17" i="1"/>
  <c r="PO17" i="1" s="1"/>
  <c r="QB17" i="1" s="1"/>
  <c r="OU17" i="1"/>
  <c r="PC17" i="1" s="1"/>
  <c r="OT17" i="1"/>
  <c r="PB17" i="1" s="1"/>
  <c r="OS17" i="1"/>
  <c r="PA17" i="1" s="1"/>
  <c r="OR17" i="1"/>
  <c r="OZ17" i="1" s="1"/>
  <c r="OQ17" i="1"/>
  <c r="OY17" i="1" s="1"/>
  <c r="DN17" i="1"/>
  <c r="A17" i="1"/>
  <c r="QT16" i="1"/>
  <c r="QC16" i="1"/>
  <c r="QA16" i="1"/>
  <c r="PZ16" i="1"/>
  <c r="PY16" i="1"/>
  <c r="PJ16" i="1"/>
  <c r="PU16" i="1" s="1"/>
  <c r="OU16" i="1"/>
  <c r="PC16" i="1" s="1"/>
  <c r="OT16" i="1"/>
  <c r="PB16" i="1" s="1"/>
  <c r="OS16" i="1"/>
  <c r="PA16" i="1" s="1"/>
  <c r="OR16" i="1"/>
  <c r="OZ16" i="1" s="1"/>
  <c r="OQ16" i="1"/>
  <c r="OY16" i="1" s="1"/>
  <c r="DN16" i="1"/>
  <c r="A16" i="1"/>
  <c r="QT15" i="1"/>
  <c r="QX15" i="1" s="1"/>
  <c r="QC15" i="1"/>
  <c r="QA15" i="1"/>
  <c r="PZ15" i="1"/>
  <c r="PY15" i="1"/>
  <c r="PJ15" i="1"/>
  <c r="PR15" i="1" s="1"/>
  <c r="OU15" i="1"/>
  <c r="PC15" i="1" s="1"/>
  <c r="OT15" i="1"/>
  <c r="PB15" i="1" s="1"/>
  <c r="OS15" i="1"/>
  <c r="PA15" i="1" s="1"/>
  <c r="OR15" i="1"/>
  <c r="OZ15" i="1" s="1"/>
  <c r="OQ15" i="1"/>
  <c r="OY15" i="1" s="1"/>
  <c r="DN15" i="1"/>
  <c r="A15" i="1"/>
  <c r="QT14" i="1"/>
  <c r="QW14" i="1" s="1"/>
  <c r="QC14" i="1"/>
  <c r="QA14" i="1"/>
  <c r="PZ14" i="1"/>
  <c r="PY14" i="1"/>
  <c r="PJ14" i="1"/>
  <c r="PS14" i="1" s="1"/>
  <c r="OU14" i="1"/>
  <c r="PC14" i="1" s="1"/>
  <c r="OT14" i="1"/>
  <c r="PB14" i="1" s="1"/>
  <c r="OS14" i="1"/>
  <c r="PA14" i="1" s="1"/>
  <c r="OR14" i="1"/>
  <c r="OZ14" i="1" s="1"/>
  <c r="OQ14" i="1"/>
  <c r="OY14" i="1" s="1"/>
  <c r="DN14" i="1"/>
  <c r="A14" i="1"/>
  <c r="QT13" i="1"/>
  <c r="QC13" i="1"/>
  <c r="QA13" i="1"/>
  <c r="PZ13" i="1"/>
  <c r="PY13" i="1"/>
  <c r="PJ13" i="1"/>
  <c r="PS13" i="1" s="1"/>
  <c r="OU13" i="1"/>
  <c r="PC13" i="1" s="1"/>
  <c r="OT13" i="1"/>
  <c r="PB13" i="1" s="1"/>
  <c r="OS13" i="1"/>
  <c r="PA13" i="1" s="1"/>
  <c r="OR13" i="1"/>
  <c r="OZ13" i="1" s="1"/>
  <c r="OQ13" i="1"/>
  <c r="OY13" i="1" s="1"/>
  <c r="DN13" i="1"/>
  <c r="A13" i="1"/>
  <c r="QT12" i="1"/>
  <c r="QW12" i="1" s="1"/>
  <c r="QC12" i="1"/>
  <c r="QA12" i="1"/>
  <c r="PZ12" i="1"/>
  <c r="PY12" i="1"/>
  <c r="PJ12" i="1"/>
  <c r="PQ12" i="1" s="1"/>
  <c r="OU12" i="1"/>
  <c r="PC12" i="1" s="1"/>
  <c r="OT12" i="1"/>
  <c r="PB12" i="1" s="1"/>
  <c r="OS12" i="1"/>
  <c r="PA12" i="1" s="1"/>
  <c r="OR12" i="1"/>
  <c r="OZ12" i="1" s="1"/>
  <c r="OQ12" i="1"/>
  <c r="OY12" i="1" s="1"/>
  <c r="DN12" i="1"/>
  <c r="A12" i="1"/>
  <c r="QT11" i="1"/>
  <c r="QX11" i="1" s="1"/>
  <c r="QC11" i="1"/>
  <c r="QA11" i="1"/>
  <c r="PZ11" i="1"/>
  <c r="PY11" i="1"/>
  <c r="PJ11" i="1"/>
  <c r="PR11" i="1" s="1"/>
  <c r="OU11" i="1"/>
  <c r="PC11" i="1" s="1"/>
  <c r="OT11" i="1"/>
  <c r="PB11" i="1" s="1"/>
  <c r="OS11" i="1"/>
  <c r="PA11" i="1" s="1"/>
  <c r="OR11" i="1"/>
  <c r="OZ11" i="1" s="1"/>
  <c r="OQ11" i="1"/>
  <c r="OY11" i="1" s="1"/>
  <c r="DN11" i="1"/>
  <c r="A11" i="1"/>
  <c r="QU10" i="1"/>
  <c r="QT10" i="1"/>
  <c r="QZ10" i="1" s="1"/>
  <c r="QC10" i="1"/>
  <c r="QA10" i="1"/>
  <c r="PZ10" i="1"/>
  <c r="PY10" i="1"/>
  <c r="PJ10" i="1"/>
  <c r="PS10" i="1" s="1"/>
  <c r="PB10" i="1"/>
  <c r="OU10" i="1"/>
  <c r="PC10" i="1" s="1"/>
  <c r="OT10" i="1"/>
  <c r="OS10" i="1"/>
  <c r="PA10" i="1" s="1"/>
  <c r="OR10" i="1"/>
  <c r="OZ10" i="1" s="1"/>
  <c r="OQ10" i="1"/>
  <c r="OY10" i="1" s="1"/>
  <c r="DN10" i="1"/>
  <c r="A10" i="1"/>
  <c r="QT9" i="1"/>
  <c r="QX9" i="1" s="1"/>
  <c r="QC9" i="1"/>
  <c r="QA9" i="1"/>
  <c r="PZ9" i="1"/>
  <c r="PY9" i="1"/>
  <c r="PJ9" i="1"/>
  <c r="OU9" i="1"/>
  <c r="PC9" i="1" s="1"/>
  <c r="OT9" i="1"/>
  <c r="PB9" i="1" s="1"/>
  <c r="OS9" i="1"/>
  <c r="PA9" i="1" s="1"/>
  <c r="OR9" i="1"/>
  <c r="OZ9" i="1" s="1"/>
  <c r="OQ9" i="1"/>
  <c r="OY9" i="1" s="1"/>
  <c r="DN9" i="1"/>
  <c r="A9" i="1"/>
  <c r="QT8" i="1"/>
  <c r="QC8" i="1"/>
  <c r="QA8" i="1"/>
  <c r="PZ8" i="1"/>
  <c r="PY8" i="1"/>
  <c r="PJ8" i="1"/>
  <c r="PT8" i="1" s="1"/>
  <c r="OY8" i="1"/>
  <c r="OU8" i="1"/>
  <c r="PC8" i="1" s="1"/>
  <c r="OT8" i="1"/>
  <c r="PB8" i="1" s="1"/>
  <c r="OS8" i="1"/>
  <c r="PA8" i="1" s="1"/>
  <c r="OR8" i="1"/>
  <c r="OZ8" i="1" s="1"/>
  <c r="OQ8" i="1"/>
  <c r="DN8" i="1"/>
  <c r="A8" i="1"/>
  <c r="QT7" i="1"/>
  <c r="QW7" i="1" s="1"/>
  <c r="QC7" i="1"/>
  <c r="QA7" i="1"/>
  <c r="PZ7" i="1"/>
  <c r="PY7" i="1"/>
  <c r="PM7" i="1"/>
  <c r="PL7" i="1"/>
  <c r="PJ7" i="1"/>
  <c r="PR7" i="1" s="1"/>
  <c r="PB7" i="1"/>
  <c r="OU7" i="1"/>
  <c r="PC7" i="1" s="1"/>
  <c r="OT7" i="1"/>
  <c r="OS7" i="1"/>
  <c r="PA7" i="1" s="1"/>
  <c r="OR7" i="1"/>
  <c r="OZ7" i="1" s="1"/>
  <c r="OQ7" i="1"/>
  <c r="OY7" i="1" s="1"/>
  <c r="DN7" i="1"/>
  <c r="A7" i="1"/>
  <c r="QT6" i="1"/>
  <c r="QX6" i="1" s="1"/>
  <c r="QC6" i="1"/>
  <c r="QA6" i="1"/>
  <c r="PZ6" i="1"/>
  <c r="PY6" i="1"/>
  <c r="PJ6" i="1"/>
  <c r="PS6" i="1" s="1"/>
  <c r="OU6" i="1"/>
  <c r="PC6" i="1" s="1"/>
  <c r="OT6" i="1"/>
  <c r="PB6" i="1" s="1"/>
  <c r="OS6" i="1"/>
  <c r="PA6" i="1" s="1"/>
  <c r="OR6" i="1"/>
  <c r="OZ6" i="1" s="1"/>
  <c r="OQ6" i="1"/>
  <c r="OY6" i="1" s="1"/>
  <c r="DN6" i="1"/>
  <c r="A6" i="1"/>
  <c r="QT5" i="1"/>
  <c r="QU5" i="1" s="1"/>
  <c r="QC5" i="1"/>
  <c r="QA5" i="1"/>
  <c r="PZ5" i="1"/>
  <c r="PY5" i="1"/>
  <c r="PJ5" i="1"/>
  <c r="PM5" i="1" s="1"/>
  <c r="OU5" i="1"/>
  <c r="PC5" i="1" s="1"/>
  <c r="OT5" i="1"/>
  <c r="PB5" i="1" s="1"/>
  <c r="OS5" i="1"/>
  <c r="PA5" i="1" s="1"/>
  <c r="OR5" i="1"/>
  <c r="OZ5" i="1" s="1"/>
  <c r="OQ5" i="1"/>
  <c r="OY5" i="1" s="1"/>
  <c r="DN5" i="1"/>
  <c r="A5" i="1"/>
  <c r="QT4" i="1"/>
  <c r="QZ4" i="1" s="1"/>
  <c r="QC4" i="1"/>
  <c r="QA4" i="1"/>
  <c r="PZ4" i="1"/>
  <c r="PY4" i="1"/>
  <c r="PJ4" i="1"/>
  <c r="PT4" i="1" s="1"/>
  <c r="PB4" i="1"/>
  <c r="OU4" i="1"/>
  <c r="PC4" i="1" s="1"/>
  <c r="OT4" i="1"/>
  <c r="OS4" i="1"/>
  <c r="PA4" i="1" s="1"/>
  <c r="OR4" i="1"/>
  <c r="OZ4" i="1" s="1"/>
  <c r="OQ4" i="1"/>
  <c r="OY4" i="1" s="1"/>
  <c r="DN4" i="1"/>
  <c r="A4" i="1"/>
  <c r="PY27" i="1"/>
  <c r="QM1" i="1"/>
  <c r="QL1" i="1"/>
  <c r="QK1" i="1"/>
  <c r="QJ1" i="1"/>
  <c r="QI1" i="1"/>
  <c r="QH1" i="1"/>
  <c r="QG1" i="1"/>
  <c r="QF1" i="1"/>
  <c r="QE1" i="1"/>
  <c r="QD1" i="1"/>
  <c r="PL4" i="1" l="1"/>
  <c r="PR4" i="1"/>
  <c r="PT7" i="1"/>
  <c r="PP8" i="1"/>
  <c r="PL12" i="1"/>
  <c r="PO22" i="1"/>
  <c r="QB22" i="1" s="1"/>
  <c r="PQ4" i="1"/>
  <c r="QY5" i="1"/>
  <c r="PN8" i="1"/>
  <c r="PT12" i="1"/>
  <c r="PK6" i="1"/>
  <c r="PX6" i="1" s="1"/>
  <c r="PQ7" i="1"/>
  <c r="QC27" i="1"/>
  <c r="QV10" i="1"/>
  <c r="QU11" i="1"/>
  <c r="PM12" i="1"/>
  <c r="PM13" i="1"/>
  <c r="PK14" i="1"/>
  <c r="PX14" i="1" s="1"/>
  <c r="PL15" i="1"/>
  <c r="PN16" i="1"/>
  <c r="QV17" i="1"/>
  <c r="PM4" i="1"/>
  <c r="QX19" i="1"/>
  <c r="QV22" i="1"/>
  <c r="PN25" i="1"/>
  <c r="QU25" i="1"/>
  <c r="PN4" i="1"/>
  <c r="PO5" i="1"/>
  <c r="QB5" i="1" s="1"/>
  <c r="PN6" i="1"/>
  <c r="PK7" i="1"/>
  <c r="PX7" i="1" s="1"/>
  <c r="PS7" i="1"/>
  <c r="QY11" i="1"/>
  <c r="PN12" i="1"/>
  <c r="QX12" i="1"/>
  <c r="PN13" i="1"/>
  <c r="PN14" i="1"/>
  <c r="PQ15" i="1"/>
  <c r="PM19" i="1"/>
  <c r="PR21" i="1"/>
  <c r="PM24" i="1"/>
  <c r="PO25" i="1"/>
  <c r="QB25" i="1" s="1"/>
  <c r="QV25" i="1"/>
  <c r="PR6" i="1"/>
  <c r="PR12" i="1"/>
  <c r="PR13" i="1"/>
  <c r="PR14" i="1"/>
  <c r="PT19" i="1"/>
  <c r="QX25" i="1"/>
  <c r="QZ7" i="1"/>
  <c r="PP11" i="1"/>
  <c r="PU11" i="1"/>
  <c r="QY15" i="1"/>
  <c r="PT18" i="1"/>
  <c r="QW4" i="1"/>
  <c r="PS5" i="1"/>
  <c r="PP6" i="1"/>
  <c r="QU7" i="1"/>
  <c r="PK11" i="1"/>
  <c r="PX11" i="1" s="1"/>
  <c r="PQ11" i="1"/>
  <c r="QZ11" i="1"/>
  <c r="PP14" i="1"/>
  <c r="QX14" i="1"/>
  <c r="PM15" i="1"/>
  <c r="PS15" i="1"/>
  <c r="QU15" i="1"/>
  <c r="QZ15" i="1"/>
  <c r="QX17" i="1"/>
  <c r="PK18" i="1"/>
  <c r="PX18" i="1" s="1"/>
  <c r="PP18" i="1"/>
  <c r="PU18" i="1"/>
  <c r="QW18" i="1"/>
  <c r="PN19" i="1"/>
  <c r="PP21" i="1"/>
  <c r="PK22" i="1"/>
  <c r="PX22" i="1" s="1"/>
  <c r="PP22" i="1"/>
  <c r="PU22" i="1"/>
  <c r="QW22" i="1"/>
  <c r="PO24" i="1"/>
  <c r="QB24" i="1" s="1"/>
  <c r="QV7" i="1"/>
  <c r="QV15" i="1"/>
  <c r="PO18" i="1"/>
  <c r="QB18" i="1" s="1"/>
  <c r="PT22" i="1"/>
  <c r="QX4" i="1"/>
  <c r="PL11" i="1"/>
  <c r="PS11" i="1"/>
  <c r="PO15" i="1"/>
  <c r="QB15" i="1" s="1"/>
  <c r="PT15" i="1"/>
  <c r="QZ17" i="1"/>
  <c r="PL18" i="1"/>
  <c r="PQ18" i="1"/>
  <c r="QY18" i="1"/>
  <c r="PQ19" i="1"/>
  <c r="PL22" i="1"/>
  <c r="PQ22" i="1"/>
  <c r="QY22" i="1"/>
  <c r="PR24" i="1"/>
  <c r="PL6" i="1"/>
  <c r="PP7" i="1"/>
  <c r="PU7" i="1"/>
  <c r="PO11" i="1"/>
  <c r="QB11" i="1" s="1"/>
  <c r="PT11" i="1"/>
  <c r="QV11" i="1"/>
  <c r="PL14" i="1"/>
  <c r="PK15" i="1"/>
  <c r="PX15" i="1" s="1"/>
  <c r="PP15" i="1"/>
  <c r="PU15" i="1"/>
  <c r="QW15" i="1"/>
  <c r="QU17" i="1"/>
  <c r="PM18" i="1"/>
  <c r="PS18" i="1"/>
  <c r="QU18" i="1"/>
  <c r="QZ18" i="1"/>
  <c r="PL19" i="1"/>
  <c r="PL21" i="1"/>
  <c r="PM22" i="1"/>
  <c r="PS22" i="1"/>
  <c r="QU22" i="1"/>
  <c r="QZ22" i="1"/>
  <c r="QW9" i="1"/>
  <c r="PK24" i="1"/>
  <c r="PX24" i="1" s="1"/>
  <c r="QZ25" i="1"/>
  <c r="QD24" i="1"/>
  <c r="QD20" i="1"/>
  <c r="QD16" i="1"/>
  <c r="QD13" i="1"/>
  <c r="QD9" i="1"/>
  <c r="QD5" i="1"/>
  <c r="QD25" i="1"/>
  <c r="QD21" i="1"/>
  <c r="QD23" i="1"/>
  <c r="QD22" i="1"/>
  <c r="QD17" i="1"/>
  <c r="QD14" i="1"/>
  <c r="QD12" i="1"/>
  <c r="QD11" i="1"/>
  <c r="QD18" i="1"/>
  <c r="QD7" i="1"/>
  <c r="QD4" i="1"/>
  <c r="QD8" i="1"/>
  <c r="QD10" i="1"/>
  <c r="QD6" i="1"/>
  <c r="QD15" i="1"/>
  <c r="QD19" i="1"/>
  <c r="QH24" i="1"/>
  <c r="QH20" i="1"/>
  <c r="QH16" i="1"/>
  <c r="QH25" i="1"/>
  <c r="QH23" i="1"/>
  <c r="QH22" i="1"/>
  <c r="QH17" i="1"/>
  <c r="QH13" i="1"/>
  <c r="QH9" i="1"/>
  <c r="QH5" i="1"/>
  <c r="QH18" i="1"/>
  <c r="QH15" i="1"/>
  <c r="QH10" i="1"/>
  <c r="QH8" i="1"/>
  <c r="QH7" i="1"/>
  <c r="QH19" i="1"/>
  <c r="QH21" i="1"/>
  <c r="QH14" i="1"/>
  <c r="QH12" i="1"/>
  <c r="QH11" i="1"/>
  <c r="QH4" i="1"/>
  <c r="QH6" i="1"/>
  <c r="QL22" i="1"/>
  <c r="QL15" i="1"/>
  <c r="QL8" i="1"/>
  <c r="QL7" i="1"/>
  <c r="QL18" i="1"/>
  <c r="QL25" i="1"/>
  <c r="QL12" i="1"/>
  <c r="QL19" i="1"/>
  <c r="QL11" i="1"/>
  <c r="QL4" i="1"/>
  <c r="QG23" i="1"/>
  <c r="QG19" i="1"/>
  <c r="QG20" i="1"/>
  <c r="QG12" i="1"/>
  <c r="QG8" i="1"/>
  <c r="QG4" i="1"/>
  <c r="QG13" i="1"/>
  <c r="QG5" i="1"/>
  <c r="QG18" i="1"/>
  <c r="QG15" i="1"/>
  <c r="QG10" i="1"/>
  <c r="QG7" i="1"/>
  <c r="QG25" i="1"/>
  <c r="QG24" i="1"/>
  <c r="QG9" i="1"/>
  <c r="QG17" i="1"/>
  <c r="QG22" i="1"/>
  <c r="QG14" i="1"/>
  <c r="QG6" i="1"/>
  <c r="QG16" i="1"/>
  <c r="QG21" i="1"/>
  <c r="QG11" i="1"/>
  <c r="QK23" i="1"/>
  <c r="QK19" i="1"/>
  <c r="QK21" i="1"/>
  <c r="QK18" i="1"/>
  <c r="QK12" i="1"/>
  <c r="QK8" i="1"/>
  <c r="QK4" i="1"/>
  <c r="QK25" i="1"/>
  <c r="QK24" i="1"/>
  <c r="QK20" i="1"/>
  <c r="QK14" i="1"/>
  <c r="QK11" i="1"/>
  <c r="QK6" i="1"/>
  <c r="QK22" i="1"/>
  <c r="QK17" i="1"/>
  <c r="QK16" i="1"/>
  <c r="QK13" i="1"/>
  <c r="QK15" i="1"/>
  <c r="QK10" i="1"/>
  <c r="QK7" i="1"/>
  <c r="QK9" i="1"/>
  <c r="QK5" i="1"/>
  <c r="QE25" i="1"/>
  <c r="QE21" i="1"/>
  <c r="QE17" i="1"/>
  <c r="QE24" i="1"/>
  <c r="QE19" i="1"/>
  <c r="QE18" i="1"/>
  <c r="QE16" i="1"/>
  <c r="QE14" i="1"/>
  <c r="QE10" i="1"/>
  <c r="QE6" i="1"/>
  <c r="QE23" i="1"/>
  <c r="QE22" i="1"/>
  <c r="QE20" i="1"/>
  <c r="QE12" i="1"/>
  <c r="QE11" i="1"/>
  <c r="QE9" i="1"/>
  <c r="QE4" i="1"/>
  <c r="QE15" i="1"/>
  <c r="QE13" i="1"/>
  <c r="QE8" i="1"/>
  <c r="QE7" i="1"/>
  <c r="QE5" i="1"/>
  <c r="QI25" i="1"/>
  <c r="QI21" i="1"/>
  <c r="QI17" i="1"/>
  <c r="QI14" i="1"/>
  <c r="QI10" i="1"/>
  <c r="QI6" i="1"/>
  <c r="QI19" i="1"/>
  <c r="QI24" i="1"/>
  <c r="QI12" i="1"/>
  <c r="QI11" i="1"/>
  <c r="QI9" i="1"/>
  <c r="QI23" i="1"/>
  <c r="QI22" i="1"/>
  <c r="QI20" i="1"/>
  <c r="QI16" i="1"/>
  <c r="QI8" i="1"/>
  <c r="QI5" i="1"/>
  <c r="QI15" i="1"/>
  <c r="QI13" i="1"/>
  <c r="QI7" i="1"/>
  <c r="QI4" i="1"/>
  <c r="QI18" i="1"/>
  <c r="QM25" i="1"/>
  <c r="QM21" i="1"/>
  <c r="QM17" i="1"/>
  <c r="QM23" i="1"/>
  <c r="QM22" i="1"/>
  <c r="QM20" i="1"/>
  <c r="QM14" i="1"/>
  <c r="QM10" i="1"/>
  <c r="QM6" i="1"/>
  <c r="QM16" i="1"/>
  <c r="QM15" i="1"/>
  <c r="QM13" i="1"/>
  <c r="QM8" i="1"/>
  <c r="QM7" i="1"/>
  <c r="QM5" i="1"/>
  <c r="QM18" i="1"/>
  <c r="QM19" i="1"/>
  <c r="QM12" i="1"/>
  <c r="QM11" i="1"/>
  <c r="QM9" i="1"/>
  <c r="QM4" i="1"/>
  <c r="QM24" i="1"/>
  <c r="PZ27" i="1"/>
  <c r="QF22" i="1"/>
  <c r="QF18" i="1"/>
  <c r="QF21" i="1"/>
  <c r="QF15" i="1"/>
  <c r="QF11" i="1"/>
  <c r="QF7" i="1"/>
  <c r="QF17" i="1"/>
  <c r="QF16" i="1"/>
  <c r="QF14" i="1"/>
  <c r="QF6" i="1"/>
  <c r="QF13" i="1"/>
  <c r="QF8" i="1"/>
  <c r="QF19" i="1"/>
  <c r="QF10" i="1"/>
  <c r="QF9" i="1"/>
  <c r="QF23" i="1"/>
  <c r="QF4" i="1"/>
  <c r="QF25" i="1"/>
  <c r="QF20" i="1"/>
  <c r="QF12" i="1"/>
  <c r="QF5" i="1"/>
  <c r="QF24" i="1"/>
  <c r="QJ22" i="1"/>
  <c r="QJ18" i="1"/>
  <c r="QJ24" i="1"/>
  <c r="QJ19" i="1"/>
  <c r="QJ16" i="1"/>
  <c r="QJ15" i="1"/>
  <c r="QJ11" i="1"/>
  <c r="QJ7" i="1"/>
  <c r="QJ12" i="1"/>
  <c r="QJ9" i="1"/>
  <c r="QJ4" i="1"/>
  <c r="QJ25" i="1"/>
  <c r="QJ23" i="1"/>
  <c r="QJ21" i="1"/>
  <c r="QJ20" i="1"/>
  <c r="QJ14" i="1"/>
  <c r="QJ17" i="1"/>
  <c r="QJ13" i="1"/>
  <c r="QJ8" i="1"/>
  <c r="QJ6" i="1"/>
  <c r="QJ5" i="1"/>
  <c r="QJ10" i="1"/>
  <c r="QA27" i="1"/>
  <c r="QY8" i="1"/>
  <c r="QU8" i="1"/>
  <c r="QX8" i="1"/>
  <c r="QW8" i="1"/>
  <c r="QZ8" i="1"/>
  <c r="QV8" i="1"/>
  <c r="PT9" i="1"/>
  <c r="QL9" i="1" s="1"/>
  <c r="PP9" i="1"/>
  <c r="PL9" i="1"/>
  <c r="PS9" i="1"/>
  <c r="PN9" i="1"/>
  <c r="PR9" i="1"/>
  <c r="PM9" i="1"/>
  <c r="PQ9" i="1"/>
  <c r="PK9" i="1"/>
  <c r="PX9" i="1" s="1"/>
  <c r="PU9" i="1"/>
  <c r="PO9" i="1"/>
  <c r="QB9" i="1" s="1"/>
  <c r="PO7" i="1"/>
  <c r="QB7" i="1" s="1"/>
  <c r="QY7" i="1"/>
  <c r="QX10" i="1"/>
  <c r="PN10" i="1"/>
  <c r="PT5" i="1"/>
  <c r="QL5" i="1" s="1"/>
  <c r="PP5" i="1"/>
  <c r="PL5" i="1"/>
  <c r="PQ5" i="1"/>
  <c r="PK5" i="1"/>
  <c r="PX5" i="1" s="1"/>
  <c r="PR5" i="1"/>
  <c r="QZ5" i="1"/>
  <c r="QV5" i="1"/>
  <c r="QX5" i="1"/>
  <c r="QW6" i="1"/>
  <c r="QV6" i="1"/>
  <c r="QZ6" i="1"/>
  <c r="QU6" i="1"/>
  <c r="QZ16" i="1"/>
  <c r="QV16" i="1"/>
  <c r="QU16" i="1"/>
  <c r="QY16" i="1"/>
  <c r="QX16" i="1"/>
  <c r="QW16" i="1"/>
  <c r="QW21" i="1"/>
  <c r="QV21" i="1"/>
  <c r="QY21" i="1"/>
  <c r="QX21" i="1"/>
  <c r="QU21" i="1"/>
  <c r="QZ13" i="1"/>
  <c r="QV13" i="1"/>
  <c r="QX13" i="1"/>
  <c r="QW13" i="1"/>
  <c r="QU13" i="1"/>
  <c r="QZ20" i="1"/>
  <c r="QV20" i="1"/>
  <c r="QX20" i="1"/>
  <c r="QY20" i="1"/>
  <c r="QW20" i="1"/>
  <c r="QU20" i="1"/>
  <c r="QY4" i="1"/>
  <c r="QU4" i="1"/>
  <c r="QV4" i="1"/>
  <c r="PN5" i="1"/>
  <c r="PU5" i="1"/>
  <c r="QW5" i="1"/>
  <c r="QY6" i="1"/>
  <c r="QX7" i="1"/>
  <c r="PS8" i="1"/>
  <c r="PO8" i="1"/>
  <c r="QB8" i="1" s="1"/>
  <c r="PK8" i="1"/>
  <c r="PX8" i="1" s="1"/>
  <c r="PR8" i="1"/>
  <c r="PM8" i="1"/>
  <c r="PQ8" i="1"/>
  <c r="PL8" i="1"/>
  <c r="PU8" i="1"/>
  <c r="QY13" i="1"/>
  <c r="PT20" i="1"/>
  <c r="QL20" i="1" s="1"/>
  <c r="PP20" i="1"/>
  <c r="PL20" i="1"/>
  <c r="PQ20" i="1"/>
  <c r="PK20" i="1"/>
  <c r="PX20" i="1" s="1"/>
  <c r="PO20" i="1"/>
  <c r="QB20" i="1" s="1"/>
  <c r="PU20" i="1"/>
  <c r="PN20" i="1"/>
  <c r="PS20" i="1"/>
  <c r="PM20" i="1"/>
  <c r="QY23" i="1"/>
  <c r="QU23" i="1"/>
  <c r="QX23" i="1"/>
  <c r="QZ23" i="1"/>
  <c r="QW23" i="1"/>
  <c r="QV23" i="1"/>
  <c r="PM11" i="1"/>
  <c r="QW11" i="1"/>
  <c r="PU10" i="1"/>
  <c r="PQ10" i="1"/>
  <c r="PM10" i="1"/>
  <c r="PO10" i="1"/>
  <c r="QB10" i="1" s="1"/>
  <c r="PT10" i="1"/>
  <c r="QL10" i="1" s="1"/>
  <c r="QY14" i="1"/>
  <c r="PT16" i="1"/>
  <c r="QL16" i="1" s="1"/>
  <c r="PS16" i="1"/>
  <c r="PO16" i="1"/>
  <c r="QB16" i="1" s="1"/>
  <c r="PK16" i="1"/>
  <c r="PX16" i="1" s="1"/>
  <c r="PP16" i="1"/>
  <c r="PU17" i="1"/>
  <c r="PQ17" i="1"/>
  <c r="PM17" i="1"/>
  <c r="PR17" i="1"/>
  <c r="PL17" i="1"/>
  <c r="PP17" i="1"/>
  <c r="PS23" i="1"/>
  <c r="PO23" i="1"/>
  <c r="QB23" i="1" s="1"/>
  <c r="PK23" i="1"/>
  <c r="PX23" i="1" s="1"/>
  <c r="PR23" i="1"/>
  <c r="PM23" i="1"/>
  <c r="PQ23" i="1"/>
  <c r="QZ24" i="1"/>
  <c r="QV24" i="1"/>
  <c r="QU24" i="1"/>
  <c r="QZ9" i="1"/>
  <c r="QV9" i="1"/>
  <c r="QY9" i="1"/>
  <c r="PK10" i="1"/>
  <c r="PX10" i="1" s="1"/>
  <c r="PP10" i="1"/>
  <c r="QY12" i="1"/>
  <c r="QU12" i="1"/>
  <c r="QZ12" i="1"/>
  <c r="PT13" i="1"/>
  <c r="QL13" i="1" s="1"/>
  <c r="PP13" i="1"/>
  <c r="PL13" i="1"/>
  <c r="PO13" i="1"/>
  <c r="QB13" i="1" s="1"/>
  <c r="PU13" i="1"/>
  <c r="QU14" i="1"/>
  <c r="QZ14" i="1"/>
  <c r="PL16" i="1"/>
  <c r="PQ16" i="1"/>
  <c r="PK17" i="1"/>
  <c r="PX17" i="1" s="1"/>
  <c r="PS17" i="1"/>
  <c r="QY19" i="1"/>
  <c r="QU19" i="1"/>
  <c r="QV19" i="1"/>
  <c r="PL23" i="1"/>
  <c r="PT23" i="1"/>
  <c r="QL23" i="1" s="1"/>
  <c r="QW24" i="1"/>
  <c r="PU25" i="1"/>
  <c r="PQ25" i="1"/>
  <c r="PM25" i="1"/>
  <c r="PR25" i="1"/>
  <c r="PL25" i="1"/>
  <c r="PP25" i="1"/>
  <c r="PS4" i="1"/>
  <c r="PO4" i="1"/>
  <c r="QB4" i="1" s="1"/>
  <c r="PK4" i="1"/>
  <c r="PX4" i="1" s="1"/>
  <c r="PP4" i="1"/>
  <c r="PU4" i="1"/>
  <c r="PU6" i="1"/>
  <c r="PQ6" i="1"/>
  <c r="PM6" i="1"/>
  <c r="PO6" i="1"/>
  <c r="QB6" i="1" s="1"/>
  <c r="PT6" i="1"/>
  <c r="QL6" i="1" s="1"/>
  <c r="QU9" i="1"/>
  <c r="PL10" i="1"/>
  <c r="PR10" i="1"/>
  <c r="QW10" i="1"/>
  <c r="QY10" i="1"/>
  <c r="PS12" i="1"/>
  <c r="PO12" i="1"/>
  <c r="QB12" i="1" s="1"/>
  <c r="PK12" i="1"/>
  <c r="PX12" i="1" s="1"/>
  <c r="PP12" i="1"/>
  <c r="PU12" i="1"/>
  <c r="QV12" i="1"/>
  <c r="PK13" i="1"/>
  <c r="PX13" i="1" s="1"/>
  <c r="PQ13" i="1"/>
  <c r="PU14" i="1"/>
  <c r="PQ14" i="1"/>
  <c r="PM14" i="1"/>
  <c r="PO14" i="1"/>
  <c r="QB14" i="1" s="1"/>
  <c r="PT14" i="1"/>
  <c r="QL14" i="1" s="1"/>
  <c r="QV14" i="1"/>
  <c r="PM16" i="1"/>
  <c r="PR16" i="1"/>
  <c r="PN17" i="1"/>
  <c r="PT17" i="1"/>
  <c r="QL17" i="1" s="1"/>
  <c r="QW19" i="1"/>
  <c r="PN23" i="1"/>
  <c r="PU23" i="1"/>
  <c r="PT24" i="1"/>
  <c r="QL24" i="1" s="1"/>
  <c r="PP24" i="1"/>
  <c r="PL24" i="1"/>
  <c r="PS24" i="1"/>
  <c r="PN24" i="1"/>
  <c r="PQ24" i="1"/>
  <c r="QX24" i="1"/>
  <c r="PK25" i="1"/>
  <c r="PX25" i="1" s="1"/>
  <c r="PS25" i="1"/>
  <c r="PN7" i="1"/>
  <c r="PN11" i="1"/>
  <c r="PN15" i="1"/>
  <c r="QY17" i="1"/>
  <c r="PS19" i="1"/>
  <c r="PO19" i="1"/>
  <c r="QB19" i="1" s="1"/>
  <c r="PK19" i="1"/>
  <c r="PX19" i="1" s="1"/>
  <c r="PP19" i="1"/>
  <c r="PU19" i="1"/>
  <c r="PU21" i="1"/>
  <c r="PQ21" i="1"/>
  <c r="PM21" i="1"/>
  <c r="PO21" i="1"/>
  <c r="QB21" i="1" s="1"/>
  <c r="PT21" i="1"/>
  <c r="QL21" i="1" s="1"/>
  <c r="QY25" i="1"/>
  <c r="PN18" i="1"/>
  <c r="PN22" i="1"/>
  <c r="QB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Dimuthu Tharanga</author>
  </authors>
  <commentList>
    <comment ref="C3" authorId="0" shapeId="0" xr:uid="{E803FBED-C66C-4A7F-9FBE-95054EFC35A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LR dustroom corner</t>
        </r>
      </text>
    </comment>
    <comment ref="D3" authorId="0" shapeId="0" xr:uid="{E5AD551D-7675-4D2D-8A8D-57DB060A615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conveyor starting point</t>
        </r>
      </text>
    </comment>
    <comment ref="E3" authorId="0" shapeId="0" xr:uid="{CAD2B0EA-9C99-47EE-A5A3-856A6592F531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canteen side corner</t>
        </r>
      </text>
    </comment>
    <comment ref="F3" authorId="0" shapeId="0" xr:uid="{56459F3A-CD49-494A-902C-345F9695D8C1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LR L1 conveyor belt</t>
        </r>
      </text>
    </comment>
    <comment ref="G3" authorId="0" shapeId="0" xr:uid="{436245FC-D78B-468C-9E42-490820806D74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autofeed corner,near roller door 
</t>
        </r>
      </text>
    </comment>
    <comment ref="H3" authorId="0" shapeId="0" xr:uid="{6150FE7C-C90E-4330-88E9-C10394A09EF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Outside excise room wall</t>
        </r>
      </text>
    </comment>
    <comment ref="I3" authorId="0" shapeId="0" xr:uid="{30E2A153-DCEC-47D5-9739-6C71B634AB02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DC cylinder</t>
        </r>
      </text>
    </comment>
    <comment ref="J3" authorId="0" shapeId="0" xr:uid="{80C08827-E723-4AA8-9971-35C512A36369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Addmoist</t>
        </r>
      </text>
    </comment>
    <comment ref="K3" authorId="0" shapeId="0" xr:uid="{F0CFDDAC-D010-44E5-BF03-D1A10107299D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bulking bin</t>
        </r>
      </text>
    </comment>
    <comment ref="L3" authorId="0" shapeId="0" xr:uid="{7EFA7C3E-3E2B-449C-807E-FB442B6F2FD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stem metal dector(S19)</t>
        </r>
      </text>
    </comment>
    <comment ref="M3" authorId="0" shapeId="0" xr:uid="{9E47F32D-9F02-4623-BA02-AD8F804976E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cross feed band conveyor area</t>
        </r>
      </text>
    </comment>
    <comment ref="N3" authorId="0" shapeId="0" xr:uid="{BE8434B2-015E-41AA-9010-36B6FF8E7449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L8 blending  bin3 starting area</t>
        </r>
      </text>
    </comment>
    <comment ref="O3" authorId="0" shapeId="0" xr:uid="{4D65976C-304F-4647-AD28-37B37A3F58A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L8 blending  bin3 ending area</t>
        </r>
      </text>
    </comment>
    <comment ref="P3" authorId="0" shapeId="0" xr:uid="{87B2666B-840B-47C4-AFFA-93D429B03579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excise office entrance area</t>
        </r>
      </text>
    </comment>
    <comment ref="Q3" authorId="0" shapeId="0" xr:uid="{6C93DE0F-0B2C-4E4C-A284-651C797F7AA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L24 band conveyor area</t>
        </r>
      </text>
    </comment>
    <comment ref="R3" authorId="0" shapeId="0" xr:uid="{B930050D-5188-4094-AC2C-62CD5AFE1C9F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L29 band conveyor area </t>
        </r>
      </text>
    </comment>
    <comment ref="S3" authorId="0" shapeId="0" xr:uid="{F807B2B6-BD67-4020-A123-8827E014DEA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stair case to SMD</t>
        </r>
      </text>
    </comment>
    <comment ref="T3" authorId="0" shapeId="0" xr:uid="{2F4D6D23-1F8B-4E72-A019-6C4B257E1F8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control panel (CP1)</t>
        </r>
      </text>
    </comment>
    <comment ref="U3" authorId="0" shapeId="0" xr:uid="{FF9623BD-2191-4520-A722-83823FC7D8B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S25 M1 Rising band</t>
        </r>
      </text>
    </comment>
    <comment ref="V3" authorId="0" shapeId="0" xr:uid="{AD8F9301-E1E4-4610-8DE2-892D96BDA8B2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offal room</t>
        </r>
      </text>
    </comment>
    <comment ref="W3" authorId="0" shapeId="0" xr:uid="{AD97F995-6BEC-498E-8033-DD8726B397B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TC dryer</t>
        </r>
      </text>
    </comment>
    <comment ref="X3" authorId="0" shapeId="0" xr:uid="{945DD442-31AC-41EF-8F17-6A0B5068CA7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S42 rising belt</t>
        </r>
      </text>
    </comment>
    <comment ref="Y3" authorId="0" shapeId="0" xr:uid="{28C283FB-848F-444E-AD27-4A2AF1F82750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basement entrance</t>
        </r>
      </text>
    </comment>
    <comment ref="AG3" authorId="0" shapeId="0" xr:uid="{67456F4B-CC51-4CBE-928A-AEF51F7FCB41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team room entrance</t>
        </r>
      </text>
    </comment>
    <comment ref="AH3" authorId="0" shapeId="0" xr:uid="{7B3C81C6-4E3E-47B0-B3C5-7CEADFBE823C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CT6 vibrator conveyor</t>
        </r>
      </text>
    </comment>
    <comment ref="AI3" authorId="0" shapeId="0" xr:uid="{826A845E-A6E0-4096-854E-6F226634D516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Opposite to product bin 2</t>
        </r>
      </text>
    </comment>
    <comment ref="AJ3" authorId="0" shapeId="0" xr:uid="{E6A18890-CC68-4C50-AC65-2AD46176190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ripping area</t>
        </r>
      </text>
    </comment>
    <comment ref="AK3" authorId="0" shapeId="0" xr:uid="{2EF77364-CF3D-4940-903B-1E75B7214113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PMD entrance area</t>
        </r>
      </text>
    </comment>
    <comment ref="AL3" authorId="0" shapeId="0" xr:uid="{BBB9924F-88AE-43D1-A2F8-7217D3F55734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quality dep. entrance</t>
        </r>
      </text>
    </comment>
    <comment ref="AM3" authorId="0" shapeId="0" xr:uid="{679D0390-B832-457E-A905-1B7AB5CE8D9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R2 area</t>
        </r>
      </text>
    </comment>
    <comment ref="AN3" authorId="0" shapeId="0" xr:uid="{E4F4E81F-FA8D-4647-BD44-6B2F75DC44F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K size filter making area</t>
        </r>
      </text>
    </comment>
    <comment ref="AO3" authorId="0" shapeId="0" xr:uid="{8D45AFDC-B467-4893-B9DE-E0AD75C0969F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1 area</t>
        </r>
      </text>
    </comment>
    <comment ref="AP3" authorId="0" shapeId="0" xr:uid="{F080FC2C-E5E2-4B16-A1B4-FC0D62B9DBE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</t>
        </r>
      </text>
    </comment>
    <comment ref="AQ3" authorId="0" shapeId="0" xr:uid="{484E7A7E-8A83-45A5-A687-FF24293FEAE4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3 area</t>
        </r>
      </text>
    </comment>
    <comment ref="AR3" authorId="0" shapeId="0" xr:uid="{0D019C00-67E0-4347-B60A-FF8DF8F5AA55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maintenance bay area</t>
        </r>
      </text>
    </comment>
    <comment ref="AS3" authorId="0" shapeId="0" xr:uid="{8F356CC9-4AEB-42BB-9119-EE4DD50B2D2F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K2 area</t>
        </r>
      </text>
    </comment>
    <comment ref="AT3" authorId="0" shapeId="0" xr:uid="{EEC74F36-48F8-4415-8C09-137CAF8690F3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AC 9  area</t>
        </r>
      </text>
    </comment>
    <comment ref="AU3" authorId="0" shapeId="0" xr:uid="{B7C3FE31-9AF9-4168-BA9F-4FF18E9D27A5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main washroom</t>
        </r>
      </text>
    </comment>
    <comment ref="AV3" authorId="0" shapeId="0" xr:uid="{51F87DDC-043A-4288-9B88-F00E9589DE99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R1</t>
        </r>
      </text>
    </comment>
    <comment ref="AW3" authorId="0" shapeId="0" xr:uid="{B95FC577-FCF5-41D0-B2A9-4E5AD602B772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GD R1</t>
        </r>
      </text>
    </comment>
    <comment ref="AX3" authorId="0" shapeId="0" xr:uid="{311B8F6D-CA0F-40B9-9204-1CCAA24F96FD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emergency exit area (near washroom 2)</t>
        </r>
      </text>
    </comment>
    <comment ref="AY3" authorId="0" shapeId="0" xr:uid="{F5624CAC-CA92-4BAC-87CC-39154EA857C4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quarantine area</t>
        </r>
      </text>
    </comment>
    <comment ref="AZ3" authorId="0" shapeId="0" xr:uid="{FC567C0F-19F7-4EDA-A95D-C4A4C75A6B62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quarantine area</t>
        </r>
      </text>
    </comment>
    <comment ref="BA3" authorId="0" shapeId="0" xr:uid="{472ACF5D-2871-4CA2-B640-C10269F528C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ODMS</t>
        </r>
      </text>
    </comment>
    <comment ref="BB3" authorId="0" shapeId="0" xr:uid="{D5568B8C-5F06-49BB-8742-563DFF8A5B96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3PL pass</t>
        </r>
      </text>
    </comment>
    <comment ref="BC3" authorId="0" shapeId="0" xr:uid="{6073ED2B-EE81-4CDF-89CA-8565055CA21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HLF</t>
        </r>
      </text>
    </comment>
    <comment ref="BD3" authorId="0" shapeId="0" xr:uid="{FAA6CDC0-4EB8-42C6-9E5E-93015FCDC716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HLF conveyor</t>
        </r>
      </text>
    </comment>
    <comment ref="BE3" authorId="0" shapeId="0" xr:uid="{D9839EAC-EBC1-4B39-BB8F-FC1C9A7FCC88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 6</t>
        </r>
      </text>
    </comment>
    <comment ref="BF3" authorId="0" shapeId="0" xr:uid="{FC17533A-384F-45A2-B6AF-5632C92FC7F7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K3</t>
        </r>
      </text>
    </comment>
    <comment ref="BG3" authorId="0" shapeId="0" xr:uid="{40D50552-86C0-4B27-A06E-B7DD5EF7A74A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LG K1</t>
        </r>
      </text>
    </comment>
    <comment ref="BH3" authorId="0" shapeId="0" xr:uid="{64C1AC7B-8BB4-46EE-B09D-901A15E7AC4F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near AC Plant 5</t>
        </r>
      </text>
    </comment>
    <comment ref="BI3" authorId="0" shapeId="0" xr:uid="{3F978A21-9C69-4F4F-9E89-4834309050A1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AMF 2 area</t>
        </r>
      </text>
    </comment>
    <comment ref="BJ3" authorId="0" shapeId="0" xr:uid="{9DA7FAC4-58B8-45AB-BD26-FFF0E83924B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capstan box filling machine area</t>
        </r>
      </text>
    </comment>
    <comment ref="BK3" authorId="0" shapeId="0" xr:uid="{90745893-F468-4BD7-8F3E-562B079DCE3B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AC plant 4 area</t>
        </r>
      </text>
    </comment>
    <comment ref="BL3" authorId="0" shapeId="0" xr:uid="{E8368817-5A46-4829-9AF8-7FC3023AAB80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SMD office entrance</t>
        </r>
      </text>
    </comment>
    <comment ref="BM3" authorId="0" shapeId="0" xr:uid="{51769644-AEDD-4EF6-A633-45B50AACCDF1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inside Quality dep.</t>
        </r>
      </text>
    </comment>
    <comment ref="BN3" authorId="0" shapeId="0" xr:uid="{7DECFEF4-F2E3-4DC3-AF0F-5D4FA29765B3}">
      <text>
        <r>
          <rPr>
            <b/>
            <sz val="9"/>
            <color indexed="81"/>
            <rFont val="Tahoma"/>
            <family val="2"/>
          </rPr>
          <t>Dimuthu Tharanga:</t>
        </r>
        <r>
          <rPr>
            <sz val="9"/>
            <color indexed="81"/>
            <rFont val="Tahoma"/>
            <family val="2"/>
          </rPr>
          <t xml:space="preserve">
dustroom</t>
        </r>
      </text>
    </comment>
  </commentList>
</comments>
</file>

<file path=xl/sharedStrings.xml><?xml version="1.0" encoding="utf-8"?>
<sst xmlns="http://schemas.openxmlformats.org/spreadsheetml/2006/main" count="330" uniqueCount="63">
  <si>
    <t>PMD (LR, Stem, Lamina, CPB and Basement)</t>
  </si>
  <si>
    <t>SMD</t>
  </si>
  <si>
    <t>Material Stores</t>
  </si>
  <si>
    <t>MSW</t>
  </si>
  <si>
    <t>RDL</t>
  </si>
  <si>
    <t>WLB</t>
  </si>
  <si>
    <t>PMD</t>
  </si>
  <si>
    <t>MS</t>
  </si>
  <si>
    <t>Per Day Per Card Per Warehouse</t>
  </si>
  <si>
    <t>Total</t>
  </si>
  <si>
    <t>Per card per week - 2017</t>
  </si>
  <si>
    <t>Per card per week- 2016</t>
  </si>
  <si>
    <t>Basement</t>
  </si>
  <si>
    <t>1st Floor</t>
  </si>
  <si>
    <t>2nd Floor</t>
  </si>
  <si>
    <t>Ground Floor</t>
  </si>
  <si>
    <t>Area B</t>
  </si>
  <si>
    <t>Area C</t>
  </si>
  <si>
    <t>Area A</t>
  </si>
  <si>
    <t>Area D</t>
  </si>
  <si>
    <t>Over Floor</t>
  </si>
  <si>
    <t>MSG</t>
  </si>
  <si>
    <t>Date</t>
  </si>
  <si>
    <t xml:space="preserve">Total </t>
  </si>
  <si>
    <t>Week #</t>
  </si>
  <si>
    <t>PMD-2018</t>
  </si>
  <si>
    <t>SMD-2018</t>
  </si>
  <si>
    <t>MS-2018</t>
  </si>
  <si>
    <t>MSW-2018</t>
  </si>
  <si>
    <t>RDL-2018</t>
  </si>
  <si>
    <t>T-PMD</t>
  </si>
  <si>
    <t>T-SMD</t>
  </si>
  <si>
    <t>T-MS</t>
  </si>
  <si>
    <t>T-MSW</t>
  </si>
  <si>
    <t>T-RDL</t>
  </si>
  <si>
    <t>PMD-2017</t>
  </si>
  <si>
    <t>SMD-2017</t>
  </si>
  <si>
    <t>MS-2017</t>
  </si>
  <si>
    <t>MSW-2017</t>
  </si>
  <si>
    <t>RDL-2017</t>
  </si>
  <si>
    <t>-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</si>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</sst>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0" borderId="0" xfId="0" applyFont="1" applyFill="1"/>
    <xf numFmtId="0" fontId="3" fillId="2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4" fillId="0" borderId="28" xfId="0" applyFont="1" applyBorder="1"/>
    <xf numFmtId="0" fontId="4" fillId="0" borderId="1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2" fillId="0" borderId="18" xfId="0" applyFont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32" xfId="0" applyFont="1" applyBorder="1"/>
    <xf numFmtId="43" fontId="1" fillId="0" borderId="18" xfId="1" applyFont="1" applyBorder="1"/>
    <xf numFmtId="0" fontId="6" fillId="0" borderId="28" xfId="0" applyFont="1" applyBorder="1"/>
    <xf numFmtId="0" fontId="6" fillId="0" borderId="18" xfId="0" applyFont="1" applyBorder="1"/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43" fontId="1" fillId="0" borderId="0" xfId="1" applyFont="1"/>
    <xf numFmtId="43" fontId="1" fillId="0" borderId="10" xfId="1" applyFont="1" applyBorder="1"/>
    <xf numFmtId="43" fontId="1" fillId="11" borderId="18" xfId="1" applyFont="1" applyFill="1" applyBorder="1"/>
    <xf numFmtId="0" fontId="1" fillId="11" borderId="18" xfId="0" applyFont="1" applyFill="1" applyBorder="1"/>
    <xf numFmtId="0" fontId="1" fillId="13" borderId="18" xfId="0" applyFont="1" applyFill="1" applyBorder="1"/>
    <xf numFmtId="43" fontId="1" fillId="6" borderId="18" xfId="1" applyFont="1" applyFill="1" applyBorder="1"/>
    <xf numFmtId="0" fontId="1" fillId="0" borderId="18" xfId="0" applyFont="1" applyFill="1" applyBorder="1"/>
    <xf numFmtId="0" fontId="1" fillId="0" borderId="28" xfId="0" applyNumberFormat="1" applyFont="1" applyBorder="1" applyAlignment="1">
      <alignment horizontal="right" vertical="center"/>
    </xf>
    <xf numFmtId="0" fontId="1" fillId="0" borderId="18" xfId="0" applyNumberFormat="1" applyFont="1" applyBorder="1" applyAlignment="1">
      <alignment horizontal="right" vertical="center"/>
    </xf>
    <xf numFmtId="0" fontId="1" fillId="0" borderId="29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>
      <alignment horizontal="right" vertical="center"/>
    </xf>
    <xf numFmtId="0" fontId="1" fillId="0" borderId="33" xfId="0" applyNumberFormat="1" applyFont="1" applyBorder="1" applyAlignment="1">
      <alignment horizontal="right" vertical="center"/>
    </xf>
    <xf numFmtId="43" fontId="1" fillId="0" borderId="0" xfId="1" applyFont="1" applyFill="1"/>
    <xf numFmtId="0" fontId="1" fillId="0" borderId="28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29" xfId="0" applyFont="1" applyBorder="1"/>
    <xf numFmtId="0" fontId="1" fillId="14" borderId="33" xfId="0" applyFont="1" applyFill="1" applyBorder="1"/>
    <xf numFmtId="0" fontId="1" fillId="0" borderId="33" xfId="0" applyFont="1" applyBorder="1"/>
    <xf numFmtId="0" fontId="0" fillId="0" borderId="28" xfId="0" applyFont="1" applyBorder="1"/>
    <xf numFmtId="0" fontId="1" fillId="15" borderId="18" xfId="0" applyNumberFormat="1" applyFont="1" applyFill="1" applyBorder="1" applyAlignment="1">
      <alignment horizontal="right" vertical="center"/>
    </xf>
    <xf numFmtId="0" fontId="0" fillId="15" borderId="28" xfId="0" applyFill="1" applyBorder="1"/>
    <xf numFmtId="0" fontId="0" fillId="15" borderId="29" xfId="0" applyFill="1" applyBorder="1"/>
    <xf numFmtId="0" fontId="0" fillId="14" borderId="33" xfId="0" applyFill="1" applyBorder="1"/>
    <xf numFmtId="0" fontId="0" fillId="0" borderId="28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center"/>
    </xf>
    <xf numFmtId="0" fontId="1" fillId="0" borderId="28" xfId="0" applyNumberFormat="1" applyFont="1" applyBorder="1"/>
    <xf numFmtId="0" fontId="1" fillId="0" borderId="18" xfId="0" applyNumberFormat="1" applyFont="1" applyBorder="1"/>
    <xf numFmtId="0" fontId="1" fillId="0" borderId="10" xfId="0" applyNumberFormat="1" applyFont="1" applyBorder="1"/>
    <xf numFmtId="0" fontId="1" fillId="0" borderId="12" xfId="0" applyNumberFormat="1" applyFont="1" applyBorder="1"/>
    <xf numFmtId="0" fontId="1" fillId="0" borderId="29" xfId="0" applyNumberFormat="1" applyFont="1" applyBorder="1"/>
    <xf numFmtId="0" fontId="1" fillId="14" borderId="29" xfId="0" applyFont="1" applyFill="1" applyBorder="1"/>
    <xf numFmtId="0" fontId="1" fillId="11" borderId="0" xfId="0" applyFont="1" applyFill="1" applyBorder="1"/>
    <xf numFmtId="0" fontId="6" fillId="0" borderId="0" xfId="0" applyFont="1"/>
    <xf numFmtId="0" fontId="1" fillId="0" borderId="19" xfId="0" applyFont="1" applyBorder="1"/>
    <xf numFmtId="0" fontId="1" fillId="0" borderId="0" xfId="0" applyFont="1" applyBorder="1"/>
    <xf numFmtId="0" fontId="1" fillId="0" borderId="20" xfId="0" applyFont="1" applyBorder="1"/>
  </cellXfs>
  <cellStyles count="2">
    <cellStyle name="Comma" xfId="1" builtinId="3"/>
    <cellStyle name="Normal" xfId="0" builtinId="0"/>
  </cellStyles>
  <dxfs count="25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1250150\AppData\Local\Microsoft\Windows\INetCache\Content.Outlook\3CQHWQ6J\Copy%20of%20beetle%20count%20dashboard%20-%20Clombo%202019%20-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Sheet10"/>
      <sheetName val="2019"/>
      <sheetName val="SCLT"/>
      <sheetName val="Sheet1"/>
      <sheetName val="weekly count"/>
      <sheetName val="2017"/>
      <sheetName val="Monthly count"/>
      <sheetName val="PMD"/>
      <sheetName val="SMD"/>
      <sheetName val="MS"/>
      <sheetName val="MSW"/>
      <sheetName val="RDL"/>
      <sheetName val="Sheet2"/>
      <sheetName val="Sheet3"/>
      <sheetName val="Sheet4"/>
      <sheetName val="Sheet5"/>
      <sheetName val="Sheet6"/>
      <sheetName val="Sheet7"/>
      <sheetName val="Sheet9"/>
      <sheetName val="Sheet8"/>
    </sheetNames>
    <sheetDataSet>
      <sheetData sheetId="0"/>
      <sheetData sheetId="1"/>
      <sheetData sheetId="2">
        <row r="3">
          <cell r="PY3" t="str">
            <v>PMD-2018</v>
          </cell>
          <cell r="PZ3" t="str">
            <v>SMD-2018</v>
          </cell>
          <cell r="QA3" t="str">
            <v>MS-2018</v>
          </cell>
          <cell r="QB3" t="str">
            <v>MSW-2018</v>
          </cell>
          <cell r="QC3" t="str">
            <v>RDL-2018</v>
          </cell>
          <cell r="QD3" t="str">
            <v>T-PMD</v>
          </cell>
          <cell r="QE3" t="str">
            <v>T-SMD</v>
          </cell>
          <cell r="QF3" t="str">
            <v>T-MS</v>
          </cell>
          <cell r="QG3" t="str">
            <v>T-MSW</v>
          </cell>
          <cell r="QH3" t="str">
            <v>T-RDL</v>
          </cell>
          <cell r="QI3" t="str">
            <v>PMD-2017</v>
          </cell>
          <cell r="QJ3" t="str">
            <v>SMD-2017</v>
          </cell>
          <cell r="QK3" t="str">
            <v>MS-2017</v>
          </cell>
          <cell r="QL3" t="str">
            <v>MSW-2017</v>
          </cell>
          <cell r="QM3" t="str">
            <v>RDL-2017</v>
          </cell>
        </row>
        <row r="4">
          <cell r="PX4" t="str">
            <v>week 15</v>
          </cell>
          <cell r="PY4">
            <v>0</v>
          </cell>
          <cell r="PZ4">
            <v>0</v>
          </cell>
          <cell r="QA4">
            <v>0</v>
          </cell>
          <cell r="QB4">
            <v>0</v>
          </cell>
          <cell r="QC4">
            <v>0</v>
          </cell>
          <cell r="QD4">
            <v>0</v>
          </cell>
          <cell r="QE4">
            <v>0</v>
          </cell>
          <cell r="QF4">
            <v>0</v>
          </cell>
          <cell r="QG4">
            <v>1</v>
          </cell>
          <cell r="QH4">
            <v>0</v>
          </cell>
          <cell r="QI4">
            <v>0</v>
          </cell>
          <cell r="QJ4">
            <v>0</v>
          </cell>
          <cell r="QK4">
            <v>0</v>
          </cell>
          <cell r="QL4">
            <v>0</v>
          </cell>
          <cell r="QM4">
            <v>0</v>
          </cell>
        </row>
        <row r="5">
          <cell r="PX5" t="str">
            <v>week 16</v>
          </cell>
          <cell r="PY5">
            <v>0</v>
          </cell>
          <cell r="PZ5">
            <v>0</v>
          </cell>
          <cell r="QA5">
            <v>0</v>
          </cell>
          <cell r="QB5">
            <v>0</v>
          </cell>
          <cell r="QC5">
            <v>0</v>
          </cell>
          <cell r="QD5">
            <v>0</v>
          </cell>
          <cell r="QE5">
            <v>0</v>
          </cell>
          <cell r="QF5">
            <v>0</v>
          </cell>
          <cell r="QG5">
            <v>1</v>
          </cell>
          <cell r="QH5">
            <v>0</v>
          </cell>
          <cell r="QI5">
            <v>0</v>
          </cell>
          <cell r="QJ5">
            <v>0</v>
          </cell>
          <cell r="QK5">
            <v>0</v>
          </cell>
          <cell r="QL5">
            <v>0</v>
          </cell>
          <cell r="QM5">
            <v>0</v>
          </cell>
        </row>
        <row r="6">
          <cell r="PX6" t="str">
            <v>week 17</v>
          </cell>
          <cell r="PY6">
            <v>0</v>
          </cell>
          <cell r="PZ6">
            <v>0</v>
          </cell>
          <cell r="QA6">
            <v>0</v>
          </cell>
          <cell r="QB6">
            <v>0</v>
          </cell>
          <cell r="QC6">
            <v>0</v>
          </cell>
          <cell r="QD6">
            <v>0</v>
          </cell>
          <cell r="QE6">
            <v>0</v>
          </cell>
          <cell r="QF6">
            <v>0</v>
          </cell>
          <cell r="QG6">
            <v>1</v>
          </cell>
          <cell r="QH6">
            <v>0</v>
          </cell>
          <cell r="QI6">
            <v>0</v>
          </cell>
          <cell r="QJ6">
            <v>0</v>
          </cell>
          <cell r="QK6">
            <v>0</v>
          </cell>
          <cell r="QL6">
            <v>0</v>
          </cell>
          <cell r="QM6">
            <v>0</v>
          </cell>
        </row>
        <row r="7">
          <cell r="PX7" t="str">
            <v>week 18</v>
          </cell>
          <cell r="PY7">
            <v>0</v>
          </cell>
          <cell r="PZ7">
            <v>0</v>
          </cell>
          <cell r="QA7">
            <v>0</v>
          </cell>
          <cell r="QB7">
            <v>0</v>
          </cell>
          <cell r="QC7">
            <v>0</v>
          </cell>
          <cell r="QD7">
            <v>0</v>
          </cell>
          <cell r="QE7">
            <v>0</v>
          </cell>
          <cell r="QF7">
            <v>0</v>
          </cell>
          <cell r="QG7">
            <v>1</v>
          </cell>
          <cell r="QH7">
            <v>0</v>
          </cell>
          <cell r="QI7">
            <v>0</v>
          </cell>
          <cell r="QJ7">
            <v>0</v>
          </cell>
          <cell r="QK7">
            <v>0</v>
          </cell>
          <cell r="QL7">
            <v>0</v>
          </cell>
          <cell r="QM7">
            <v>0</v>
          </cell>
        </row>
        <row r="8">
          <cell r="PX8" t="str">
            <v>week 19</v>
          </cell>
          <cell r="PY8">
            <v>0</v>
          </cell>
          <cell r="PZ8">
            <v>0</v>
          </cell>
          <cell r="QA8">
            <v>0</v>
          </cell>
          <cell r="QB8">
            <v>0</v>
          </cell>
          <cell r="QC8">
            <v>0</v>
          </cell>
          <cell r="QD8">
            <v>0</v>
          </cell>
          <cell r="QE8">
            <v>0</v>
          </cell>
          <cell r="QF8">
            <v>0</v>
          </cell>
          <cell r="QG8">
            <v>1</v>
          </cell>
          <cell r="QH8">
            <v>0</v>
          </cell>
          <cell r="QI8">
            <v>0</v>
          </cell>
          <cell r="QJ8">
            <v>0</v>
          </cell>
          <cell r="QK8">
            <v>0</v>
          </cell>
          <cell r="QL8">
            <v>0</v>
          </cell>
          <cell r="QM8">
            <v>0</v>
          </cell>
        </row>
        <row r="9">
          <cell r="PX9" t="str">
            <v>week 20</v>
          </cell>
          <cell r="PY9">
            <v>0</v>
          </cell>
          <cell r="PZ9">
            <v>0</v>
          </cell>
          <cell r="QA9">
            <v>0</v>
          </cell>
          <cell r="QB9">
            <v>0</v>
          </cell>
          <cell r="QC9">
            <v>0</v>
          </cell>
          <cell r="QD9">
            <v>0</v>
          </cell>
          <cell r="QE9">
            <v>0</v>
          </cell>
          <cell r="QF9">
            <v>0</v>
          </cell>
          <cell r="QG9">
            <v>1</v>
          </cell>
          <cell r="QH9">
            <v>0</v>
          </cell>
          <cell r="QI9">
            <v>0</v>
          </cell>
          <cell r="QJ9">
            <v>0</v>
          </cell>
          <cell r="QK9">
            <v>0</v>
          </cell>
          <cell r="QL9">
            <v>0</v>
          </cell>
          <cell r="QM9">
            <v>0</v>
          </cell>
        </row>
        <row r="10">
          <cell r="PX10" t="str">
            <v>week 21</v>
          </cell>
          <cell r="PY10">
            <v>0</v>
          </cell>
          <cell r="PZ10">
            <v>0</v>
          </cell>
          <cell r="QA10">
            <v>0</v>
          </cell>
          <cell r="QB10">
            <v>0</v>
          </cell>
          <cell r="QC10">
            <v>0</v>
          </cell>
          <cell r="QD10">
            <v>0</v>
          </cell>
          <cell r="QE10">
            <v>0</v>
          </cell>
          <cell r="QF10">
            <v>0</v>
          </cell>
          <cell r="QG10">
            <v>1</v>
          </cell>
          <cell r="QH10">
            <v>0</v>
          </cell>
          <cell r="QI10">
            <v>0</v>
          </cell>
          <cell r="QJ10">
            <v>0</v>
          </cell>
          <cell r="QK10">
            <v>0</v>
          </cell>
          <cell r="QL10">
            <v>0</v>
          </cell>
          <cell r="QM10">
            <v>0</v>
          </cell>
        </row>
        <row r="11">
          <cell r="PX11" t="str">
            <v>week 22</v>
          </cell>
          <cell r="PY11">
            <v>0</v>
          </cell>
          <cell r="PZ11">
            <v>0</v>
          </cell>
          <cell r="QA11">
            <v>0</v>
          </cell>
          <cell r="QB11">
            <v>0</v>
          </cell>
          <cell r="QC11">
            <v>0</v>
          </cell>
          <cell r="QD11">
            <v>0</v>
          </cell>
          <cell r="QE11">
            <v>0</v>
          </cell>
          <cell r="QF11">
            <v>0</v>
          </cell>
          <cell r="QG11">
            <v>1</v>
          </cell>
          <cell r="QH11">
            <v>0</v>
          </cell>
          <cell r="QI11">
            <v>0</v>
          </cell>
          <cell r="QJ11">
            <v>0</v>
          </cell>
          <cell r="QK11">
            <v>0</v>
          </cell>
          <cell r="QL11">
            <v>0</v>
          </cell>
          <cell r="QM11">
            <v>0</v>
          </cell>
        </row>
        <row r="12">
          <cell r="PX12" t="str">
            <v>week 23</v>
          </cell>
          <cell r="PY12">
            <v>0</v>
          </cell>
          <cell r="PZ12">
            <v>0</v>
          </cell>
          <cell r="QA12">
            <v>0</v>
          </cell>
          <cell r="QB12">
            <v>0</v>
          </cell>
          <cell r="QC12">
            <v>0</v>
          </cell>
          <cell r="QD12">
            <v>0</v>
          </cell>
          <cell r="QE12">
            <v>0</v>
          </cell>
          <cell r="QF12">
            <v>0</v>
          </cell>
          <cell r="QG12">
            <v>1</v>
          </cell>
          <cell r="QH12">
            <v>0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0</v>
          </cell>
        </row>
        <row r="13">
          <cell r="PX13" t="str">
            <v>week 24</v>
          </cell>
          <cell r="PY13">
            <v>0</v>
          </cell>
          <cell r="PZ13">
            <v>0</v>
          </cell>
          <cell r="QA13">
            <v>0</v>
          </cell>
          <cell r="QB13">
            <v>0</v>
          </cell>
          <cell r="QC13">
            <v>0</v>
          </cell>
          <cell r="QD13">
            <v>0</v>
          </cell>
          <cell r="QE13">
            <v>0</v>
          </cell>
          <cell r="QF13">
            <v>0</v>
          </cell>
          <cell r="QG13">
            <v>1</v>
          </cell>
          <cell r="QH13">
            <v>0</v>
          </cell>
          <cell r="QI13">
            <v>0</v>
          </cell>
          <cell r="QJ13">
            <v>0</v>
          </cell>
          <cell r="QK13">
            <v>0</v>
          </cell>
          <cell r="QL13">
            <v>0</v>
          </cell>
          <cell r="QM13">
            <v>0</v>
          </cell>
        </row>
        <row r="14">
          <cell r="PX14" t="str">
            <v>week 25</v>
          </cell>
          <cell r="PY14">
            <v>0</v>
          </cell>
          <cell r="PZ14">
            <v>0</v>
          </cell>
          <cell r="QA14">
            <v>0</v>
          </cell>
          <cell r="QB14">
            <v>0</v>
          </cell>
          <cell r="QC14">
            <v>0</v>
          </cell>
          <cell r="QD14">
            <v>0</v>
          </cell>
          <cell r="QE14">
            <v>0</v>
          </cell>
          <cell r="QF14">
            <v>0</v>
          </cell>
          <cell r="QG14">
            <v>1</v>
          </cell>
          <cell r="QH14">
            <v>0</v>
          </cell>
          <cell r="QI14">
            <v>0</v>
          </cell>
          <cell r="QJ14">
            <v>0</v>
          </cell>
          <cell r="QK14">
            <v>0</v>
          </cell>
          <cell r="QL14">
            <v>0</v>
          </cell>
          <cell r="QM14">
            <v>0</v>
          </cell>
        </row>
        <row r="15">
          <cell r="PX15" t="str">
            <v>week 26</v>
          </cell>
          <cell r="PY15">
            <v>0</v>
          </cell>
          <cell r="PZ15">
            <v>0</v>
          </cell>
          <cell r="QA15">
            <v>0</v>
          </cell>
          <cell r="QB15">
            <v>0</v>
          </cell>
          <cell r="QC15">
            <v>0</v>
          </cell>
          <cell r="QD15">
            <v>0</v>
          </cell>
          <cell r="QE15">
            <v>0</v>
          </cell>
          <cell r="QF15">
            <v>0</v>
          </cell>
          <cell r="QG15">
            <v>1</v>
          </cell>
          <cell r="QH15">
            <v>0</v>
          </cell>
          <cell r="QI15">
            <v>0</v>
          </cell>
          <cell r="QJ15">
            <v>0</v>
          </cell>
          <cell r="QK15">
            <v>0</v>
          </cell>
          <cell r="QL15">
            <v>0</v>
          </cell>
          <cell r="QM1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576A-9547-4378-9411-F72567974995}">
  <dimension ref="A1:QZ29"/>
  <sheetViews>
    <sheetView tabSelected="1" topLeftCell="A22" zoomScale="80" zoomScaleNormal="80" workbookViewId="0">
      <selection activeCell="R35" sqref="R35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5.42578125" style="138" customWidth="1"/>
    <col min="4" max="25" width="5.42578125" style="139" customWidth="1"/>
    <col min="26" max="26" width="5.42578125" style="138" customWidth="1"/>
    <col min="27" max="31" width="5.42578125" style="139" customWidth="1"/>
    <col min="32" max="32" width="5.42578125" style="140" customWidth="1"/>
    <col min="33" max="35" width="5.42578125" style="139" customWidth="1"/>
    <col min="36" max="36" width="5.42578125" style="140" customWidth="1"/>
    <col min="37" max="37" width="5.42578125" style="138" customWidth="1"/>
    <col min="38" max="65" width="5.42578125" style="139" customWidth="1"/>
    <col min="66" max="66" width="5.42578125" style="140" customWidth="1"/>
    <col min="67" max="71" width="5.42578125" style="139" customWidth="1"/>
    <col min="72" max="72" width="5.42578125" style="138" customWidth="1"/>
    <col min="73" max="86" width="5.42578125" style="139" customWidth="1"/>
    <col min="87" max="87" width="5.42578125" style="140" customWidth="1"/>
    <col min="88" max="88" width="5.42578125" style="138" customWidth="1"/>
    <col min="89" max="113" width="5.42578125" style="139" customWidth="1"/>
    <col min="114" max="114" width="5.42578125" style="140" customWidth="1"/>
    <col min="115" max="115" width="5.42578125" style="138" customWidth="1"/>
    <col min="116" max="116" width="5.140625" style="139" customWidth="1"/>
    <col min="117" max="117" width="6" style="103" customWidth="1"/>
    <col min="118" max="118" width="9.5703125" style="1" customWidth="1"/>
    <col min="119" max="119" width="4.42578125" style="1" customWidth="1"/>
    <col min="120" max="120" width="9.140625" style="1"/>
    <col min="121" max="121" width="10.42578125" style="1" customWidth="1"/>
    <col min="122" max="134" width="9.140625" style="1"/>
    <col min="135" max="399" width="4.7109375" style="137" customWidth="1"/>
    <col min="400" max="450" width="9.140625" style="1"/>
    <col min="451" max="455" width="9.140625" style="40"/>
    <col min="456" max="16384" width="9.140625" style="1"/>
  </cols>
  <sheetData>
    <row r="1" spans="1:468" ht="24.75" customHeight="1" thickBot="1" x14ac:dyDescent="0.35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5" t="s">
        <v>1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8" t="s">
        <v>2</v>
      </c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10"/>
      <c r="CJ1" s="11" t="s">
        <v>3</v>
      </c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3"/>
      <c r="DK1" s="14" t="s">
        <v>4</v>
      </c>
      <c r="DL1" s="15"/>
      <c r="DM1" s="16" t="s">
        <v>5</v>
      </c>
      <c r="DN1" s="17"/>
      <c r="DO1" s="17"/>
      <c r="DQ1" s="18" t="s">
        <v>6</v>
      </c>
      <c r="DR1" s="18" t="s">
        <v>1</v>
      </c>
      <c r="DS1" s="18" t="s">
        <v>7</v>
      </c>
      <c r="DT1" s="18" t="s">
        <v>3</v>
      </c>
      <c r="DU1" s="18" t="s">
        <v>4</v>
      </c>
      <c r="DV1" s="19"/>
      <c r="DW1" s="20" t="s">
        <v>8</v>
      </c>
      <c r="DX1" s="21"/>
      <c r="DY1" s="21"/>
      <c r="DZ1" s="21"/>
      <c r="EA1" s="22"/>
      <c r="EE1" s="23" t="s">
        <v>6</v>
      </c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5" t="s">
        <v>1</v>
      </c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7"/>
      <c r="IG1" s="28" t="s">
        <v>7</v>
      </c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30"/>
      <c r="KH1" s="31" t="s">
        <v>3</v>
      </c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3" t="s">
        <v>4</v>
      </c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5"/>
      <c r="OQ1" s="36" t="s">
        <v>9</v>
      </c>
      <c r="OR1" s="36"/>
      <c r="OS1" s="36"/>
      <c r="OT1" s="36"/>
      <c r="OU1" s="36"/>
      <c r="OY1" s="36" t="s">
        <v>10</v>
      </c>
      <c r="OZ1" s="36"/>
      <c r="PA1" s="36"/>
      <c r="PB1" s="36"/>
      <c r="PC1" s="36"/>
      <c r="PD1" s="37" t="s">
        <v>11</v>
      </c>
      <c r="PE1" s="37"/>
      <c r="PF1" s="37"/>
      <c r="PG1" s="37"/>
      <c r="PH1" s="37"/>
      <c r="PI1" s="38"/>
      <c r="PL1" s="36">
        <v>2015</v>
      </c>
      <c r="PM1" s="36"/>
      <c r="PN1" s="36"/>
      <c r="PO1" s="36"/>
      <c r="PP1" s="36"/>
      <c r="PQ1" s="39">
        <v>2014</v>
      </c>
      <c r="PR1" s="39"/>
      <c r="PS1" s="39"/>
      <c r="PT1" s="39"/>
      <c r="PU1" s="39"/>
      <c r="PV1" s="38"/>
      <c r="PX1" s="1" t="b">
        <v>1</v>
      </c>
      <c r="PY1" s="1" t="b">
        <v>0</v>
      </c>
      <c r="PZ1" s="1" t="b">
        <v>0</v>
      </c>
      <c r="QA1" s="1" t="b">
        <v>0</v>
      </c>
      <c r="QB1" s="1" t="b">
        <v>1</v>
      </c>
      <c r="QC1" s="1" t="b">
        <v>0</v>
      </c>
      <c r="QD1" s="1">
        <f>IF(PY1=$PX$1,PY1,0)</f>
        <v>0</v>
      </c>
      <c r="QE1" s="1">
        <f t="shared" ref="QE1:QH1" si="0">IF(PZ1=$PX$1,PZ1,0)</f>
        <v>0</v>
      </c>
      <c r="QF1" s="1">
        <f t="shared" si="0"/>
        <v>0</v>
      </c>
      <c r="QG1" s="1" t="b">
        <f t="shared" si="0"/>
        <v>1</v>
      </c>
      <c r="QH1" s="1">
        <f t="shared" si="0"/>
        <v>0</v>
      </c>
      <c r="QI1" s="40">
        <f>IF(PY1=$PX$1,PY1,0)</f>
        <v>0</v>
      </c>
      <c r="QJ1" s="40">
        <f t="shared" ref="QJ1:QM1" si="1">IF(PZ1=$PX$1,PZ1,0)</f>
        <v>0</v>
      </c>
      <c r="QK1" s="40">
        <f t="shared" si="1"/>
        <v>0</v>
      </c>
      <c r="QL1" s="40" t="b">
        <f t="shared" si="1"/>
        <v>1</v>
      </c>
      <c r="QM1" s="40">
        <f t="shared" si="1"/>
        <v>0</v>
      </c>
    </row>
    <row r="2" spans="1:468" ht="19.5" thickBot="1" x14ac:dyDescent="0.35"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 t="s">
        <v>12</v>
      </c>
      <c r="AA2" s="44"/>
      <c r="AB2" s="44"/>
      <c r="AC2" s="44"/>
      <c r="AD2" s="44"/>
      <c r="AE2" s="44"/>
      <c r="AF2" s="45"/>
      <c r="AG2" s="42"/>
      <c r="AH2" s="42"/>
      <c r="AI2" s="42"/>
      <c r="AJ2" s="46"/>
      <c r="AK2" s="47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9" t="s">
        <v>13</v>
      </c>
      <c r="BU2" s="50"/>
      <c r="BV2" s="50"/>
      <c r="BW2" s="50"/>
      <c r="BX2" s="51"/>
      <c r="BY2" s="50" t="s">
        <v>14</v>
      </c>
      <c r="BZ2" s="50"/>
      <c r="CA2" s="50"/>
      <c r="CB2" s="50"/>
      <c r="CC2" s="50"/>
      <c r="CD2" s="51"/>
      <c r="CE2" s="49" t="s">
        <v>15</v>
      </c>
      <c r="CF2" s="50"/>
      <c r="CG2" s="50"/>
      <c r="CH2" s="50"/>
      <c r="CI2" s="51"/>
      <c r="CJ2" s="11" t="s">
        <v>16</v>
      </c>
      <c r="CK2" s="12"/>
      <c r="CL2" s="12"/>
      <c r="CM2" s="12"/>
      <c r="CN2" s="12"/>
      <c r="CO2" s="13"/>
      <c r="CP2" s="11" t="s">
        <v>17</v>
      </c>
      <c r="CQ2" s="12"/>
      <c r="CR2" s="12"/>
      <c r="CS2" s="13"/>
      <c r="CT2" s="11" t="s">
        <v>18</v>
      </c>
      <c r="CU2" s="12"/>
      <c r="CV2" s="12"/>
      <c r="CW2" s="12"/>
      <c r="CX2" s="12"/>
      <c r="CY2" s="13"/>
      <c r="CZ2" s="11" t="s">
        <v>19</v>
      </c>
      <c r="DA2" s="12"/>
      <c r="DB2" s="12"/>
      <c r="DC2" s="13"/>
      <c r="DD2" s="12" t="s">
        <v>20</v>
      </c>
      <c r="DE2" s="12"/>
      <c r="DF2" s="12"/>
      <c r="DG2" s="12"/>
      <c r="DH2" s="13"/>
      <c r="DI2" s="11" t="s">
        <v>21</v>
      </c>
      <c r="DJ2" s="13"/>
      <c r="DK2" s="52"/>
      <c r="DL2" s="53"/>
      <c r="DM2" s="54"/>
      <c r="DN2" s="17"/>
      <c r="DO2" s="17"/>
      <c r="DQ2" s="55"/>
      <c r="DR2" s="55"/>
      <c r="DS2" s="55"/>
      <c r="DT2" s="55"/>
      <c r="DU2" s="55"/>
      <c r="DV2" s="19"/>
      <c r="DW2" s="56"/>
      <c r="DX2" s="57"/>
      <c r="DY2" s="57"/>
      <c r="DZ2" s="57"/>
      <c r="EA2" s="58"/>
      <c r="EE2" s="59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1"/>
      <c r="FJ2" s="62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4"/>
      <c r="GF2" s="25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7"/>
      <c r="IG2" s="28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30"/>
      <c r="KH2" s="65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7"/>
      <c r="MI2" s="33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5"/>
      <c r="OQ2" s="68"/>
      <c r="OR2" s="68"/>
      <c r="OS2" s="68"/>
      <c r="OT2" s="68"/>
      <c r="OU2" s="68"/>
      <c r="OY2" s="68"/>
      <c r="OZ2" s="68"/>
      <c r="PA2" s="68"/>
      <c r="PB2" s="68"/>
      <c r="PC2" s="68"/>
      <c r="PD2" s="69"/>
      <c r="PE2" s="69"/>
      <c r="PF2" s="69"/>
      <c r="PG2" s="69"/>
      <c r="PH2" s="69"/>
      <c r="PI2" s="38"/>
      <c r="PL2" s="68"/>
      <c r="PM2" s="68"/>
      <c r="PN2" s="68"/>
      <c r="PO2" s="68"/>
      <c r="PP2" s="68"/>
      <c r="PQ2" s="70"/>
      <c r="PR2" s="70"/>
      <c r="PS2" s="70"/>
      <c r="PT2" s="70"/>
      <c r="PU2" s="70"/>
      <c r="PV2" s="38"/>
    </row>
    <row r="3" spans="1:468" ht="16.5" customHeight="1" thickBot="1" x14ac:dyDescent="0.3">
      <c r="B3" s="71" t="s">
        <v>22</v>
      </c>
      <c r="C3" s="72">
        <v>1</v>
      </c>
      <c r="D3" s="72">
        <v>2</v>
      </c>
      <c r="E3" s="72">
        <v>3</v>
      </c>
      <c r="F3" s="73">
        <v>4</v>
      </c>
      <c r="G3" s="72">
        <v>5</v>
      </c>
      <c r="H3" s="72">
        <v>6</v>
      </c>
      <c r="I3" s="73">
        <v>7</v>
      </c>
      <c r="J3" s="74">
        <v>8</v>
      </c>
      <c r="K3" s="72">
        <v>9</v>
      </c>
      <c r="L3" s="74">
        <v>10</v>
      </c>
      <c r="M3" s="74">
        <v>11</v>
      </c>
      <c r="N3" s="74">
        <v>12</v>
      </c>
      <c r="O3" s="72">
        <v>13</v>
      </c>
      <c r="P3" s="74">
        <v>14</v>
      </c>
      <c r="Q3" s="74">
        <v>15</v>
      </c>
      <c r="R3" s="72">
        <v>16</v>
      </c>
      <c r="S3" s="72">
        <v>17</v>
      </c>
      <c r="T3" s="74">
        <v>18</v>
      </c>
      <c r="U3" s="72">
        <v>19</v>
      </c>
      <c r="V3" s="72">
        <v>20</v>
      </c>
      <c r="W3" s="72">
        <v>21</v>
      </c>
      <c r="X3" s="73">
        <v>22</v>
      </c>
      <c r="Y3" s="74">
        <v>23</v>
      </c>
      <c r="Z3" s="75">
        <v>24</v>
      </c>
      <c r="AA3" s="76">
        <v>25</v>
      </c>
      <c r="AB3" s="77">
        <v>26</v>
      </c>
      <c r="AC3" s="77">
        <v>27</v>
      </c>
      <c r="AD3" s="75">
        <v>28</v>
      </c>
      <c r="AE3" s="77">
        <v>29</v>
      </c>
      <c r="AF3" s="75">
        <v>30</v>
      </c>
      <c r="AG3" s="73">
        <v>31</v>
      </c>
      <c r="AH3" s="74">
        <v>32</v>
      </c>
      <c r="AI3" s="74">
        <v>33</v>
      </c>
      <c r="AJ3" s="72">
        <v>34</v>
      </c>
      <c r="AK3" s="72">
        <v>1</v>
      </c>
      <c r="AL3" s="73">
        <v>2</v>
      </c>
      <c r="AM3" s="74">
        <v>3</v>
      </c>
      <c r="AN3" s="74">
        <v>4</v>
      </c>
      <c r="AO3" s="74">
        <v>5</v>
      </c>
      <c r="AP3" s="72">
        <v>6</v>
      </c>
      <c r="AQ3" s="72">
        <v>7</v>
      </c>
      <c r="AR3" s="73">
        <v>8</v>
      </c>
      <c r="AS3" s="72">
        <v>9</v>
      </c>
      <c r="AT3" s="72">
        <v>10</v>
      </c>
      <c r="AU3" s="72">
        <v>11</v>
      </c>
      <c r="AV3" s="73">
        <v>12</v>
      </c>
      <c r="AW3" s="72">
        <v>13</v>
      </c>
      <c r="AX3" s="73">
        <v>14</v>
      </c>
      <c r="AY3" s="72">
        <v>15</v>
      </c>
      <c r="AZ3" s="73">
        <v>16</v>
      </c>
      <c r="BA3" s="74">
        <v>17</v>
      </c>
      <c r="BB3" s="72">
        <v>18</v>
      </c>
      <c r="BC3" s="74">
        <v>19</v>
      </c>
      <c r="BD3" s="72">
        <v>20</v>
      </c>
      <c r="BE3" s="72">
        <v>21</v>
      </c>
      <c r="BF3" s="72">
        <v>22</v>
      </c>
      <c r="BG3" s="73">
        <v>23</v>
      </c>
      <c r="BH3" s="72">
        <v>24</v>
      </c>
      <c r="BI3" s="73">
        <v>25</v>
      </c>
      <c r="BJ3" s="72">
        <v>26</v>
      </c>
      <c r="BK3" s="73">
        <v>27</v>
      </c>
      <c r="BL3" s="74">
        <v>28</v>
      </c>
      <c r="BM3" s="72">
        <v>29</v>
      </c>
      <c r="BN3" s="74">
        <v>30</v>
      </c>
      <c r="BO3" s="74">
        <v>31</v>
      </c>
      <c r="BP3" s="74">
        <v>32</v>
      </c>
      <c r="BQ3" s="74">
        <v>33</v>
      </c>
      <c r="BR3" s="74">
        <v>34</v>
      </c>
      <c r="BS3" s="78">
        <v>35</v>
      </c>
      <c r="BT3" s="74">
        <v>1</v>
      </c>
      <c r="BU3" s="74">
        <v>2</v>
      </c>
      <c r="BV3" s="74">
        <v>3</v>
      </c>
      <c r="BW3" s="74">
        <v>4</v>
      </c>
      <c r="BX3" s="72">
        <v>5</v>
      </c>
      <c r="BY3" s="73">
        <v>6</v>
      </c>
      <c r="BZ3" s="74">
        <v>7</v>
      </c>
      <c r="CA3" s="74">
        <v>8</v>
      </c>
      <c r="CB3" s="74">
        <v>9</v>
      </c>
      <c r="CC3" s="74">
        <v>10</v>
      </c>
      <c r="CD3" s="74">
        <v>11</v>
      </c>
      <c r="CE3" s="74">
        <v>12</v>
      </c>
      <c r="CF3" s="72">
        <v>13</v>
      </c>
      <c r="CG3" s="72">
        <v>14</v>
      </c>
      <c r="CH3" s="72">
        <v>15</v>
      </c>
      <c r="CI3" s="79">
        <v>16</v>
      </c>
      <c r="CJ3" s="74">
        <v>1</v>
      </c>
      <c r="CK3" s="74">
        <v>2</v>
      </c>
      <c r="CL3" s="72">
        <v>3</v>
      </c>
      <c r="CM3" s="73">
        <v>4</v>
      </c>
      <c r="CN3" s="74">
        <v>5</v>
      </c>
      <c r="CO3" s="74">
        <v>6</v>
      </c>
      <c r="CP3" s="72">
        <v>7</v>
      </c>
      <c r="CQ3" s="72">
        <v>8</v>
      </c>
      <c r="CR3" s="73">
        <v>9</v>
      </c>
      <c r="CS3" s="74">
        <v>10</v>
      </c>
      <c r="CT3" s="74">
        <v>11</v>
      </c>
      <c r="CU3" s="74">
        <v>12</v>
      </c>
      <c r="CV3" s="74">
        <v>13</v>
      </c>
      <c r="CW3" s="74">
        <v>14</v>
      </c>
      <c r="CX3" s="72">
        <v>15</v>
      </c>
      <c r="CY3" s="73">
        <v>16</v>
      </c>
      <c r="CZ3" s="74">
        <v>17</v>
      </c>
      <c r="DA3" s="72">
        <v>18</v>
      </c>
      <c r="DB3" s="73">
        <v>19</v>
      </c>
      <c r="DC3" s="74">
        <v>20</v>
      </c>
      <c r="DD3" s="74">
        <v>21</v>
      </c>
      <c r="DE3" s="74">
        <v>22</v>
      </c>
      <c r="DF3" s="74">
        <v>23</v>
      </c>
      <c r="DG3" s="74">
        <v>24</v>
      </c>
      <c r="DH3" s="74">
        <v>25</v>
      </c>
      <c r="DI3" s="74">
        <v>26</v>
      </c>
      <c r="DJ3" s="72">
        <v>27</v>
      </c>
      <c r="DK3" s="80">
        <v>1</v>
      </c>
      <c r="DL3" s="80">
        <v>2</v>
      </c>
      <c r="DM3" s="72">
        <v>1</v>
      </c>
      <c r="DN3" s="81" t="s">
        <v>23</v>
      </c>
      <c r="DO3" s="82"/>
      <c r="DQ3" s="83"/>
      <c r="DR3" s="83"/>
      <c r="DS3" s="83"/>
      <c r="DT3" s="83"/>
      <c r="DU3" s="83"/>
      <c r="DW3" s="84" t="s">
        <v>6</v>
      </c>
      <c r="DX3" s="84" t="s">
        <v>1</v>
      </c>
      <c r="DY3" s="84" t="s">
        <v>7</v>
      </c>
      <c r="DZ3" s="84" t="s">
        <v>3</v>
      </c>
      <c r="EA3" s="84" t="s">
        <v>4</v>
      </c>
      <c r="EE3" s="85">
        <v>1</v>
      </c>
      <c r="EF3" s="86">
        <v>2</v>
      </c>
      <c r="EG3" s="86">
        <v>3</v>
      </c>
      <c r="EH3" s="86">
        <v>4</v>
      </c>
      <c r="EI3" s="86">
        <v>5</v>
      </c>
      <c r="EJ3" s="86">
        <v>6</v>
      </c>
      <c r="EK3" s="86">
        <v>7</v>
      </c>
      <c r="EL3" s="86">
        <v>8</v>
      </c>
      <c r="EM3" s="86">
        <v>9</v>
      </c>
      <c r="EN3" s="86">
        <v>10</v>
      </c>
      <c r="EO3" s="86">
        <v>11</v>
      </c>
      <c r="EP3" s="86">
        <v>12</v>
      </c>
      <c r="EQ3" s="86">
        <v>13</v>
      </c>
      <c r="ER3" s="86">
        <v>14</v>
      </c>
      <c r="ES3" s="86">
        <v>15</v>
      </c>
      <c r="ET3" s="86">
        <v>16</v>
      </c>
      <c r="EU3" s="86">
        <v>17</v>
      </c>
      <c r="EV3" s="86">
        <v>18</v>
      </c>
      <c r="EW3" s="86">
        <v>19</v>
      </c>
      <c r="EX3" s="86">
        <v>20</v>
      </c>
      <c r="EY3" s="86">
        <v>21</v>
      </c>
      <c r="EZ3" s="86">
        <v>22</v>
      </c>
      <c r="FA3" s="86">
        <v>23</v>
      </c>
      <c r="FB3" s="86">
        <v>24</v>
      </c>
      <c r="FC3" s="86">
        <v>25</v>
      </c>
      <c r="FD3" s="86">
        <v>26</v>
      </c>
      <c r="FE3" s="86">
        <v>27</v>
      </c>
      <c r="FF3" s="86">
        <v>28</v>
      </c>
      <c r="FG3" s="86">
        <v>29</v>
      </c>
      <c r="FH3" s="86">
        <v>30</v>
      </c>
      <c r="FI3" s="87">
        <v>31</v>
      </c>
      <c r="FJ3" s="88">
        <v>32</v>
      </c>
      <c r="FK3" s="89">
        <v>33</v>
      </c>
      <c r="FL3" s="89">
        <v>34</v>
      </c>
      <c r="FM3" s="89">
        <v>35</v>
      </c>
      <c r="FN3" s="89">
        <v>36</v>
      </c>
      <c r="FO3" s="89">
        <v>37</v>
      </c>
      <c r="FP3" s="89">
        <v>38</v>
      </c>
      <c r="FQ3" s="89">
        <v>39</v>
      </c>
      <c r="FR3" s="89">
        <v>40</v>
      </c>
      <c r="FS3" s="89">
        <v>41</v>
      </c>
      <c r="FT3" s="89">
        <v>42</v>
      </c>
      <c r="FU3" s="89">
        <v>43</v>
      </c>
      <c r="FV3" s="89">
        <v>44</v>
      </c>
      <c r="FW3" s="89">
        <v>45</v>
      </c>
      <c r="FX3" s="89">
        <v>46</v>
      </c>
      <c r="FY3" s="89">
        <v>47</v>
      </c>
      <c r="FZ3" s="89">
        <v>48</v>
      </c>
      <c r="GA3" s="89">
        <v>49</v>
      </c>
      <c r="GB3" s="89">
        <v>50</v>
      </c>
      <c r="GC3" s="89">
        <v>51</v>
      </c>
      <c r="GD3" s="89">
        <v>52</v>
      </c>
      <c r="GE3" s="89">
        <v>53</v>
      </c>
      <c r="GF3" s="89">
        <v>1</v>
      </c>
      <c r="GG3" s="89">
        <v>2</v>
      </c>
      <c r="GH3" s="89">
        <v>3</v>
      </c>
      <c r="GI3" s="89">
        <v>4</v>
      </c>
      <c r="GJ3" s="89">
        <v>5</v>
      </c>
      <c r="GK3" s="89">
        <v>6</v>
      </c>
      <c r="GL3" s="89">
        <v>7</v>
      </c>
      <c r="GM3" s="89">
        <v>8</v>
      </c>
      <c r="GN3" s="89">
        <v>9</v>
      </c>
      <c r="GO3" s="89">
        <v>10</v>
      </c>
      <c r="GP3" s="89">
        <v>11</v>
      </c>
      <c r="GQ3" s="89">
        <v>12</v>
      </c>
      <c r="GR3" s="89">
        <v>13</v>
      </c>
      <c r="GS3" s="89">
        <v>14</v>
      </c>
      <c r="GT3" s="89">
        <v>15</v>
      </c>
      <c r="GU3" s="89">
        <v>16</v>
      </c>
      <c r="GV3" s="89">
        <v>17</v>
      </c>
      <c r="GW3" s="89">
        <v>18</v>
      </c>
      <c r="GX3" s="89">
        <v>19</v>
      </c>
      <c r="GY3" s="89">
        <v>20</v>
      </c>
      <c r="GZ3" s="89">
        <v>21</v>
      </c>
      <c r="HA3" s="89">
        <v>22</v>
      </c>
      <c r="HB3" s="89">
        <v>23</v>
      </c>
      <c r="HC3" s="89">
        <v>24</v>
      </c>
      <c r="HD3" s="89">
        <v>25</v>
      </c>
      <c r="HE3" s="89">
        <v>26</v>
      </c>
      <c r="HF3" s="89">
        <v>27</v>
      </c>
      <c r="HG3" s="89">
        <v>28</v>
      </c>
      <c r="HH3" s="89">
        <v>29</v>
      </c>
      <c r="HI3" s="89">
        <v>30</v>
      </c>
      <c r="HJ3" s="89">
        <v>31</v>
      </c>
      <c r="HK3" s="89">
        <v>32</v>
      </c>
      <c r="HL3" s="89">
        <v>33</v>
      </c>
      <c r="HM3" s="89">
        <v>34</v>
      </c>
      <c r="HN3" s="89">
        <v>35</v>
      </c>
      <c r="HO3" s="89">
        <v>36</v>
      </c>
      <c r="HP3" s="89">
        <v>37</v>
      </c>
      <c r="HQ3" s="89">
        <v>38</v>
      </c>
      <c r="HR3" s="89">
        <v>39</v>
      </c>
      <c r="HS3" s="89">
        <v>40</v>
      </c>
      <c r="HT3" s="89">
        <v>41</v>
      </c>
      <c r="HU3" s="89">
        <v>42</v>
      </c>
      <c r="HV3" s="89">
        <v>43</v>
      </c>
      <c r="HW3" s="89">
        <v>44</v>
      </c>
      <c r="HX3" s="89">
        <v>45</v>
      </c>
      <c r="HY3" s="89">
        <v>46</v>
      </c>
      <c r="HZ3" s="89">
        <v>47</v>
      </c>
      <c r="IA3" s="89">
        <v>48</v>
      </c>
      <c r="IB3" s="89">
        <v>49</v>
      </c>
      <c r="IC3" s="89">
        <v>50</v>
      </c>
      <c r="ID3" s="89">
        <v>51</v>
      </c>
      <c r="IE3" s="89">
        <v>52</v>
      </c>
      <c r="IF3" s="89">
        <v>53</v>
      </c>
      <c r="IG3" s="86">
        <v>1</v>
      </c>
      <c r="IH3" s="86">
        <v>2</v>
      </c>
      <c r="II3" s="86">
        <v>3</v>
      </c>
      <c r="IJ3" s="86">
        <v>4</v>
      </c>
      <c r="IK3" s="86">
        <v>5</v>
      </c>
      <c r="IL3" s="86">
        <v>6</v>
      </c>
      <c r="IM3" s="86">
        <v>7</v>
      </c>
      <c r="IN3" s="86">
        <v>8</v>
      </c>
      <c r="IO3" s="86">
        <v>9</v>
      </c>
      <c r="IP3" s="86">
        <v>10</v>
      </c>
      <c r="IQ3" s="86">
        <v>11</v>
      </c>
      <c r="IR3" s="86">
        <v>12</v>
      </c>
      <c r="IS3" s="86">
        <v>13</v>
      </c>
      <c r="IT3" s="86">
        <v>14</v>
      </c>
      <c r="IU3" s="86">
        <v>15</v>
      </c>
      <c r="IV3" s="86">
        <v>16</v>
      </c>
      <c r="IW3" s="86">
        <v>17</v>
      </c>
      <c r="IX3" s="86">
        <v>18</v>
      </c>
      <c r="IY3" s="86">
        <v>19</v>
      </c>
      <c r="IZ3" s="86">
        <v>20</v>
      </c>
      <c r="JA3" s="86">
        <v>21</v>
      </c>
      <c r="JB3" s="86">
        <v>22</v>
      </c>
      <c r="JC3" s="86">
        <v>23</v>
      </c>
      <c r="JD3" s="86">
        <v>24</v>
      </c>
      <c r="JE3" s="86">
        <v>25</v>
      </c>
      <c r="JF3" s="86">
        <v>26</v>
      </c>
      <c r="JG3" s="86">
        <v>27</v>
      </c>
      <c r="JH3" s="86">
        <v>28</v>
      </c>
      <c r="JI3" s="86">
        <v>29</v>
      </c>
      <c r="JJ3" s="86">
        <v>30</v>
      </c>
      <c r="JK3" s="86">
        <v>31</v>
      </c>
      <c r="JL3" s="86">
        <v>32</v>
      </c>
      <c r="JM3" s="86">
        <v>33</v>
      </c>
      <c r="JN3" s="86">
        <v>34</v>
      </c>
      <c r="JO3" s="86">
        <v>35</v>
      </c>
      <c r="JP3" s="86">
        <v>36</v>
      </c>
      <c r="JQ3" s="86">
        <v>37</v>
      </c>
      <c r="JR3" s="86">
        <v>38</v>
      </c>
      <c r="JS3" s="86">
        <v>39</v>
      </c>
      <c r="JT3" s="86">
        <v>40</v>
      </c>
      <c r="JU3" s="86">
        <v>41</v>
      </c>
      <c r="JV3" s="86">
        <v>42</v>
      </c>
      <c r="JW3" s="86">
        <v>43</v>
      </c>
      <c r="JX3" s="86">
        <v>44</v>
      </c>
      <c r="JY3" s="86">
        <v>45</v>
      </c>
      <c r="JZ3" s="86">
        <v>46</v>
      </c>
      <c r="KA3" s="86">
        <v>47</v>
      </c>
      <c r="KB3" s="86">
        <v>48</v>
      </c>
      <c r="KC3" s="86">
        <v>49</v>
      </c>
      <c r="KD3" s="86">
        <v>50</v>
      </c>
      <c r="KE3" s="86">
        <v>51</v>
      </c>
      <c r="KF3" s="86">
        <v>52</v>
      </c>
      <c r="KG3" s="86">
        <v>53</v>
      </c>
      <c r="KH3" s="86">
        <v>1</v>
      </c>
      <c r="KI3" s="86">
        <v>2</v>
      </c>
      <c r="KJ3" s="86">
        <v>3</v>
      </c>
      <c r="KK3" s="86">
        <v>4</v>
      </c>
      <c r="KL3" s="86">
        <v>5</v>
      </c>
      <c r="KM3" s="86">
        <v>6</v>
      </c>
      <c r="KN3" s="86">
        <v>7</v>
      </c>
      <c r="KO3" s="86">
        <v>8</v>
      </c>
      <c r="KP3" s="86">
        <v>9</v>
      </c>
      <c r="KQ3" s="86">
        <v>10</v>
      </c>
      <c r="KR3" s="86">
        <v>11</v>
      </c>
      <c r="KS3" s="86">
        <v>12</v>
      </c>
      <c r="KT3" s="86">
        <v>13</v>
      </c>
      <c r="KU3" s="86">
        <v>14</v>
      </c>
      <c r="KV3" s="86">
        <v>15</v>
      </c>
      <c r="KW3" s="86">
        <v>16</v>
      </c>
      <c r="KX3" s="86">
        <v>17</v>
      </c>
      <c r="KY3" s="86">
        <v>18</v>
      </c>
      <c r="KZ3" s="86">
        <v>19</v>
      </c>
      <c r="LA3" s="86">
        <v>20</v>
      </c>
      <c r="LB3" s="86">
        <v>21</v>
      </c>
      <c r="LC3" s="86">
        <v>22</v>
      </c>
      <c r="LD3" s="86">
        <v>23</v>
      </c>
      <c r="LE3" s="86">
        <v>24</v>
      </c>
      <c r="LF3" s="86">
        <v>25</v>
      </c>
      <c r="LG3" s="86">
        <v>26</v>
      </c>
      <c r="LH3" s="86">
        <v>27</v>
      </c>
      <c r="LI3" s="86">
        <v>28</v>
      </c>
      <c r="LJ3" s="86">
        <v>29</v>
      </c>
      <c r="LK3" s="86">
        <v>30</v>
      </c>
      <c r="LL3" s="86">
        <v>31</v>
      </c>
      <c r="LM3" s="86">
        <v>32</v>
      </c>
      <c r="LN3" s="86">
        <v>33</v>
      </c>
      <c r="LO3" s="86">
        <v>34</v>
      </c>
      <c r="LP3" s="86">
        <v>35</v>
      </c>
      <c r="LQ3" s="86">
        <v>36</v>
      </c>
      <c r="LR3" s="86">
        <v>37</v>
      </c>
      <c r="LS3" s="86">
        <v>38</v>
      </c>
      <c r="LT3" s="86">
        <v>39</v>
      </c>
      <c r="LU3" s="86">
        <v>40</v>
      </c>
      <c r="LV3" s="86">
        <v>41</v>
      </c>
      <c r="LW3" s="86">
        <v>42</v>
      </c>
      <c r="LX3" s="86">
        <v>43</v>
      </c>
      <c r="LY3" s="86">
        <v>44</v>
      </c>
      <c r="LZ3" s="86">
        <v>45</v>
      </c>
      <c r="MA3" s="86">
        <v>46</v>
      </c>
      <c r="MB3" s="86">
        <v>47</v>
      </c>
      <c r="MC3" s="86">
        <v>48</v>
      </c>
      <c r="MD3" s="86">
        <v>49</v>
      </c>
      <c r="ME3" s="86">
        <v>50</v>
      </c>
      <c r="MF3" s="86">
        <v>51</v>
      </c>
      <c r="MG3" s="86">
        <v>52</v>
      </c>
      <c r="MH3" s="86">
        <v>53</v>
      </c>
      <c r="MI3" s="86">
        <v>1</v>
      </c>
      <c r="MJ3" s="86">
        <v>2</v>
      </c>
      <c r="MK3" s="86">
        <v>3</v>
      </c>
      <c r="ML3" s="86">
        <v>4</v>
      </c>
      <c r="MM3" s="86">
        <v>5</v>
      </c>
      <c r="MN3" s="86">
        <v>6</v>
      </c>
      <c r="MO3" s="86">
        <v>7</v>
      </c>
      <c r="MP3" s="86">
        <v>8</v>
      </c>
      <c r="MQ3" s="86">
        <v>9</v>
      </c>
      <c r="MR3" s="86">
        <v>10</v>
      </c>
      <c r="MS3" s="86">
        <v>11</v>
      </c>
      <c r="MT3" s="86">
        <v>12</v>
      </c>
      <c r="MU3" s="86">
        <v>13</v>
      </c>
      <c r="MV3" s="86">
        <v>14</v>
      </c>
      <c r="MW3" s="86">
        <v>15</v>
      </c>
      <c r="MX3" s="86">
        <v>16</v>
      </c>
      <c r="MY3" s="86">
        <v>17</v>
      </c>
      <c r="MZ3" s="86">
        <v>18</v>
      </c>
      <c r="NA3" s="86">
        <v>19</v>
      </c>
      <c r="NB3" s="86">
        <v>20</v>
      </c>
      <c r="NC3" s="86">
        <v>21</v>
      </c>
      <c r="ND3" s="86">
        <v>22</v>
      </c>
      <c r="NE3" s="86">
        <v>23</v>
      </c>
      <c r="NF3" s="86">
        <v>24</v>
      </c>
      <c r="NG3" s="86">
        <v>25</v>
      </c>
      <c r="NH3" s="86">
        <v>26</v>
      </c>
      <c r="NI3" s="86">
        <v>27</v>
      </c>
      <c r="NJ3" s="86">
        <v>28</v>
      </c>
      <c r="NK3" s="86">
        <v>29</v>
      </c>
      <c r="NL3" s="86">
        <v>30</v>
      </c>
      <c r="NM3" s="86">
        <v>31</v>
      </c>
      <c r="NN3" s="86">
        <v>32</v>
      </c>
      <c r="NO3" s="86">
        <v>33</v>
      </c>
      <c r="NP3" s="86">
        <v>34</v>
      </c>
      <c r="NQ3" s="86">
        <v>35</v>
      </c>
      <c r="NR3" s="86">
        <v>36</v>
      </c>
      <c r="NS3" s="86">
        <v>37</v>
      </c>
      <c r="NT3" s="86">
        <v>38</v>
      </c>
      <c r="NU3" s="86">
        <v>39</v>
      </c>
      <c r="NV3" s="86">
        <v>40</v>
      </c>
      <c r="NW3" s="86">
        <v>41</v>
      </c>
      <c r="NX3" s="86">
        <v>42</v>
      </c>
      <c r="NY3" s="86">
        <v>43</v>
      </c>
      <c r="NZ3" s="86">
        <v>44</v>
      </c>
      <c r="OA3" s="86">
        <v>45</v>
      </c>
      <c r="OB3" s="86">
        <v>46</v>
      </c>
      <c r="OC3" s="86">
        <v>47</v>
      </c>
      <c r="OD3" s="86">
        <v>48</v>
      </c>
      <c r="OE3" s="86">
        <v>49</v>
      </c>
      <c r="OF3" s="86">
        <v>50</v>
      </c>
      <c r="OG3" s="86">
        <v>51</v>
      </c>
      <c r="OH3" s="86">
        <v>52</v>
      </c>
      <c r="OI3" s="86">
        <v>53</v>
      </c>
      <c r="OP3" s="90" t="s">
        <v>24</v>
      </c>
      <c r="OQ3" s="90" t="s">
        <v>6</v>
      </c>
      <c r="OR3" s="90" t="s">
        <v>1</v>
      </c>
      <c r="OS3" s="90" t="s">
        <v>7</v>
      </c>
      <c r="OT3" s="90" t="s">
        <v>3</v>
      </c>
      <c r="OU3" s="90" t="s">
        <v>4</v>
      </c>
      <c r="OX3" s="90" t="s">
        <v>24</v>
      </c>
      <c r="OY3" s="90" t="s">
        <v>6</v>
      </c>
      <c r="OZ3" s="90" t="s">
        <v>1</v>
      </c>
      <c r="PA3" s="90" t="s">
        <v>7</v>
      </c>
      <c r="PB3" s="90" t="s">
        <v>3</v>
      </c>
      <c r="PC3" s="90" t="s">
        <v>4</v>
      </c>
      <c r="PD3" s="91" t="s">
        <v>6</v>
      </c>
      <c r="PE3" s="91" t="s">
        <v>1</v>
      </c>
      <c r="PF3" s="91" t="s">
        <v>7</v>
      </c>
      <c r="PG3" s="91" t="s">
        <v>3</v>
      </c>
      <c r="PH3" s="91" t="s">
        <v>4</v>
      </c>
      <c r="PI3" s="92"/>
      <c r="PJ3" s="1">
        <v>14</v>
      </c>
      <c r="PK3" s="90" t="s">
        <v>24</v>
      </c>
      <c r="PL3" s="90" t="s">
        <v>6</v>
      </c>
      <c r="PM3" s="90" t="s">
        <v>1</v>
      </c>
      <c r="PN3" s="90" t="s">
        <v>7</v>
      </c>
      <c r="PO3" s="90" t="s">
        <v>3</v>
      </c>
      <c r="PP3" s="93" t="s">
        <v>4</v>
      </c>
      <c r="PQ3" s="91" t="s">
        <v>6</v>
      </c>
      <c r="PR3" s="91" t="s">
        <v>1</v>
      </c>
      <c r="PS3" s="91" t="s">
        <v>7</v>
      </c>
      <c r="PT3" s="91" t="s">
        <v>3</v>
      </c>
      <c r="PU3" s="91" t="s">
        <v>4</v>
      </c>
      <c r="PV3" s="92"/>
      <c r="PX3" s="90" t="s">
        <v>24</v>
      </c>
      <c r="PY3" s="91" t="s">
        <v>25</v>
      </c>
      <c r="PZ3" s="91" t="s">
        <v>26</v>
      </c>
      <c r="QA3" s="91" t="s">
        <v>27</v>
      </c>
      <c r="QB3" s="91" t="s">
        <v>28</v>
      </c>
      <c r="QC3" s="91" t="s">
        <v>29</v>
      </c>
      <c r="QD3" s="90" t="s">
        <v>30</v>
      </c>
      <c r="QE3" s="90" t="s">
        <v>31</v>
      </c>
      <c r="QF3" s="90" t="s">
        <v>32</v>
      </c>
      <c r="QG3" s="90" t="s">
        <v>33</v>
      </c>
      <c r="QH3" s="90" t="s">
        <v>34</v>
      </c>
      <c r="QI3" s="94" t="s">
        <v>35</v>
      </c>
      <c r="QJ3" s="94" t="s">
        <v>36</v>
      </c>
      <c r="QK3" s="94" t="s">
        <v>37</v>
      </c>
      <c r="QL3" s="94" t="s">
        <v>38</v>
      </c>
      <c r="QM3" s="94" t="s">
        <v>39</v>
      </c>
      <c r="QT3" s="1">
        <v>2</v>
      </c>
      <c r="QU3" s="90" t="s">
        <v>24</v>
      </c>
      <c r="QV3" s="90" t="s">
        <v>6</v>
      </c>
      <c r="QW3" s="90" t="s">
        <v>1</v>
      </c>
      <c r="QX3" s="90" t="s">
        <v>7</v>
      </c>
      <c r="QY3" s="90" t="s">
        <v>3</v>
      </c>
      <c r="QZ3" s="90" t="s">
        <v>4</v>
      </c>
    </row>
    <row r="4" spans="1:468" ht="15.75" thickBot="1" x14ac:dyDescent="0.3">
      <c r="A4" s="1">
        <f t="shared" ref="A4:A29" si="2">WEEKNUM(B4)</f>
        <v>5</v>
      </c>
      <c r="B4" s="95">
        <v>43497</v>
      </c>
      <c r="C4" s="117">
        <v>0</v>
      </c>
      <c r="D4" s="103">
        <v>0</v>
      </c>
      <c r="E4" s="103">
        <v>1</v>
      </c>
      <c r="F4" s="103">
        <v>1</v>
      </c>
      <c r="G4" s="103">
        <v>0</v>
      </c>
      <c r="H4" s="103">
        <v>2</v>
      </c>
      <c r="I4" s="103">
        <v>0</v>
      </c>
      <c r="J4" s="103">
        <v>1</v>
      </c>
      <c r="K4" s="103">
        <v>0</v>
      </c>
      <c r="L4" s="103">
        <v>0</v>
      </c>
      <c r="M4" s="103">
        <v>0</v>
      </c>
      <c r="N4" s="103">
        <v>1</v>
      </c>
      <c r="O4" s="103">
        <v>0</v>
      </c>
      <c r="P4" s="103">
        <v>2</v>
      </c>
      <c r="Q4" s="103">
        <v>1</v>
      </c>
      <c r="R4" s="103">
        <v>0</v>
      </c>
      <c r="S4" s="103">
        <v>1</v>
      </c>
      <c r="T4" s="103">
        <v>0</v>
      </c>
      <c r="U4" s="103">
        <v>1</v>
      </c>
      <c r="V4" s="103">
        <v>6</v>
      </c>
      <c r="W4" s="103">
        <v>2</v>
      </c>
      <c r="X4" s="103">
        <v>2</v>
      </c>
      <c r="Y4" s="118">
        <v>2</v>
      </c>
      <c r="Z4" s="117">
        <v>0</v>
      </c>
      <c r="AA4" s="119">
        <v>0</v>
      </c>
      <c r="AB4" s="103">
        <v>0</v>
      </c>
      <c r="AC4" s="103">
        <v>0</v>
      </c>
      <c r="AD4" s="103">
        <v>0</v>
      </c>
      <c r="AE4" s="118">
        <v>0</v>
      </c>
      <c r="AF4" s="120">
        <v>0</v>
      </c>
      <c r="AG4" s="119">
        <v>0</v>
      </c>
      <c r="AH4" s="103">
        <v>1</v>
      </c>
      <c r="AI4" s="103">
        <v>1</v>
      </c>
      <c r="AJ4" s="118">
        <v>3</v>
      </c>
      <c r="AK4" s="117">
        <v>3</v>
      </c>
      <c r="AL4" s="103">
        <v>1</v>
      </c>
      <c r="AM4" s="103">
        <v>2</v>
      </c>
      <c r="AN4" s="103">
        <v>0</v>
      </c>
      <c r="AO4" s="103">
        <v>5</v>
      </c>
      <c r="AP4" s="103">
        <v>2</v>
      </c>
      <c r="AQ4" s="103">
        <v>1</v>
      </c>
      <c r="AR4" s="103">
        <v>0</v>
      </c>
      <c r="AS4" s="103">
        <v>3</v>
      </c>
      <c r="AT4" s="103">
        <v>1</v>
      </c>
      <c r="AU4" s="103">
        <v>2</v>
      </c>
      <c r="AV4" s="103">
        <v>0</v>
      </c>
      <c r="AW4" s="103">
        <v>1</v>
      </c>
      <c r="AX4" s="103">
        <v>0</v>
      </c>
      <c r="AY4" s="103">
        <v>1</v>
      </c>
      <c r="AZ4" s="103">
        <v>0</v>
      </c>
      <c r="BA4" s="103">
        <v>0</v>
      </c>
      <c r="BB4" s="103">
        <v>0</v>
      </c>
      <c r="BC4" s="103">
        <v>0</v>
      </c>
      <c r="BD4" s="103">
        <v>0</v>
      </c>
      <c r="BE4" s="103">
        <v>0</v>
      </c>
      <c r="BF4" s="103">
        <v>0</v>
      </c>
      <c r="BG4" s="103">
        <v>2</v>
      </c>
      <c r="BH4" s="103">
        <v>1</v>
      </c>
      <c r="BI4" s="103">
        <v>3</v>
      </c>
      <c r="BJ4" s="103">
        <v>1</v>
      </c>
      <c r="BK4" s="103">
        <v>2</v>
      </c>
      <c r="BL4" s="103">
        <v>2</v>
      </c>
      <c r="BM4" s="103">
        <v>1</v>
      </c>
      <c r="BN4" s="118">
        <v>7</v>
      </c>
      <c r="BO4" s="103">
        <v>9</v>
      </c>
      <c r="BP4" s="103">
        <v>2</v>
      </c>
      <c r="BQ4" s="103">
        <v>0</v>
      </c>
      <c r="BR4" s="103">
        <v>2</v>
      </c>
      <c r="BS4" s="118">
        <v>1</v>
      </c>
      <c r="BT4" s="111">
        <v>0</v>
      </c>
      <c r="BU4" s="112">
        <v>0</v>
      </c>
      <c r="BV4" s="112">
        <v>0</v>
      </c>
      <c r="BW4" s="112">
        <v>0</v>
      </c>
      <c r="BX4" s="114">
        <v>0</v>
      </c>
      <c r="BY4" s="111">
        <v>0</v>
      </c>
      <c r="BZ4" s="112">
        <v>0</v>
      </c>
      <c r="CA4" s="112">
        <v>0</v>
      </c>
      <c r="CB4" s="112">
        <v>0</v>
      </c>
      <c r="CC4" s="112">
        <v>0</v>
      </c>
      <c r="CD4" s="114">
        <v>0</v>
      </c>
      <c r="CE4" s="111">
        <v>0</v>
      </c>
      <c r="CF4" s="112">
        <v>0</v>
      </c>
      <c r="CG4" s="112">
        <v>0</v>
      </c>
      <c r="CH4" s="112">
        <v>0</v>
      </c>
      <c r="CI4" s="114">
        <v>0</v>
      </c>
      <c r="CJ4" s="111">
        <v>0</v>
      </c>
      <c r="CK4" s="112">
        <v>0</v>
      </c>
      <c r="CL4" s="112">
        <v>0</v>
      </c>
      <c r="CM4" s="112">
        <v>0</v>
      </c>
      <c r="CN4" s="112">
        <v>0</v>
      </c>
      <c r="CO4" s="113">
        <v>0</v>
      </c>
      <c r="CP4" s="111">
        <v>0</v>
      </c>
      <c r="CQ4" s="112">
        <v>0</v>
      </c>
      <c r="CR4" s="112">
        <v>0</v>
      </c>
      <c r="CS4" s="113">
        <v>0</v>
      </c>
      <c r="CT4" s="111">
        <v>0</v>
      </c>
      <c r="CU4" s="112">
        <v>0</v>
      </c>
      <c r="CV4" s="112">
        <v>0</v>
      </c>
      <c r="CW4" s="112">
        <v>0</v>
      </c>
      <c r="CX4" s="112">
        <v>0</v>
      </c>
      <c r="CY4" s="113">
        <v>0</v>
      </c>
      <c r="CZ4" s="111">
        <v>0</v>
      </c>
      <c r="DA4" s="112">
        <v>0</v>
      </c>
      <c r="DB4" s="112">
        <v>0</v>
      </c>
      <c r="DC4" s="113">
        <v>0</v>
      </c>
      <c r="DD4" s="111">
        <v>0</v>
      </c>
      <c r="DE4" s="112">
        <v>0</v>
      </c>
      <c r="DF4" s="112">
        <v>0</v>
      </c>
      <c r="DG4" s="112">
        <v>0</v>
      </c>
      <c r="DH4" s="113">
        <v>0</v>
      </c>
      <c r="DI4" s="111" t="s">
        <v>40</v>
      </c>
      <c r="DJ4" s="113">
        <v>0</v>
      </c>
      <c r="DK4" s="111">
        <v>0</v>
      </c>
      <c r="DL4" s="113">
        <v>0</v>
      </c>
      <c r="DM4" s="115">
        <v>2</v>
      </c>
      <c r="DN4" s="96">
        <f t="shared" ref="DN4:DN29" si="3">SUM(C4:DL4)</f>
        <v>83</v>
      </c>
      <c r="DQ4" s="97"/>
      <c r="DR4" s="97"/>
      <c r="DS4" s="97"/>
      <c r="DT4" s="97"/>
      <c r="DU4" s="97"/>
      <c r="DW4" s="98"/>
      <c r="DX4" s="98"/>
      <c r="DY4" s="98"/>
      <c r="DZ4" s="98"/>
      <c r="EA4" s="98"/>
      <c r="EE4" s="99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O4" s="101">
        <v>32</v>
      </c>
      <c r="OP4" s="102" t="s">
        <v>41</v>
      </c>
      <c r="OQ4" s="103" t="e">
        <f>#REF!</f>
        <v>#REF!</v>
      </c>
      <c r="OR4" s="110" t="e">
        <f>#REF!</f>
        <v>#REF!</v>
      </c>
      <c r="OS4" s="110" t="e">
        <f>#REF!</f>
        <v>#REF!</v>
      </c>
      <c r="OT4" s="110" t="e">
        <f>#REF!</f>
        <v>#REF!</v>
      </c>
      <c r="OU4" s="110" t="e">
        <f>#REF!</f>
        <v>#REF!</v>
      </c>
      <c r="OW4" s="101">
        <v>32</v>
      </c>
      <c r="OX4" s="102" t="s">
        <v>41</v>
      </c>
      <c r="OY4" s="98" t="e">
        <f t="shared" ref="OY4:OY25" si="4">OQ4/34</f>
        <v>#REF!</v>
      </c>
      <c r="OZ4" s="98" t="e">
        <f t="shared" ref="OZ4:OZ25" si="5">OR4/30</f>
        <v>#REF!</v>
      </c>
      <c r="PA4" s="98" t="e">
        <f t="shared" ref="PA4:PA25" si="6">OS4/16</f>
        <v>#REF!</v>
      </c>
      <c r="PB4" s="98" t="e">
        <f t="shared" ref="PB4:PB25" si="7">OT4/27</f>
        <v>#REF!</v>
      </c>
      <c r="PC4" s="98" t="e">
        <f t="shared" ref="PC4:PC25" si="8">OU4/2</f>
        <v>#REF!</v>
      </c>
      <c r="PD4" s="116">
        <v>19.147058823529413</v>
      </c>
      <c r="PE4" s="116">
        <v>14.533333333333333</v>
      </c>
      <c r="PF4" s="116">
        <v>6.25E-2</v>
      </c>
      <c r="PG4" s="116">
        <v>3.7037037037037035E-2</v>
      </c>
      <c r="PH4" s="116">
        <v>1</v>
      </c>
      <c r="PJ4" s="1" t="e">
        <f ca="1">OFFSET(#REF!,$PJ$3+31,0)</f>
        <v>#REF!</v>
      </c>
      <c r="PK4" s="103" t="e">
        <f ca="1">VLOOKUP($PJ4,$OW$4:$PC$25,2,TRUE)</f>
        <v>#REF!</v>
      </c>
      <c r="PL4" s="98" t="e">
        <f ca="1">VLOOKUP($PJ4,$OW$4:$PC$25,3,TRUE)</f>
        <v>#REF!</v>
      </c>
      <c r="PM4" s="98" t="e">
        <f ca="1">VLOOKUP($PJ4,$OW$4:$PC$25,4,TRUE)</f>
        <v>#REF!</v>
      </c>
      <c r="PN4" s="98" t="e">
        <f ca="1">VLOOKUP($PJ4,$OW$4:$PC$25,5,TRUE)</f>
        <v>#REF!</v>
      </c>
      <c r="PO4" s="98" t="e">
        <f ca="1">VLOOKUP($PJ4,$OW$4:$PC$25,6,TRUE)</f>
        <v>#REF!</v>
      </c>
      <c r="PP4" s="105" t="e">
        <f ca="1">VLOOKUP($PJ4,$OW$4:$PC$25,7,TRUE)</f>
        <v>#REF!</v>
      </c>
      <c r="PQ4" s="106" t="e">
        <f ca="1">VLOOKUP($PJ4,$OW$4:$PH$25,8,TRUE)</f>
        <v>#REF!</v>
      </c>
      <c r="PR4" s="106" t="e">
        <f ca="1">VLOOKUP($PJ4,$OW$4:$PH$25,9,TRUE)</f>
        <v>#REF!</v>
      </c>
      <c r="PS4" s="106" t="e">
        <f ca="1">VLOOKUP($PJ4,$OW$4:$PH$25,10,TRUE)</f>
        <v>#REF!</v>
      </c>
      <c r="PT4" s="106" t="e">
        <f ca="1">VLOOKUP($PJ4,$OW$4:$PH$25,11,TRUE)</f>
        <v>#REF!</v>
      </c>
      <c r="PU4" s="106" t="e">
        <f ca="1">VLOOKUP($PJ4,$OW$4:$PH$25,12,TRUE)</f>
        <v>#REF!</v>
      </c>
      <c r="PX4" s="103" t="e">
        <f t="shared" ref="PX4:PX25" ca="1" si="9">$PK4</f>
        <v>#REF!</v>
      </c>
      <c r="PY4" s="107">
        <f t="shared" ref="PY4:QC24" si="10">IF(PY$1=$PX$1,PL4,0)</f>
        <v>0</v>
      </c>
      <c r="PZ4" s="107">
        <f t="shared" si="10"/>
        <v>0</v>
      </c>
      <c r="QA4" s="107">
        <f t="shared" si="10"/>
        <v>0</v>
      </c>
      <c r="QB4" s="107" t="e">
        <f t="shared" ca="1" si="10"/>
        <v>#REF!</v>
      </c>
      <c r="QC4" s="107">
        <f t="shared" si="10"/>
        <v>0</v>
      </c>
      <c r="QD4" s="108">
        <f>IF(QD$1=$PX$1,#REF!,0)</f>
        <v>0</v>
      </c>
      <c r="QE4" s="108">
        <f>IF(QE$1=$PX$1,#REF!,0)</f>
        <v>0</v>
      </c>
      <c r="QF4" s="108">
        <f>IF(QF$1=$PX$1,#REF!,0)</f>
        <v>0</v>
      </c>
      <c r="QG4" s="108" t="e">
        <f>IF(QG$1=$PX$1,#REF!,0)</f>
        <v>#REF!</v>
      </c>
      <c r="QH4" s="108">
        <f>IF(QH$1=$PX$1,#REF!,0)</f>
        <v>0</v>
      </c>
      <c r="QI4" s="109">
        <f t="shared" ref="QI4:QM25" si="11">IF(QI$1=$PX$1,PQ4,0)</f>
        <v>0</v>
      </c>
      <c r="QJ4" s="109">
        <f t="shared" si="11"/>
        <v>0</v>
      </c>
      <c r="QK4" s="109">
        <f t="shared" si="11"/>
        <v>0</v>
      </c>
      <c r="QL4" s="109" t="e">
        <f t="shared" ca="1" si="11"/>
        <v>#REF!</v>
      </c>
      <c r="QM4" s="109">
        <f t="shared" si="11"/>
        <v>0</v>
      </c>
      <c r="QT4" s="1" t="e">
        <f ca="1">OFFSET(#REF!,$PJ$3+31,0)</f>
        <v>#REF!</v>
      </c>
      <c r="QU4" s="103" t="e">
        <f ca="1">VLOOKUP($QT4,$OW$4:$PC$25,2,TRUE)</f>
        <v>#REF!</v>
      </c>
      <c r="QV4" s="98" t="e">
        <f ca="1">VLOOKUP($QT4,$OW$4:$PC$25,3,TRUE)</f>
        <v>#REF!</v>
      </c>
      <c r="QW4" s="98" t="e">
        <f ca="1">VLOOKUP($QT4,$OW$4:$PC$25,4,TRUE)</f>
        <v>#REF!</v>
      </c>
      <c r="QX4" s="98" t="e">
        <f ca="1">VLOOKUP($QT4,$OW$4:$PC$25,5,TRUE)</f>
        <v>#REF!</v>
      </c>
      <c r="QY4" s="98" t="e">
        <f ca="1">VLOOKUP($QT4,$OW$4:$PC$25,6,TRUE)</f>
        <v>#REF!</v>
      </c>
      <c r="QZ4" s="98" t="e">
        <f ca="1">VLOOKUP($QT4,$OW$4:$PC$25,7,TRUE)</f>
        <v>#REF!</v>
      </c>
    </row>
    <row r="5" spans="1:468" ht="15.75" thickBot="1" x14ac:dyDescent="0.3">
      <c r="A5" s="1">
        <f t="shared" si="2"/>
        <v>5</v>
      </c>
      <c r="B5" s="95">
        <v>43498</v>
      </c>
      <c r="C5" s="117">
        <v>4</v>
      </c>
      <c r="D5" s="103">
        <v>1</v>
      </c>
      <c r="E5" s="103">
        <v>0</v>
      </c>
      <c r="F5" s="103">
        <v>1</v>
      </c>
      <c r="G5" s="103">
        <v>5</v>
      </c>
      <c r="H5" s="103">
        <v>2</v>
      </c>
      <c r="I5" s="103">
        <v>1</v>
      </c>
      <c r="J5" s="103">
        <v>1</v>
      </c>
      <c r="K5" s="103">
        <v>3</v>
      </c>
      <c r="L5" s="103">
        <v>0</v>
      </c>
      <c r="M5" s="103">
        <v>4</v>
      </c>
      <c r="N5" s="103">
        <v>6</v>
      </c>
      <c r="O5" s="103">
        <v>1</v>
      </c>
      <c r="P5" s="103">
        <v>3</v>
      </c>
      <c r="Q5" s="103">
        <v>3</v>
      </c>
      <c r="R5" s="103">
        <v>1</v>
      </c>
      <c r="S5" s="103">
        <v>5</v>
      </c>
      <c r="T5" s="103">
        <v>6</v>
      </c>
      <c r="U5" s="103">
        <v>10</v>
      </c>
      <c r="V5" s="103">
        <v>1</v>
      </c>
      <c r="W5" s="103">
        <v>7</v>
      </c>
      <c r="X5" s="103">
        <v>11</v>
      </c>
      <c r="Y5" s="118">
        <v>4</v>
      </c>
      <c r="Z5" s="117">
        <v>0</v>
      </c>
      <c r="AA5" s="119">
        <v>0</v>
      </c>
      <c r="AB5" s="103">
        <v>0</v>
      </c>
      <c r="AC5" s="103">
        <v>0</v>
      </c>
      <c r="AD5" s="103">
        <v>0</v>
      </c>
      <c r="AE5" s="118">
        <v>0</v>
      </c>
      <c r="AF5" s="120">
        <v>0</v>
      </c>
      <c r="AG5" s="119">
        <v>2</v>
      </c>
      <c r="AH5" s="103">
        <v>10</v>
      </c>
      <c r="AI5" s="103">
        <v>4</v>
      </c>
      <c r="AJ5" s="118">
        <v>10</v>
      </c>
      <c r="AK5" s="117">
        <v>4</v>
      </c>
      <c r="AL5" s="103">
        <v>5</v>
      </c>
      <c r="AM5" s="103">
        <v>4</v>
      </c>
      <c r="AN5" s="103">
        <v>0</v>
      </c>
      <c r="AO5" s="103">
        <v>8</v>
      </c>
      <c r="AP5" s="103">
        <v>3</v>
      </c>
      <c r="AQ5" s="103">
        <v>2</v>
      </c>
      <c r="AR5" s="103">
        <v>0</v>
      </c>
      <c r="AS5" s="103">
        <v>2</v>
      </c>
      <c r="AT5" s="103">
        <v>1</v>
      </c>
      <c r="AU5" s="103">
        <v>2</v>
      </c>
      <c r="AV5" s="103">
        <v>7</v>
      </c>
      <c r="AW5" s="103">
        <v>0</v>
      </c>
      <c r="AX5" s="103">
        <v>4</v>
      </c>
      <c r="AY5" s="103">
        <v>1</v>
      </c>
      <c r="AZ5" s="103">
        <v>0</v>
      </c>
      <c r="BA5" s="103">
        <v>0</v>
      </c>
      <c r="BB5" s="103">
        <v>0</v>
      </c>
      <c r="BC5" s="103">
        <v>1</v>
      </c>
      <c r="BD5" s="103">
        <v>0</v>
      </c>
      <c r="BE5" s="103">
        <v>0</v>
      </c>
      <c r="BF5" s="103">
        <v>1</v>
      </c>
      <c r="BG5" s="103">
        <v>1</v>
      </c>
      <c r="BH5" s="103">
        <v>1</v>
      </c>
      <c r="BI5" s="103">
        <v>5</v>
      </c>
      <c r="BJ5" s="103">
        <v>5</v>
      </c>
      <c r="BK5" s="103">
        <v>3</v>
      </c>
      <c r="BL5" s="103">
        <v>6</v>
      </c>
      <c r="BM5" s="103">
        <v>0</v>
      </c>
      <c r="BN5" s="118">
        <v>2</v>
      </c>
      <c r="BO5" s="103">
        <v>10</v>
      </c>
      <c r="BP5" s="103">
        <v>3</v>
      </c>
      <c r="BQ5" s="103">
        <v>1</v>
      </c>
      <c r="BR5" s="103">
        <v>2</v>
      </c>
      <c r="BS5" s="118">
        <v>4</v>
      </c>
      <c r="BT5" s="111">
        <v>0</v>
      </c>
      <c r="BU5" s="112">
        <v>0</v>
      </c>
      <c r="BV5" s="112">
        <v>0</v>
      </c>
      <c r="BW5" s="112">
        <v>0</v>
      </c>
      <c r="BX5" s="114">
        <v>0</v>
      </c>
      <c r="BY5" s="111">
        <v>0</v>
      </c>
      <c r="BZ5" s="112">
        <v>0</v>
      </c>
      <c r="CA5" s="112">
        <v>0</v>
      </c>
      <c r="CB5" s="112">
        <v>0</v>
      </c>
      <c r="CC5" s="112">
        <v>0</v>
      </c>
      <c r="CD5" s="114">
        <v>0</v>
      </c>
      <c r="CE5" s="111">
        <v>0</v>
      </c>
      <c r="CF5" s="112">
        <v>0</v>
      </c>
      <c r="CG5" s="112">
        <v>0</v>
      </c>
      <c r="CH5" s="112">
        <v>0</v>
      </c>
      <c r="CI5" s="114">
        <v>0</v>
      </c>
      <c r="CJ5" s="111">
        <v>0</v>
      </c>
      <c r="CK5" s="112">
        <v>0</v>
      </c>
      <c r="CL5" s="112">
        <v>0</v>
      </c>
      <c r="CM5" s="112">
        <v>0</v>
      </c>
      <c r="CN5" s="112">
        <v>0</v>
      </c>
      <c r="CO5" s="113">
        <v>0</v>
      </c>
      <c r="CP5" s="111">
        <v>0</v>
      </c>
      <c r="CQ5" s="112">
        <v>0</v>
      </c>
      <c r="CR5" s="112">
        <v>0</v>
      </c>
      <c r="CS5" s="113">
        <v>0</v>
      </c>
      <c r="CT5" s="111">
        <v>0</v>
      </c>
      <c r="CU5" s="112">
        <v>0</v>
      </c>
      <c r="CV5" s="112">
        <v>0</v>
      </c>
      <c r="CW5" s="112">
        <v>0</v>
      </c>
      <c r="CX5" s="112">
        <v>0</v>
      </c>
      <c r="CY5" s="113">
        <v>0</v>
      </c>
      <c r="CZ5" s="111">
        <v>0</v>
      </c>
      <c r="DA5" s="112">
        <v>0</v>
      </c>
      <c r="DB5" s="112">
        <v>0</v>
      </c>
      <c r="DC5" s="113">
        <v>0</v>
      </c>
      <c r="DD5" s="111">
        <v>0</v>
      </c>
      <c r="DE5" s="112">
        <v>0</v>
      </c>
      <c r="DF5" s="112">
        <v>0</v>
      </c>
      <c r="DG5" s="112">
        <v>0</v>
      </c>
      <c r="DH5" s="113">
        <v>0</v>
      </c>
      <c r="DI5" s="111" t="s">
        <v>40</v>
      </c>
      <c r="DJ5" s="113">
        <v>1</v>
      </c>
      <c r="DK5" s="117">
        <v>0</v>
      </c>
      <c r="DL5" s="120">
        <v>0</v>
      </c>
      <c r="DM5" s="122">
        <v>1</v>
      </c>
      <c r="DN5" s="96">
        <f t="shared" si="3"/>
        <v>195</v>
      </c>
      <c r="DQ5" s="97"/>
      <c r="DR5" s="97"/>
      <c r="DS5" s="97"/>
      <c r="DT5" s="97"/>
      <c r="DU5" s="97"/>
      <c r="DW5" s="98"/>
      <c r="DX5" s="98"/>
      <c r="DY5" s="98"/>
      <c r="DZ5" s="98"/>
      <c r="EA5" s="98"/>
      <c r="EE5" s="99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O5" s="101">
        <v>33</v>
      </c>
      <c r="OP5" s="102" t="s">
        <v>42</v>
      </c>
      <c r="OQ5" s="103" t="e">
        <f>#REF!</f>
        <v>#REF!</v>
      </c>
      <c r="OR5" s="110" t="e">
        <f>#REF!</f>
        <v>#REF!</v>
      </c>
      <c r="OS5" s="110" t="e">
        <f>#REF!</f>
        <v>#REF!</v>
      </c>
      <c r="OT5" s="110" t="e">
        <f>#REF!</f>
        <v>#REF!</v>
      </c>
      <c r="OU5" s="110" t="e">
        <f>#REF!</f>
        <v>#REF!</v>
      </c>
      <c r="OW5" s="101">
        <v>33</v>
      </c>
      <c r="OX5" s="102" t="s">
        <v>42</v>
      </c>
      <c r="OY5" s="98" t="e">
        <f>OQ5/34</f>
        <v>#REF!</v>
      </c>
      <c r="OZ5" s="98" t="e">
        <f t="shared" si="5"/>
        <v>#REF!</v>
      </c>
      <c r="PA5" s="98" t="e">
        <f t="shared" si="6"/>
        <v>#REF!</v>
      </c>
      <c r="PB5" s="98" t="e">
        <f t="shared" si="7"/>
        <v>#REF!</v>
      </c>
      <c r="PC5" s="98" t="e">
        <f t="shared" si="8"/>
        <v>#REF!</v>
      </c>
      <c r="PD5" s="116">
        <v>17.294117647058822</v>
      </c>
      <c r="PE5" s="116">
        <v>9.9</v>
      </c>
      <c r="PF5" s="116">
        <v>6.25E-2</v>
      </c>
      <c r="PG5" s="116">
        <v>0</v>
      </c>
      <c r="PH5" s="116">
        <v>0</v>
      </c>
      <c r="PJ5" s="1" t="e">
        <f ca="1">OFFSET(#REF!,$PJ$3+32,0)</f>
        <v>#REF!</v>
      </c>
      <c r="PK5" s="103" t="e">
        <f ca="1">VLOOKUP($PJ5,$OW$4:$PC$25,2,TRUE)</f>
        <v>#REF!</v>
      </c>
      <c r="PL5" s="98" t="e">
        <f ca="1">VLOOKUP($PJ5,$OW$4:$PC$25,3,TRUE)</f>
        <v>#REF!</v>
      </c>
      <c r="PM5" s="98" t="e">
        <f ca="1">VLOOKUP($PJ5,$OW$4:$PC$25,4,TRUE)</f>
        <v>#REF!</v>
      </c>
      <c r="PN5" s="98" t="e">
        <f ca="1">VLOOKUP($PJ5,$OW$4:$PC$25,5,TRUE)</f>
        <v>#REF!</v>
      </c>
      <c r="PO5" s="98" t="e">
        <f ca="1">VLOOKUP($PJ5,$OW$4:$PC$25,6,TRUE)</f>
        <v>#REF!</v>
      </c>
      <c r="PP5" s="105" t="e">
        <f ca="1">VLOOKUP($PJ5,$OW$4:$PC$25,7,TRUE)</f>
        <v>#REF!</v>
      </c>
      <c r="PQ5" s="106" t="e">
        <f ca="1">VLOOKUP($PJ5,$OW$4:$PH$25,8,TRUE)</f>
        <v>#REF!</v>
      </c>
      <c r="PR5" s="106" t="e">
        <f ca="1">VLOOKUP($PJ5,$OW$4:$PH$25,9,TRUE)</f>
        <v>#REF!</v>
      </c>
      <c r="PS5" s="106" t="e">
        <f ca="1">VLOOKUP($PJ5,$OW$4:$PH$25,10,TRUE)</f>
        <v>#REF!</v>
      </c>
      <c r="PT5" s="106" t="e">
        <f ca="1">VLOOKUP($PJ5,$OW$4:$PH$25,11,TRUE)</f>
        <v>#REF!</v>
      </c>
      <c r="PU5" s="106" t="e">
        <f ca="1">VLOOKUP($PJ5,$OW$4:$PH$25,12,TRUE)</f>
        <v>#REF!</v>
      </c>
      <c r="PX5" s="103" t="e">
        <f t="shared" ca="1" si="9"/>
        <v>#REF!</v>
      </c>
      <c r="PY5" s="107">
        <f t="shared" si="10"/>
        <v>0</v>
      </c>
      <c r="PZ5" s="107">
        <f t="shared" si="10"/>
        <v>0</v>
      </c>
      <c r="QA5" s="107">
        <f t="shared" si="10"/>
        <v>0</v>
      </c>
      <c r="QB5" s="107" t="e">
        <f t="shared" ca="1" si="10"/>
        <v>#REF!</v>
      </c>
      <c r="QC5" s="107">
        <f t="shared" si="10"/>
        <v>0</v>
      </c>
      <c r="QD5" s="108">
        <f>IF(QD$1=$PX$1,#REF!,0)</f>
        <v>0</v>
      </c>
      <c r="QE5" s="108">
        <f>IF(QE$1=$PX$1,#REF!,0)</f>
        <v>0</v>
      </c>
      <c r="QF5" s="108">
        <f>IF(QF$1=$PX$1,#REF!,0)</f>
        <v>0</v>
      </c>
      <c r="QG5" s="108" t="e">
        <f>IF(QG$1=$PX$1,#REF!,0)</f>
        <v>#REF!</v>
      </c>
      <c r="QH5" s="108">
        <f>IF(QH$1=$PX$1,#REF!,0)</f>
        <v>0</v>
      </c>
      <c r="QI5" s="109">
        <f t="shared" si="11"/>
        <v>0</v>
      </c>
      <c r="QJ5" s="109">
        <f t="shared" si="11"/>
        <v>0</v>
      </c>
      <c r="QK5" s="109">
        <f t="shared" si="11"/>
        <v>0</v>
      </c>
      <c r="QL5" s="109" t="e">
        <f t="shared" ca="1" si="11"/>
        <v>#REF!</v>
      </c>
      <c r="QM5" s="109">
        <f t="shared" si="11"/>
        <v>0</v>
      </c>
      <c r="QT5" s="1" t="e">
        <f ca="1">OFFSET(#REF!,$PJ$3+32,0)</f>
        <v>#REF!</v>
      </c>
      <c r="QU5" s="103" t="e">
        <f ca="1">VLOOKUP($QT5,$OW$4:$PC$25,2,TRUE)</f>
        <v>#REF!</v>
      </c>
      <c r="QV5" s="98" t="e">
        <f ca="1">VLOOKUP($QT5,$OW$4:$PC$25,3,TRUE)</f>
        <v>#REF!</v>
      </c>
      <c r="QW5" s="98" t="e">
        <f ca="1">VLOOKUP($QT5,$OW$4:$PC$25,4,TRUE)</f>
        <v>#REF!</v>
      </c>
      <c r="QX5" s="98" t="e">
        <f ca="1">VLOOKUP($QT5,$OW$4:$PC$25,5,TRUE)</f>
        <v>#REF!</v>
      </c>
      <c r="QY5" s="98" t="e">
        <f ca="1">VLOOKUP($QT5,$OW$4:$PC$25,6,TRUE)</f>
        <v>#REF!</v>
      </c>
      <c r="QZ5" s="98" t="e">
        <f ca="1">VLOOKUP($QT5,$OW$4:$PC$25,7,TRUE)</f>
        <v>#REF!</v>
      </c>
    </row>
    <row r="6" spans="1:468" ht="15.75" thickBot="1" x14ac:dyDescent="0.3">
      <c r="A6" s="1">
        <f t="shared" si="2"/>
        <v>6</v>
      </c>
      <c r="B6" s="95">
        <v>43499</v>
      </c>
      <c r="C6" s="117">
        <v>4</v>
      </c>
      <c r="D6" s="103">
        <v>2</v>
      </c>
      <c r="E6" s="103">
        <v>0</v>
      </c>
      <c r="F6" s="103">
        <v>2</v>
      </c>
      <c r="G6" s="103">
        <v>5</v>
      </c>
      <c r="H6" s="103">
        <v>2</v>
      </c>
      <c r="I6" s="103">
        <v>1</v>
      </c>
      <c r="J6" s="103">
        <v>2</v>
      </c>
      <c r="K6" s="103">
        <v>3</v>
      </c>
      <c r="L6" s="103">
        <v>0</v>
      </c>
      <c r="M6" s="103">
        <v>4</v>
      </c>
      <c r="N6" s="103">
        <v>6</v>
      </c>
      <c r="O6" s="103">
        <v>2</v>
      </c>
      <c r="P6" s="103">
        <v>3</v>
      </c>
      <c r="Q6" s="103">
        <v>3</v>
      </c>
      <c r="R6" s="103">
        <v>1</v>
      </c>
      <c r="S6" s="103">
        <v>6</v>
      </c>
      <c r="T6" s="103">
        <v>6</v>
      </c>
      <c r="U6" s="103">
        <v>10</v>
      </c>
      <c r="V6" s="103">
        <v>1</v>
      </c>
      <c r="W6" s="103">
        <v>7</v>
      </c>
      <c r="X6" s="103">
        <v>11</v>
      </c>
      <c r="Y6" s="118">
        <v>4</v>
      </c>
      <c r="Z6" s="117">
        <v>0</v>
      </c>
      <c r="AA6" s="119">
        <v>0</v>
      </c>
      <c r="AB6" s="103">
        <v>0</v>
      </c>
      <c r="AC6" s="103">
        <v>0</v>
      </c>
      <c r="AD6" s="103">
        <v>0</v>
      </c>
      <c r="AE6" s="118">
        <v>0</v>
      </c>
      <c r="AF6" s="120">
        <v>0</v>
      </c>
      <c r="AG6" s="119">
        <v>2</v>
      </c>
      <c r="AH6" s="103">
        <v>20</v>
      </c>
      <c r="AI6" s="103">
        <v>4</v>
      </c>
      <c r="AJ6" s="118">
        <v>10</v>
      </c>
      <c r="AK6" s="117">
        <v>4</v>
      </c>
      <c r="AL6" s="103">
        <v>5</v>
      </c>
      <c r="AM6" s="103">
        <v>4</v>
      </c>
      <c r="AN6" s="103">
        <v>0</v>
      </c>
      <c r="AO6" s="103">
        <v>8</v>
      </c>
      <c r="AP6" s="103">
        <v>3</v>
      </c>
      <c r="AQ6" s="103">
        <v>2</v>
      </c>
      <c r="AR6" s="103">
        <v>1</v>
      </c>
      <c r="AS6" s="103">
        <v>3</v>
      </c>
      <c r="AT6" s="103">
        <v>2</v>
      </c>
      <c r="AU6" s="103">
        <v>3</v>
      </c>
      <c r="AV6" s="103">
        <v>7</v>
      </c>
      <c r="AW6" s="103">
        <v>1</v>
      </c>
      <c r="AX6" s="103">
        <v>4</v>
      </c>
      <c r="AY6" s="103">
        <v>1</v>
      </c>
      <c r="AZ6" s="103">
        <v>1</v>
      </c>
      <c r="BA6" s="103">
        <v>0</v>
      </c>
      <c r="BB6" s="103">
        <v>0</v>
      </c>
      <c r="BC6" s="103">
        <v>1</v>
      </c>
      <c r="BD6" s="103">
        <v>0</v>
      </c>
      <c r="BE6" s="103">
        <v>0</v>
      </c>
      <c r="BF6" s="103">
        <v>1</v>
      </c>
      <c r="BG6" s="103">
        <v>1</v>
      </c>
      <c r="BH6" s="103">
        <v>1</v>
      </c>
      <c r="BI6" s="103">
        <v>5</v>
      </c>
      <c r="BJ6" s="103">
        <v>5</v>
      </c>
      <c r="BK6" s="103">
        <v>4</v>
      </c>
      <c r="BL6" s="103">
        <v>6</v>
      </c>
      <c r="BM6" s="103">
        <v>0</v>
      </c>
      <c r="BN6" s="118">
        <v>3</v>
      </c>
      <c r="BO6" s="103">
        <v>10</v>
      </c>
      <c r="BP6" s="103">
        <v>3</v>
      </c>
      <c r="BQ6" s="103">
        <v>1</v>
      </c>
      <c r="BR6" s="103">
        <v>2</v>
      </c>
      <c r="BS6" s="118">
        <v>4</v>
      </c>
      <c r="BT6" s="111">
        <v>0</v>
      </c>
      <c r="BU6" s="112">
        <v>0</v>
      </c>
      <c r="BV6" s="112">
        <v>0</v>
      </c>
      <c r="BW6" s="112">
        <v>0</v>
      </c>
      <c r="BX6" s="114">
        <v>0</v>
      </c>
      <c r="BY6" s="111">
        <v>0</v>
      </c>
      <c r="BZ6" s="112">
        <v>0</v>
      </c>
      <c r="CA6" s="112">
        <v>0</v>
      </c>
      <c r="CB6" s="112">
        <v>0</v>
      </c>
      <c r="CC6" s="112">
        <v>0</v>
      </c>
      <c r="CD6" s="114">
        <v>0</v>
      </c>
      <c r="CE6" s="111">
        <v>0</v>
      </c>
      <c r="CF6" s="112">
        <v>0</v>
      </c>
      <c r="CG6" s="112">
        <v>0</v>
      </c>
      <c r="CH6" s="112">
        <v>0</v>
      </c>
      <c r="CI6" s="114">
        <v>0</v>
      </c>
      <c r="CJ6" s="111">
        <v>0</v>
      </c>
      <c r="CK6" s="112">
        <v>0</v>
      </c>
      <c r="CL6" s="112">
        <v>0</v>
      </c>
      <c r="CM6" s="112">
        <v>0</v>
      </c>
      <c r="CN6" s="112">
        <v>0</v>
      </c>
      <c r="CO6" s="113">
        <v>0</v>
      </c>
      <c r="CP6" s="111">
        <v>0</v>
      </c>
      <c r="CQ6" s="112">
        <v>0</v>
      </c>
      <c r="CR6" s="112">
        <v>0</v>
      </c>
      <c r="CS6" s="113">
        <v>0</v>
      </c>
      <c r="CT6" s="111">
        <v>0</v>
      </c>
      <c r="CU6" s="112">
        <v>0</v>
      </c>
      <c r="CV6" s="112">
        <v>0</v>
      </c>
      <c r="CW6" s="112">
        <v>0</v>
      </c>
      <c r="CX6" s="112">
        <v>0</v>
      </c>
      <c r="CY6" s="113">
        <v>0</v>
      </c>
      <c r="CZ6" s="111">
        <v>0</v>
      </c>
      <c r="DA6" s="112">
        <v>0</v>
      </c>
      <c r="DB6" s="112">
        <v>0</v>
      </c>
      <c r="DC6" s="113">
        <v>0</v>
      </c>
      <c r="DD6" s="111">
        <v>0</v>
      </c>
      <c r="DE6" s="112">
        <v>0</v>
      </c>
      <c r="DF6" s="112">
        <v>0</v>
      </c>
      <c r="DG6" s="112">
        <v>0</v>
      </c>
      <c r="DH6" s="113">
        <v>0</v>
      </c>
      <c r="DI6" s="111" t="s">
        <v>40</v>
      </c>
      <c r="DJ6" s="113">
        <v>2</v>
      </c>
      <c r="DK6" s="111">
        <v>0</v>
      </c>
      <c r="DL6" s="120">
        <v>0</v>
      </c>
      <c r="DM6" s="122">
        <v>1</v>
      </c>
      <c r="DN6" s="96">
        <f t="shared" si="3"/>
        <v>219</v>
      </c>
      <c r="DQ6" s="97"/>
      <c r="DR6" s="97"/>
      <c r="DS6" s="97"/>
      <c r="DT6" s="97"/>
      <c r="DU6" s="97"/>
      <c r="DW6" s="98"/>
      <c r="DX6" s="98"/>
      <c r="DY6" s="98"/>
      <c r="DZ6" s="98"/>
      <c r="EA6" s="98"/>
      <c r="EE6" s="99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O6" s="101">
        <v>34</v>
      </c>
      <c r="OP6" s="102" t="s">
        <v>43</v>
      </c>
      <c r="OQ6" s="103" t="e">
        <f>#REF!</f>
        <v>#REF!</v>
      </c>
      <c r="OR6" s="110" t="e">
        <f>#REF!</f>
        <v>#REF!</v>
      </c>
      <c r="OS6" s="110" t="e">
        <f>#REF!</f>
        <v>#REF!</v>
      </c>
      <c r="OT6" s="110" t="e">
        <f>#REF!</f>
        <v>#REF!</v>
      </c>
      <c r="OU6" s="110" t="e">
        <f>#REF!</f>
        <v>#REF!</v>
      </c>
      <c r="OW6" s="101">
        <v>34</v>
      </c>
      <c r="OX6" s="102" t="s">
        <v>43</v>
      </c>
      <c r="OY6" s="98" t="e">
        <f t="shared" si="4"/>
        <v>#REF!</v>
      </c>
      <c r="OZ6" s="98" t="e">
        <f t="shared" si="5"/>
        <v>#REF!</v>
      </c>
      <c r="PA6" s="98" t="e">
        <f t="shared" si="6"/>
        <v>#REF!</v>
      </c>
      <c r="PB6" s="98" t="e">
        <f t="shared" si="7"/>
        <v>#REF!</v>
      </c>
      <c r="PC6" s="98" t="e">
        <f t="shared" si="8"/>
        <v>#REF!</v>
      </c>
      <c r="PD6" s="104">
        <v>16.088235294117649</v>
      </c>
      <c r="PE6" s="104">
        <v>10.166666666666666</v>
      </c>
      <c r="PF6" s="104">
        <v>0</v>
      </c>
      <c r="PG6" s="104">
        <v>0</v>
      </c>
      <c r="PH6" s="104">
        <v>1</v>
      </c>
      <c r="PJ6" s="1" t="e">
        <f ca="1">OFFSET(#REF!,$PJ$3+33,0)</f>
        <v>#REF!</v>
      </c>
      <c r="PK6" s="103" t="e">
        <f ca="1">VLOOKUP($PJ6,$OW$4:$PC$25,2,TRUE)</f>
        <v>#REF!</v>
      </c>
      <c r="PL6" s="98" t="e">
        <f ca="1">VLOOKUP($PJ6,$OW$4:$PC$25,3,TRUE)</f>
        <v>#REF!</v>
      </c>
      <c r="PM6" s="98" t="e">
        <f ca="1">VLOOKUP($PJ6,$OW$4:$PC$25,4,TRUE)</f>
        <v>#REF!</v>
      </c>
      <c r="PN6" s="98" t="e">
        <f ca="1">VLOOKUP($PJ6,$OW$4:$PC$25,5,TRUE)</f>
        <v>#REF!</v>
      </c>
      <c r="PO6" s="98" t="e">
        <f ca="1">VLOOKUP($PJ6,$OW$4:$PC$25,6,TRUE)</f>
        <v>#REF!</v>
      </c>
      <c r="PP6" s="105" t="e">
        <f ca="1">VLOOKUP($PJ6,$OW$4:$PC$25,7,TRUE)</f>
        <v>#REF!</v>
      </c>
      <c r="PQ6" s="106" t="e">
        <f ca="1">VLOOKUP($PJ6,$OW$4:$PH$25,8,TRUE)</f>
        <v>#REF!</v>
      </c>
      <c r="PR6" s="106" t="e">
        <f ca="1">VLOOKUP($PJ6,$OW$4:$PH$25,9,TRUE)</f>
        <v>#REF!</v>
      </c>
      <c r="PS6" s="106" t="e">
        <f ca="1">VLOOKUP($PJ6,$OW$4:$PH$25,10,TRUE)</f>
        <v>#REF!</v>
      </c>
      <c r="PT6" s="106" t="e">
        <f ca="1">VLOOKUP($PJ6,$OW$4:$PH$25,11,TRUE)</f>
        <v>#REF!</v>
      </c>
      <c r="PU6" s="106" t="e">
        <f ca="1">VLOOKUP($PJ6,$OW$4:$PH$25,12,TRUE)</f>
        <v>#REF!</v>
      </c>
      <c r="PX6" s="103" t="e">
        <f t="shared" ca="1" si="9"/>
        <v>#REF!</v>
      </c>
      <c r="PY6" s="107">
        <f t="shared" si="10"/>
        <v>0</v>
      </c>
      <c r="PZ6" s="107">
        <f t="shared" si="10"/>
        <v>0</v>
      </c>
      <c r="QA6" s="107">
        <f t="shared" si="10"/>
        <v>0</v>
      </c>
      <c r="QB6" s="107" t="e">
        <f t="shared" ca="1" si="10"/>
        <v>#REF!</v>
      </c>
      <c r="QC6" s="107">
        <f t="shared" si="10"/>
        <v>0</v>
      </c>
      <c r="QD6" s="108">
        <f>IF(QD$1=$PX$1,#REF!,0)</f>
        <v>0</v>
      </c>
      <c r="QE6" s="108">
        <f>IF(QE$1=$PX$1,#REF!,0)</f>
        <v>0</v>
      </c>
      <c r="QF6" s="108">
        <f>IF(QF$1=$PX$1,#REF!,0)</f>
        <v>0</v>
      </c>
      <c r="QG6" s="108" t="e">
        <f>IF(QG$1=$PX$1,#REF!,0)</f>
        <v>#REF!</v>
      </c>
      <c r="QH6" s="108">
        <f>IF(QH$1=$PX$1,#REF!,0)</f>
        <v>0</v>
      </c>
      <c r="QI6" s="109">
        <f t="shared" si="11"/>
        <v>0</v>
      </c>
      <c r="QJ6" s="109">
        <f t="shared" si="11"/>
        <v>0</v>
      </c>
      <c r="QK6" s="109">
        <f t="shared" si="11"/>
        <v>0</v>
      </c>
      <c r="QL6" s="109" t="e">
        <f t="shared" ca="1" si="11"/>
        <v>#REF!</v>
      </c>
      <c r="QM6" s="109">
        <f t="shared" si="11"/>
        <v>0</v>
      </c>
      <c r="QT6" s="1" t="e">
        <f ca="1">OFFSET(#REF!,$PJ$3+33,0)</f>
        <v>#REF!</v>
      </c>
      <c r="QU6" s="103" t="e">
        <f ca="1">VLOOKUP($QT6,$OW$4:$PC$25,2,TRUE)</f>
        <v>#REF!</v>
      </c>
      <c r="QV6" s="98" t="e">
        <f ca="1">VLOOKUP($QT6,$OW$4:$PC$25,3,TRUE)</f>
        <v>#REF!</v>
      </c>
      <c r="QW6" s="98" t="e">
        <f ca="1">VLOOKUP($QT6,$OW$4:$PC$25,4,TRUE)</f>
        <v>#REF!</v>
      </c>
      <c r="QX6" s="98" t="e">
        <f ca="1">VLOOKUP($QT6,$OW$4:$PC$25,5,TRUE)</f>
        <v>#REF!</v>
      </c>
      <c r="QY6" s="98" t="e">
        <f ca="1">VLOOKUP($QT6,$OW$4:$PC$25,6,TRUE)</f>
        <v>#REF!</v>
      </c>
      <c r="QZ6" s="98" t="e">
        <f ca="1">VLOOKUP($QT6,$OW$4:$PC$25,7,TRUE)</f>
        <v>#REF!</v>
      </c>
    </row>
    <row r="7" spans="1:468" ht="15.75" thickBot="1" x14ac:dyDescent="0.3">
      <c r="A7" s="1">
        <f t="shared" si="2"/>
        <v>6</v>
      </c>
      <c r="B7" s="95">
        <v>43500</v>
      </c>
      <c r="C7" s="117">
        <v>4</v>
      </c>
      <c r="D7" s="103">
        <v>2</v>
      </c>
      <c r="E7" s="103">
        <v>1</v>
      </c>
      <c r="F7" s="103">
        <v>2</v>
      </c>
      <c r="G7" s="103">
        <v>5</v>
      </c>
      <c r="H7" s="103">
        <v>2</v>
      </c>
      <c r="I7" s="103">
        <v>1</v>
      </c>
      <c r="J7" s="103">
        <v>2</v>
      </c>
      <c r="K7" s="103">
        <v>4</v>
      </c>
      <c r="L7" s="103">
        <v>0</v>
      </c>
      <c r="M7" s="103">
        <v>4</v>
      </c>
      <c r="N7" s="103">
        <v>6</v>
      </c>
      <c r="O7" s="103">
        <v>2</v>
      </c>
      <c r="P7" s="103">
        <v>4</v>
      </c>
      <c r="Q7" s="103">
        <v>4</v>
      </c>
      <c r="R7" s="103">
        <v>1</v>
      </c>
      <c r="S7" s="103">
        <v>6</v>
      </c>
      <c r="T7" s="103">
        <v>7</v>
      </c>
      <c r="U7" s="103">
        <v>15</v>
      </c>
      <c r="V7" s="103">
        <v>2</v>
      </c>
      <c r="W7" s="103">
        <v>7</v>
      </c>
      <c r="X7" s="103">
        <v>11</v>
      </c>
      <c r="Y7" s="118">
        <v>4</v>
      </c>
      <c r="Z7" s="117">
        <v>0</v>
      </c>
      <c r="AA7" s="119">
        <v>0</v>
      </c>
      <c r="AB7" s="103">
        <v>0</v>
      </c>
      <c r="AC7" s="103">
        <v>0</v>
      </c>
      <c r="AD7" s="103">
        <v>0</v>
      </c>
      <c r="AE7" s="118">
        <v>0</v>
      </c>
      <c r="AF7" s="120">
        <v>0</v>
      </c>
      <c r="AG7" s="119">
        <v>3</v>
      </c>
      <c r="AH7" s="103">
        <v>20</v>
      </c>
      <c r="AI7" s="103">
        <v>5</v>
      </c>
      <c r="AJ7" s="118">
        <v>10</v>
      </c>
      <c r="AK7" s="117">
        <v>4</v>
      </c>
      <c r="AL7" s="103">
        <v>5</v>
      </c>
      <c r="AM7" s="103">
        <v>4</v>
      </c>
      <c r="AN7" s="103">
        <v>0</v>
      </c>
      <c r="AO7" s="103">
        <v>8</v>
      </c>
      <c r="AP7" s="103">
        <v>3</v>
      </c>
      <c r="AQ7" s="103">
        <v>3</v>
      </c>
      <c r="AR7" s="103">
        <v>1</v>
      </c>
      <c r="AS7" s="103">
        <v>3</v>
      </c>
      <c r="AT7" s="103">
        <v>2</v>
      </c>
      <c r="AU7" s="103">
        <v>3</v>
      </c>
      <c r="AV7" s="103">
        <v>7</v>
      </c>
      <c r="AW7" s="103">
        <v>1</v>
      </c>
      <c r="AX7" s="103">
        <v>4</v>
      </c>
      <c r="AY7" s="103">
        <v>1</v>
      </c>
      <c r="AZ7" s="103">
        <v>1</v>
      </c>
      <c r="BA7" s="103">
        <v>0</v>
      </c>
      <c r="BB7" s="103">
        <v>0</v>
      </c>
      <c r="BC7" s="103">
        <v>1</v>
      </c>
      <c r="BD7" s="103">
        <v>0</v>
      </c>
      <c r="BE7" s="103">
        <v>1</v>
      </c>
      <c r="BF7" s="103">
        <v>2</v>
      </c>
      <c r="BG7" s="103">
        <v>1</v>
      </c>
      <c r="BH7" s="103">
        <v>1</v>
      </c>
      <c r="BI7" s="103">
        <v>5</v>
      </c>
      <c r="BJ7" s="103">
        <v>5</v>
      </c>
      <c r="BK7" s="103">
        <v>4</v>
      </c>
      <c r="BL7" s="103">
        <v>6</v>
      </c>
      <c r="BM7" s="103">
        <v>0</v>
      </c>
      <c r="BN7" s="118">
        <v>3</v>
      </c>
      <c r="BO7" s="103">
        <v>11</v>
      </c>
      <c r="BP7" s="103">
        <v>3</v>
      </c>
      <c r="BQ7" s="103">
        <v>1</v>
      </c>
      <c r="BR7" s="103">
        <v>3</v>
      </c>
      <c r="BS7" s="118">
        <v>4</v>
      </c>
      <c r="BT7" s="111">
        <v>0</v>
      </c>
      <c r="BU7" s="112">
        <v>0</v>
      </c>
      <c r="BV7" s="112">
        <v>0</v>
      </c>
      <c r="BW7" s="112">
        <v>0</v>
      </c>
      <c r="BX7" s="114">
        <v>0</v>
      </c>
      <c r="BY7" s="111">
        <v>0</v>
      </c>
      <c r="BZ7" s="112">
        <v>0</v>
      </c>
      <c r="CA7" s="112">
        <v>0</v>
      </c>
      <c r="CB7" s="112">
        <v>0</v>
      </c>
      <c r="CC7" s="112">
        <v>0</v>
      </c>
      <c r="CD7" s="114">
        <v>0</v>
      </c>
      <c r="CE7" s="111">
        <v>0</v>
      </c>
      <c r="CF7" s="112">
        <v>0</v>
      </c>
      <c r="CG7" s="112">
        <v>0</v>
      </c>
      <c r="CH7" s="112">
        <v>0</v>
      </c>
      <c r="CI7" s="114">
        <v>0</v>
      </c>
      <c r="CJ7" s="111">
        <v>0</v>
      </c>
      <c r="CK7" s="112">
        <v>0</v>
      </c>
      <c r="CL7" s="112">
        <v>0</v>
      </c>
      <c r="CM7" s="112">
        <v>0</v>
      </c>
      <c r="CN7" s="112">
        <v>0</v>
      </c>
      <c r="CO7" s="113">
        <v>0</v>
      </c>
      <c r="CP7" s="111">
        <v>0</v>
      </c>
      <c r="CQ7" s="112">
        <v>0</v>
      </c>
      <c r="CR7" s="112">
        <v>0</v>
      </c>
      <c r="CS7" s="113">
        <v>0</v>
      </c>
      <c r="CT7" s="111">
        <v>0</v>
      </c>
      <c r="CU7" s="112">
        <v>0</v>
      </c>
      <c r="CV7" s="112">
        <v>0</v>
      </c>
      <c r="CW7" s="112">
        <v>0</v>
      </c>
      <c r="CX7" s="112">
        <v>0</v>
      </c>
      <c r="CY7" s="113">
        <v>0</v>
      </c>
      <c r="CZ7" s="111">
        <v>0</v>
      </c>
      <c r="DA7" s="112">
        <v>0</v>
      </c>
      <c r="DB7" s="112">
        <v>0</v>
      </c>
      <c r="DC7" s="113">
        <v>0</v>
      </c>
      <c r="DD7" s="111">
        <v>0</v>
      </c>
      <c r="DE7" s="112">
        <v>0</v>
      </c>
      <c r="DF7" s="112">
        <v>0</v>
      </c>
      <c r="DG7" s="112">
        <v>0</v>
      </c>
      <c r="DH7" s="113">
        <v>0</v>
      </c>
      <c r="DI7" s="111" t="s">
        <v>40</v>
      </c>
      <c r="DJ7" s="113">
        <v>3</v>
      </c>
      <c r="DK7" s="111">
        <v>0</v>
      </c>
      <c r="DL7" s="113">
        <v>1</v>
      </c>
      <c r="DM7" s="115">
        <v>1</v>
      </c>
      <c r="DN7" s="96">
        <f t="shared" si="3"/>
        <v>239</v>
      </c>
      <c r="DQ7" s="97"/>
      <c r="DR7" s="97"/>
      <c r="DS7" s="97"/>
      <c r="DT7" s="97"/>
      <c r="DU7" s="97"/>
      <c r="DW7" s="98"/>
      <c r="DX7" s="98"/>
      <c r="DY7" s="98"/>
      <c r="DZ7" s="98"/>
      <c r="EA7" s="98"/>
      <c r="EE7" s="99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  <c r="GC7" s="100"/>
      <c r="GD7" s="100"/>
      <c r="GE7" s="100"/>
      <c r="GF7" s="100"/>
      <c r="GG7" s="100"/>
      <c r="GH7" s="100"/>
      <c r="GI7" s="100"/>
      <c r="GJ7" s="10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O7" s="101">
        <v>35</v>
      </c>
      <c r="OP7" s="102" t="s">
        <v>44</v>
      </c>
      <c r="OQ7" s="103" t="e">
        <f>#REF!</f>
        <v>#REF!</v>
      </c>
      <c r="OR7" s="110" t="e">
        <f>#REF!</f>
        <v>#REF!</v>
      </c>
      <c r="OS7" s="110" t="e">
        <f>#REF!</f>
        <v>#REF!</v>
      </c>
      <c r="OT7" s="110" t="e">
        <f>#REF!</f>
        <v>#REF!</v>
      </c>
      <c r="OU7" s="110" t="e">
        <f>#REF!</f>
        <v>#REF!</v>
      </c>
      <c r="OW7" s="101">
        <v>35</v>
      </c>
      <c r="OX7" s="102" t="s">
        <v>44</v>
      </c>
      <c r="OY7" s="98" t="e">
        <f t="shared" si="4"/>
        <v>#REF!</v>
      </c>
      <c r="OZ7" s="98" t="e">
        <f t="shared" si="5"/>
        <v>#REF!</v>
      </c>
      <c r="PA7" s="98" t="e">
        <f t="shared" si="6"/>
        <v>#REF!</v>
      </c>
      <c r="PB7" s="98" t="e">
        <f t="shared" si="7"/>
        <v>#REF!</v>
      </c>
      <c r="PC7" s="98" t="e">
        <f t="shared" si="8"/>
        <v>#REF!</v>
      </c>
      <c r="PD7" s="104">
        <v>15.294117647058824</v>
      </c>
      <c r="PE7" s="104">
        <v>10.966666666666667</v>
      </c>
      <c r="PF7" s="104">
        <v>0</v>
      </c>
      <c r="PG7" s="104">
        <v>0</v>
      </c>
      <c r="PH7" s="104">
        <v>0</v>
      </c>
      <c r="PJ7" s="1" t="e">
        <f ca="1">OFFSET(#REF!,$PJ$3+34,0)</f>
        <v>#REF!</v>
      </c>
      <c r="PK7" s="103" t="e">
        <f ca="1">VLOOKUP($PJ7,$OW$4:$PC$25,2,TRUE)</f>
        <v>#REF!</v>
      </c>
      <c r="PL7" s="98" t="e">
        <f ca="1">VLOOKUP($PJ7,$OW$4:$PC$25,3,TRUE)</f>
        <v>#REF!</v>
      </c>
      <c r="PM7" s="98" t="e">
        <f ca="1">VLOOKUP($PJ7,$OW$4:$PC$25,4,TRUE)</f>
        <v>#REF!</v>
      </c>
      <c r="PN7" s="98" t="e">
        <f ca="1">VLOOKUP($PJ7,$OW$4:$PC$25,5,TRUE)</f>
        <v>#REF!</v>
      </c>
      <c r="PO7" s="98" t="e">
        <f ca="1">VLOOKUP($PJ7,$OW$4:$PC$25,6,TRUE)</f>
        <v>#REF!</v>
      </c>
      <c r="PP7" s="105" t="e">
        <f ca="1">VLOOKUP($PJ7,$OW$4:$PC$25,7,TRUE)</f>
        <v>#REF!</v>
      </c>
      <c r="PQ7" s="106" t="e">
        <f ca="1">VLOOKUP($PJ7,$OW$4:$PH$25,8,TRUE)</f>
        <v>#REF!</v>
      </c>
      <c r="PR7" s="106" t="e">
        <f ca="1">VLOOKUP($PJ7,$OW$4:$PH$25,9,TRUE)</f>
        <v>#REF!</v>
      </c>
      <c r="PS7" s="106" t="e">
        <f ca="1">VLOOKUP($PJ7,$OW$4:$PH$25,10,TRUE)</f>
        <v>#REF!</v>
      </c>
      <c r="PT7" s="106" t="e">
        <f ca="1">VLOOKUP($PJ7,$OW$4:$PH$25,11,TRUE)</f>
        <v>#REF!</v>
      </c>
      <c r="PU7" s="106" t="e">
        <f ca="1">VLOOKUP($PJ7,$OW$4:$PH$25,12,TRUE)</f>
        <v>#REF!</v>
      </c>
      <c r="PX7" s="103" t="e">
        <f t="shared" ca="1" si="9"/>
        <v>#REF!</v>
      </c>
      <c r="PY7" s="107">
        <f t="shared" si="10"/>
        <v>0</v>
      </c>
      <c r="PZ7" s="107">
        <f t="shared" si="10"/>
        <v>0</v>
      </c>
      <c r="QA7" s="107">
        <f t="shared" si="10"/>
        <v>0</v>
      </c>
      <c r="QB7" s="107" t="e">
        <f t="shared" ca="1" si="10"/>
        <v>#REF!</v>
      </c>
      <c r="QC7" s="107">
        <f t="shared" si="10"/>
        <v>0</v>
      </c>
      <c r="QD7" s="108">
        <f>IF(QD$1=$PX$1,#REF!,0)</f>
        <v>0</v>
      </c>
      <c r="QE7" s="108">
        <f>IF(QE$1=$PX$1,#REF!,0)</f>
        <v>0</v>
      </c>
      <c r="QF7" s="108">
        <f>IF(QF$1=$PX$1,#REF!,0)</f>
        <v>0</v>
      </c>
      <c r="QG7" s="108" t="e">
        <f>IF(QG$1=$PX$1,#REF!,0)</f>
        <v>#REF!</v>
      </c>
      <c r="QH7" s="108">
        <f>IF(QH$1=$PX$1,#REF!,0)</f>
        <v>0</v>
      </c>
      <c r="QI7" s="109">
        <f t="shared" si="11"/>
        <v>0</v>
      </c>
      <c r="QJ7" s="109">
        <f t="shared" si="11"/>
        <v>0</v>
      </c>
      <c r="QK7" s="109">
        <f t="shared" si="11"/>
        <v>0</v>
      </c>
      <c r="QL7" s="109" t="e">
        <f t="shared" ca="1" si="11"/>
        <v>#REF!</v>
      </c>
      <c r="QM7" s="109">
        <f t="shared" si="11"/>
        <v>0</v>
      </c>
      <c r="QT7" s="1" t="e">
        <f ca="1">OFFSET(#REF!,$PJ$3+34,0)</f>
        <v>#REF!</v>
      </c>
      <c r="QU7" s="103" t="e">
        <f ca="1">VLOOKUP($QT7,$OW$4:$PC$25,2,TRUE)</f>
        <v>#REF!</v>
      </c>
      <c r="QV7" s="98" t="e">
        <f ca="1">VLOOKUP($QT7,$OW$4:$PC$25,3,TRUE)</f>
        <v>#REF!</v>
      </c>
      <c r="QW7" s="98" t="e">
        <f ca="1">VLOOKUP($QT7,$OW$4:$PC$25,4,TRUE)</f>
        <v>#REF!</v>
      </c>
      <c r="QX7" s="98" t="e">
        <f ca="1">VLOOKUP($QT7,$OW$4:$PC$25,5,TRUE)</f>
        <v>#REF!</v>
      </c>
      <c r="QY7" s="98" t="e">
        <f ca="1">VLOOKUP($QT7,$OW$4:$PC$25,6,TRUE)</f>
        <v>#REF!</v>
      </c>
      <c r="QZ7" s="98" t="e">
        <f ca="1">VLOOKUP($QT7,$OW$4:$PC$25,7,TRUE)</f>
        <v>#REF!</v>
      </c>
    </row>
    <row r="8" spans="1:468" ht="15.75" thickBot="1" x14ac:dyDescent="0.3">
      <c r="A8" s="1">
        <f t="shared" si="2"/>
        <v>6</v>
      </c>
      <c r="B8" s="95">
        <v>43501</v>
      </c>
      <c r="C8" s="117">
        <v>4</v>
      </c>
      <c r="D8" s="103">
        <v>2</v>
      </c>
      <c r="E8" s="103">
        <v>1</v>
      </c>
      <c r="F8" s="103">
        <v>2</v>
      </c>
      <c r="G8" s="103">
        <v>6</v>
      </c>
      <c r="H8" s="103">
        <v>3</v>
      </c>
      <c r="I8" s="103">
        <v>2</v>
      </c>
      <c r="J8" s="103">
        <v>2</v>
      </c>
      <c r="K8" s="103">
        <v>4</v>
      </c>
      <c r="L8" s="103">
        <v>1</v>
      </c>
      <c r="M8" s="103">
        <v>4</v>
      </c>
      <c r="N8" s="103">
        <v>7</v>
      </c>
      <c r="O8" s="103">
        <v>2</v>
      </c>
      <c r="P8" s="103">
        <v>4</v>
      </c>
      <c r="Q8" s="103">
        <v>4</v>
      </c>
      <c r="R8" s="103">
        <v>1</v>
      </c>
      <c r="S8" s="103">
        <v>6</v>
      </c>
      <c r="T8" s="103">
        <v>7</v>
      </c>
      <c r="U8" s="103">
        <v>15</v>
      </c>
      <c r="V8" s="103">
        <v>2</v>
      </c>
      <c r="W8" s="103">
        <v>7</v>
      </c>
      <c r="X8" s="103">
        <v>11</v>
      </c>
      <c r="Y8" s="118">
        <v>5</v>
      </c>
      <c r="Z8" s="117">
        <v>0</v>
      </c>
      <c r="AA8" s="119">
        <v>0</v>
      </c>
      <c r="AB8" s="103">
        <v>0</v>
      </c>
      <c r="AC8" s="103">
        <v>0</v>
      </c>
      <c r="AD8" s="103">
        <v>0</v>
      </c>
      <c r="AE8" s="118">
        <v>0</v>
      </c>
      <c r="AF8" s="120">
        <v>0</v>
      </c>
      <c r="AG8" s="119">
        <v>3</v>
      </c>
      <c r="AH8" s="103">
        <v>20</v>
      </c>
      <c r="AI8" s="103">
        <v>5</v>
      </c>
      <c r="AJ8" s="118">
        <v>11</v>
      </c>
      <c r="AK8" s="117">
        <v>4</v>
      </c>
      <c r="AL8" s="103">
        <v>5</v>
      </c>
      <c r="AM8" s="103">
        <v>4</v>
      </c>
      <c r="AN8" s="103">
        <v>1</v>
      </c>
      <c r="AO8" s="103">
        <v>8</v>
      </c>
      <c r="AP8" s="103">
        <v>3</v>
      </c>
      <c r="AQ8" s="103">
        <v>3</v>
      </c>
      <c r="AR8" s="103">
        <v>1</v>
      </c>
      <c r="AS8" s="103">
        <v>3</v>
      </c>
      <c r="AT8" s="103">
        <v>2</v>
      </c>
      <c r="AU8" s="103">
        <v>3</v>
      </c>
      <c r="AV8" s="103">
        <v>8</v>
      </c>
      <c r="AW8" s="103">
        <v>1</v>
      </c>
      <c r="AX8" s="103">
        <v>5</v>
      </c>
      <c r="AY8" s="103">
        <v>2</v>
      </c>
      <c r="AZ8" s="103">
        <v>1</v>
      </c>
      <c r="BA8" s="103">
        <v>1</v>
      </c>
      <c r="BB8" s="103">
        <v>1</v>
      </c>
      <c r="BC8" s="103">
        <v>2</v>
      </c>
      <c r="BD8" s="103">
        <v>0</v>
      </c>
      <c r="BE8" s="103">
        <v>1</v>
      </c>
      <c r="BF8" s="103">
        <v>2</v>
      </c>
      <c r="BG8" s="103">
        <v>1</v>
      </c>
      <c r="BH8" s="103">
        <v>2</v>
      </c>
      <c r="BI8" s="103">
        <v>5</v>
      </c>
      <c r="BJ8" s="103">
        <v>6</v>
      </c>
      <c r="BK8" s="103">
        <v>4</v>
      </c>
      <c r="BL8" s="103">
        <v>6</v>
      </c>
      <c r="BM8" s="103">
        <v>1</v>
      </c>
      <c r="BN8" s="118">
        <v>3</v>
      </c>
      <c r="BO8" s="103">
        <v>11</v>
      </c>
      <c r="BP8" s="103">
        <v>3</v>
      </c>
      <c r="BQ8" s="103">
        <v>1</v>
      </c>
      <c r="BR8" s="103">
        <v>3</v>
      </c>
      <c r="BS8" s="118">
        <v>4</v>
      </c>
      <c r="BT8" s="111">
        <v>0</v>
      </c>
      <c r="BU8" s="112">
        <v>0</v>
      </c>
      <c r="BV8" s="112">
        <v>0</v>
      </c>
      <c r="BW8" s="112">
        <v>0</v>
      </c>
      <c r="BX8" s="114">
        <v>0</v>
      </c>
      <c r="BY8" s="111">
        <v>0</v>
      </c>
      <c r="BZ8" s="112">
        <v>0</v>
      </c>
      <c r="CA8" s="112">
        <v>0</v>
      </c>
      <c r="CB8" s="112">
        <v>0</v>
      </c>
      <c r="CC8" s="112">
        <v>0</v>
      </c>
      <c r="CD8" s="114">
        <v>0</v>
      </c>
      <c r="CE8" s="111">
        <v>0</v>
      </c>
      <c r="CF8" s="112">
        <v>0</v>
      </c>
      <c r="CG8" s="112">
        <v>0</v>
      </c>
      <c r="CH8" s="112">
        <v>0</v>
      </c>
      <c r="CI8" s="114">
        <v>0</v>
      </c>
      <c r="CJ8" s="111">
        <v>0</v>
      </c>
      <c r="CK8" s="112">
        <v>0</v>
      </c>
      <c r="CL8" s="112">
        <v>0</v>
      </c>
      <c r="CM8" s="112">
        <v>0</v>
      </c>
      <c r="CN8" s="112">
        <v>0</v>
      </c>
      <c r="CO8" s="113">
        <v>0</v>
      </c>
      <c r="CP8" s="111">
        <v>0</v>
      </c>
      <c r="CQ8" s="112">
        <v>0</v>
      </c>
      <c r="CR8" s="112">
        <v>0</v>
      </c>
      <c r="CS8" s="113">
        <v>0</v>
      </c>
      <c r="CT8" s="111">
        <v>0</v>
      </c>
      <c r="CU8" s="112">
        <v>0</v>
      </c>
      <c r="CV8" s="112">
        <v>0</v>
      </c>
      <c r="CW8" s="112">
        <v>0</v>
      </c>
      <c r="CX8" s="112">
        <v>0</v>
      </c>
      <c r="CY8" s="113">
        <v>0</v>
      </c>
      <c r="CZ8" s="111">
        <v>0</v>
      </c>
      <c r="DA8" s="112">
        <v>0</v>
      </c>
      <c r="DB8" s="112">
        <v>0</v>
      </c>
      <c r="DC8" s="113">
        <v>0</v>
      </c>
      <c r="DD8" s="111">
        <v>0</v>
      </c>
      <c r="DE8" s="112">
        <v>0</v>
      </c>
      <c r="DF8" s="112">
        <v>0</v>
      </c>
      <c r="DG8" s="112">
        <v>0</v>
      </c>
      <c r="DH8" s="113">
        <v>0</v>
      </c>
      <c r="DI8" s="111" t="s">
        <v>40</v>
      </c>
      <c r="DJ8" s="113">
        <v>4</v>
      </c>
      <c r="DK8" s="111">
        <v>1</v>
      </c>
      <c r="DL8" s="113">
        <v>1</v>
      </c>
      <c r="DM8" s="115">
        <v>1</v>
      </c>
      <c r="DN8" s="96">
        <f t="shared" si="3"/>
        <v>258</v>
      </c>
      <c r="DQ8" s="97"/>
      <c r="DR8" s="97"/>
      <c r="DS8" s="97"/>
      <c r="DT8" s="97"/>
      <c r="DU8" s="97"/>
      <c r="DW8" s="98"/>
      <c r="DX8" s="98"/>
      <c r="DY8" s="98"/>
      <c r="DZ8" s="98"/>
      <c r="EA8" s="98"/>
      <c r="EE8" s="99"/>
      <c r="EF8" s="100"/>
      <c r="EG8" s="100"/>
      <c r="EH8" s="100"/>
      <c r="EI8" s="100"/>
      <c r="EJ8" s="100"/>
      <c r="EK8" s="100"/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0"/>
      <c r="FS8" s="100"/>
      <c r="FT8" s="100"/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O8" s="101">
        <v>36</v>
      </c>
      <c r="OP8" s="102" t="s">
        <v>45</v>
      </c>
      <c r="OQ8" s="103" t="e">
        <f>#REF!</f>
        <v>#REF!</v>
      </c>
      <c r="OR8" s="110" t="e">
        <f>#REF!</f>
        <v>#REF!</v>
      </c>
      <c r="OS8" s="110" t="e">
        <f>#REF!</f>
        <v>#REF!</v>
      </c>
      <c r="OT8" s="110" t="e">
        <f>#REF!</f>
        <v>#REF!</v>
      </c>
      <c r="OU8" s="110" t="e">
        <f>#REF!</f>
        <v>#REF!</v>
      </c>
      <c r="OW8" s="101">
        <v>36</v>
      </c>
      <c r="OX8" s="102" t="s">
        <v>45</v>
      </c>
      <c r="OY8" s="98" t="e">
        <f t="shared" si="4"/>
        <v>#REF!</v>
      </c>
      <c r="OZ8" s="98" t="e">
        <f t="shared" si="5"/>
        <v>#REF!</v>
      </c>
      <c r="PA8" s="98" t="e">
        <f t="shared" si="6"/>
        <v>#REF!</v>
      </c>
      <c r="PB8" s="98" t="e">
        <f t="shared" si="7"/>
        <v>#REF!</v>
      </c>
      <c r="PC8" s="98" t="e">
        <f t="shared" si="8"/>
        <v>#REF!</v>
      </c>
      <c r="PD8" s="104">
        <v>16.029411764705884</v>
      </c>
      <c r="PE8" s="104">
        <v>15.133333333333333</v>
      </c>
      <c r="PF8" s="104">
        <v>0</v>
      </c>
      <c r="PG8" s="104">
        <v>0</v>
      </c>
      <c r="PH8" s="104">
        <v>0</v>
      </c>
      <c r="PJ8" s="1" t="e">
        <f ca="1">OFFSET(#REF!,$PJ$3+35,0)</f>
        <v>#REF!</v>
      </c>
      <c r="PK8" s="103" t="e">
        <f ca="1">VLOOKUP($PJ8,$OW$4:$PC$25,2,TRUE)</f>
        <v>#REF!</v>
      </c>
      <c r="PL8" s="98" t="e">
        <f ca="1">VLOOKUP($PJ8,$OW$4:$PC$25,3,TRUE)</f>
        <v>#REF!</v>
      </c>
      <c r="PM8" s="98" t="e">
        <f ca="1">VLOOKUP($PJ8,$OW$4:$PC$25,4,TRUE)</f>
        <v>#REF!</v>
      </c>
      <c r="PN8" s="98" t="e">
        <f ca="1">VLOOKUP($PJ8,$OW$4:$PC$25,5,TRUE)</f>
        <v>#REF!</v>
      </c>
      <c r="PO8" s="98" t="e">
        <f ca="1">VLOOKUP($PJ8,$OW$4:$PC$25,6,TRUE)</f>
        <v>#REF!</v>
      </c>
      <c r="PP8" s="105" t="e">
        <f ca="1">VLOOKUP($PJ8,$OW$4:$PC$25,7,TRUE)</f>
        <v>#REF!</v>
      </c>
      <c r="PQ8" s="106" t="e">
        <f ca="1">VLOOKUP($PJ8,$OW$4:$PH$25,8,TRUE)</f>
        <v>#REF!</v>
      </c>
      <c r="PR8" s="106" t="e">
        <f ca="1">VLOOKUP($PJ8,$OW$4:$PH$25,9,TRUE)</f>
        <v>#REF!</v>
      </c>
      <c r="PS8" s="106" t="e">
        <f ca="1">VLOOKUP($PJ8,$OW$4:$PH$25,10,TRUE)</f>
        <v>#REF!</v>
      </c>
      <c r="PT8" s="106" t="e">
        <f ca="1">VLOOKUP($PJ8,$OW$4:$PH$25,11,TRUE)</f>
        <v>#REF!</v>
      </c>
      <c r="PU8" s="106" t="e">
        <f ca="1">VLOOKUP($PJ8,$OW$4:$PH$25,12,TRUE)</f>
        <v>#REF!</v>
      </c>
      <c r="PX8" s="103" t="e">
        <f t="shared" ca="1" si="9"/>
        <v>#REF!</v>
      </c>
      <c r="PY8" s="107">
        <f t="shared" si="10"/>
        <v>0</v>
      </c>
      <c r="PZ8" s="107">
        <f t="shared" si="10"/>
        <v>0</v>
      </c>
      <c r="QA8" s="107">
        <f t="shared" si="10"/>
        <v>0</v>
      </c>
      <c r="QB8" s="107" t="e">
        <f t="shared" ca="1" si="10"/>
        <v>#REF!</v>
      </c>
      <c r="QC8" s="107">
        <f t="shared" si="10"/>
        <v>0</v>
      </c>
      <c r="QD8" s="108">
        <f>IF(QD$1=$PX$1,#REF!,0)</f>
        <v>0</v>
      </c>
      <c r="QE8" s="108">
        <f>IF(QE$1=$PX$1,#REF!,0)</f>
        <v>0</v>
      </c>
      <c r="QF8" s="108">
        <f>IF(QF$1=$PX$1,#REF!,0)</f>
        <v>0</v>
      </c>
      <c r="QG8" s="108" t="e">
        <f>IF(QG$1=$PX$1,#REF!,0)</f>
        <v>#REF!</v>
      </c>
      <c r="QH8" s="108">
        <f>IF(QH$1=$PX$1,#REF!,0)</f>
        <v>0</v>
      </c>
      <c r="QI8" s="109">
        <f t="shared" si="11"/>
        <v>0</v>
      </c>
      <c r="QJ8" s="109">
        <f t="shared" si="11"/>
        <v>0</v>
      </c>
      <c r="QK8" s="109">
        <f t="shared" si="11"/>
        <v>0</v>
      </c>
      <c r="QL8" s="109" t="e">
        <f t="shared" ca="1" si="11"/>
        <v>#REF!</v>
      </c>
      <c r="QM8" s="109">
        <f t="shared" si="11"/>
        <v>0</v>
      </c>
      <c r="QT8" s="1" t="e">
        <f ca="1">OFFSET(#REF!,$PJ$3+35,0)</f>
        <v>#REF!</v>
      </c>
      <c r="QU8" s="103" t="e">
        <f ca="1">VLOOKUP($QT8,$OW$4:$PC$25,2,TRUE)</f>
        <v>#REF!</v>
      </c>
      <c r="QV8" s="98" t="e">
        <f ca="1">VLOOKUP($QT8,$OW$4:$PC$25,3,TRUE)</f>
        <v>#REF!</v>
      </c>
      <c r="QW8" s="98" t="e">
        <f ca="1">VLOOKUP($QT8,$OW$4:$PC$25,4,TRUE)</f>
        <v>#REF!</v>
      </c>
      <c r="QX8" s="98" t="e">
        <f ca="1">VLOOKUP($QT8,$OW$4:$PC$25,5,TRUE)</f>
        <v>#REF!</v>
      </c>
      <c r="QY8" s="98" t="e">
        <f ca="1">VLOOKUP($QT8,$OW$4:$PC$25,6,TRUE)</f>
        <v>#REF!</v>
      </c>
      <c r="QZ8" s="98" t="e">
        <f ca="1">VLOOKUP($QT8,$OW$4:$PC$25,7,TRUE)</f>
        <v>#REF!</v>
      </c>
    </row>
    <row r="9" spans="1:468" ht="15.75" thickBot="1" x14ac:dyDescent="0.3">
      <c r="A9" s="1">
        <f t="shared" si="2"/>
        <v>6</v>
      </c>
      <c r="B9" s="95">
        <v>43502</v>
      </c>
      <c r="C9" s="117">
        <v>2</v>
      </c>
      <c r="D9" s="103">
        <v>0</v>
      </c>
      <c r="E9" s="103">
        <v>0</v>
      </c>
      <c r="F9" s="103">
        <v>0</v>
      </c>
      <c r="G9" s="103">
        <v>5</v>
      </c>
      <c r="H9" s="103">
        <v>3</v>
      </c>
      <c r="I9" s="103">
        <v>0</v>
      </c>
      <c r="J9" s="103">
        <v>0</v>
      </c>
      <c r="K9" s="103">
        <v>4</v>
      </c>
      <c r="L9" s="103">
        <v>1</v>
      </c>
      <c r="M9" s="103">
        <v>4</v>
      </c>
      <c r="N9" s="103">
        <v>3</v>
      </c>
      <c r="O9" s="103">
        <v>2</v>
      </c>
      <c r="P9" s="103">
        <v>1</v>
      </c>
      <c r="Q9" s="103">
        <v>0</v>
      </c>
      <c r="R9" s="103">
        <v>1</v>
      </c>
      <c r="S9" s="103">
        <v>10</v>
      </c>
      <c r="T9" s="103">
        <v>1</v>
      </c>
      <c r="U9" s="103">
        <v>4</v>
      </c>
      <c r="V9" s="103">
        <v>4</v>
      </c>
      <c r="W9" s="103">
        <v>4</v>
      </c>
      <c r="X9" s="103">
        <v>14</v>
      </c>
      <c r="Y9" s="118">
        <v>8</v>
      </c>
      <c r="Z9" s="117">
        <v>0</v>
      </c>
      <c r="AA9" s="119">
        <v>0</v>
      </c>
      <c r="AB9" s="103">
        <v>0</v>
      </c>
      <c r="AC9" s="103">
        <v>0</v>
      </c>
      <c r="AD9" s="103">
        <v>0</v>
      </c>
      <c r="AE9" s="118">
        <v>0</v>
      </c>
      <c r="AF9" s="120">
        <v>0</v>
      </c>
      <c r="AG9" s="119">
        <v>0</v>
      </c>
      <c r="AH9" s="103">
        <v>1</v>
      </c>
      <c r="AI9" s="103">
        <v>0</v>
      </c>
      <c r="AJ9" s="118">
        <v>6</v>
      </c>
      <c r="AK9" s="117">
        <v>0</v>
      </c>
      <c r="AL9" s="103">
        <v>1</v>
      </c>
      <c r="AM9" s="103">
        <v>0</v>
      </c>
      <c r="AN9" s="103">
        <v>0</v>
      </c>
      <c r="AO9" s="103">
        <v>1</v>
      </c>
      <c r="AP9" s="103">
        <v>0</v>
      </c>
      <c r="AQ9" s="103">
        <v>0</v>
      </c>
      <c r="AR9" s="103">
        <v>0</v>
      </c>
      <c r="AS9" s="103">
        <v>1</v>
      </c>
      <c r="AT9" s="103">
        <v>0</v>
      </c>
      <c r="AU9" s="103">
        <v>1</v>
      </c>
      <c r="AV9" s="103">
        <v>0</v>
      </c>
      <c r="AW9" s="103">
        <v>0</v>
      </c>
      <c r="AX9" s="103">
        <v>0</v>
      </c>
      <c r="AY9" s="103">
        <v>0</v>
      </c>
      <c r="AZ9" s="103">
        <v>0</v>
      </c>
      <c r="BA9" s="103">
        <v>0</v>
      </c>
      <c r="BB9" s="103">
        <v>0</v>
      </c>
      <c r="BC9" s="103">
        <v>0</v>
      </c>
      <c r="BD9" s="103">
        <v>0</v>
      </c>
      <c r="BE9" s="103">
        <v>0</v>
      </c>
      <c r="BF9" s="103">
        <v>0</v>
      </c>
      <c r="BG9" s="103">
        <v>0</v>
      </c>
      <c r="BH9" s="103">
        <v>0</v>
      </c>
      <c r="BI9" s="103">
        <v>0</v>
      </c>
      <c r="BJ9" s="103">
        <v>1</v>
      </c>
      <c r="BK9" s="103">
        <v>0</v>
      </c>
      <c r="BL9" s="103">
        <v>1</v>
      </c>
      <c r="BM9" s="103">
        <v>1</v>
      </c>
      <c r="BN9" s="118">
        <v>6</v>
      </c>
      <c r="BO9" s="103">
        <v>11</v>
      </c>
      <c r="BP9" s="103">
        <v>1</v>
      </c>
      <c r="BQ9" s="103">
        <v>2</v>
      </c>
      <c r="BR9" s="103">
        <v>4</v>
      </c>
      <c r="BS9" s="118">
        <v>1</v>
      </c>
      <c r="BT9" s="111">
        <v>0</v>
      </c>
      <c r="BU9" s="112">
        <v>0</v>
      </c>
      <c r="BV9" s="112">
        <v>0</v>
      </c>
      <c r="BW9" s="112">
        <v>0</v>
      </c>
      <c r="BX9" s="114">
        <v>0</v>
      </c>
      <c r="BY9" s="111">
        <v>0</v>
      </c>
      <c r="BZ9" s="112">
        <v>0</v>
      </c>
      <c r="CA9" s="112">
        <v>0</v>
      </c>
      <c r="CB9" s="112">
        <v>0</v>
      </c>
      <c r="CC9" s="112">
        <v>0</v>
      </c>
      <c r="CD9" s="114">
        <v>0</v>
      </c>
      <c r="CE9" s="111">
        <v>0</v>
      </c>
      <c r="CF9" s="112">
        <v>0</v>
      </c>
      <c r="CG9" s="112">
        <v>0</v>
      </c>
      <c r="CH9" s="112">
        <v>0</v>
      </c>
      <c r="CI9" s="114">
        <v>0</v>
      </c>
      <c r="CJ9" s="111">
        <v>0</v>
      </c>
      <c r="CK9" s="112">
        <v>0</v>
      </c>
      <c r="CL9" s="112">
        <v>0</v>
      </c>
      <c r="CM9" s="112">
        <v>0</v>
      </c>
      <c r="CN9" s="112">
        <v>0</v>
      </c>
      <c r="CO9" s="113">
        <v>0</v>
      </c>
      <c r="CP9" s="111">
        <v>0</v>
      </c>
      <c r="CQ9" s="112">
        <v>0</v>
      </c>
      <c r="CR9" s="112">
        <v>0</v>
      </c>
      <c r="CS9" s="113">
        <v>0</v>
      </c>
      <c r="CT9" s="111">
        <v>0</v>
      </c>
      <c r="CU9" s="112">
        <v>0</v>
      </c>
      <c r="CV9" s="112">
        <v>0</v>
      </c>
      <c r="CW9" s="112">
        <v>0</v>
      </c>
      <c r="CX9" s="112">
        <v>0</v>
      </c>
      <c r="CY9" s="113">
        <v>0</v>
      </c>
      <c r="CZ9" s="111" t="s">
        <v>40</v>
      </c>
      <c r="DA9" s="111" t="s">
        <v>40</v>
      </c>
      <c r="DB9" s="111" t="s">
        <v>40</v>
      </c>
      <c r="DC9" s="111" t="s">
        <v>40</v>
      </c>
      <c r="DD9" s="111" t="s">
        <v>40</v>
      </c>
      <c r="DE9" s="111" t="s">
        <v>40</v>
      </c>
      <c r="DF9" s="111" t="s">
        <v>40</v>
      </c>
      <c r="DG9" s="111" t="s">
        <v>40</v>
      </c>
      <c r="DH9" s="111" t="s">
        <v>40</v>
      </c>
      <c r="DI9" s="111" t="s">
        <v>40</v>
      </c>
      <c r="DJ9" s="120">
        <v>0</v>
      </c>
      <c r="DK9" s="117">
        <v>0</v>
      </c>
      <c r="DL9" s="120">
        <v>0</v>
      </c>
      <c r="DM9" s="122">
        <v>8</v>
      </c>
      <c r="DN9" s="96">
        <f t="shared" si="3"/>
        <v>110</v>
      </c>
      <c r="DQ9" s="97"/>
      <c r="DR9" s="97"/>
      <c r="DS9" s="97"/>
      <c r="DT9" s="97"/>
      <c r="DU9" s="97"/>
      <c r="DW9" s="98"/>
      <c r="DX9" s="98"/>
      <c r="DY9" s="98"/>
      <c r="DZ9" s="98"/>
      <c r="EA9" s="98"/>
      <c r="EE9" s="99"/>
      <c r="EF9" s="100"/>
      <c r="EG9" s="100"/>
      <c r="EH9" s="100"/>
      <c r="EI9" s="100"/>
      <c r="EJ9" s="100"/>
      <c r="EK9" s="100"/>
      <c r="EL9" s="100"/>
      <c r="EM9" s="100"/>
      <c r="EN9" s="100"/>
      <c r="EO9" s="100"/>
      <c r="EP9" s="10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L9" s="100"/>
      <c r="FM9" s="100"/>
      <c r="FN9" s="10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J9" s="100"/>
      <c r="GK9" s="100"/>
      <c r="GL9" s="10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H9" s="100"/>
      <c r="HI9" s="100"/>
      <c r="HJ9" s="10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  <c r="IF9" s="100"/>
      <c r="IG9" s="100"/>
      <c r="IH9" s="100"/>
      <c r="II9" s="100"/>
      <c r="IJ9" s="100"/>
      <c r="IK9" s="100"/>
      <c r="IL9" s="100"/>
      <c r="IM9" s="100"/>
      <c r="IN9" s="100"/>
      <c r="IO9" s="100"/>
      <c r="IP9" s="100"/>
      <c r="IQ9" s="100"/>
      <c r="IR9" s="100"/>
      <c r="IS9" s="100"/>
      <c r="IT9" s="100"/>
      <c r="IU9" s="100"/>
      <c r="IV9" s="100"/>
      <c r="IW9" s="100"/>
      <c r="IX9" s="100"/>
      <c r="IY9" s="100"/>
      <c r="IZ9" s="100"/>
      <c r="JA9" s="100"/>
      <c r="JB9" s="100"/>
      <c r="JC9" s="100"/>
      <c r="JD9" s="100"/>
      <c r="JE9" s="100"/>
      <c r="JF9" s="100"/>
      <c r="JG9" s="100"/>
      <c r="JH9" s="100"/>
      <c r="JI9" s="100"/>
      <c r="JJ9" s="100"/>
      <c r="JK9" s="100"/>
      <c r="JL9" s="100"/>
      <c r="JM9" s="100"/>
      <c r="JN9" s="100"/>
      <c r="JO9" s="100"/>
      <c r="JP9" s="100"/>
      <c r="JQ9" s="100"/>
      <c r="JR9" s="100"/>
      <c r="JS9" s="100"/>
      <c r="JT9" s="100"/>
      <c r="JU9" s="100"/>
      <c r="JV9" s="100"/>
      <c r="JW9" s="100"/>
      <c r="JX9" s="100"/>
      <c r="JY9" s="100"/>
      <c r="JZ9" s="100"/>
      <c r="KA9" s="100"/>
      <c r="KB9" s="100"/>
      <c r="KC9" s="100"/>
      <c r="KD9" s="100"/>
      <c r="KE9" s="100"/>
      <c r="KF9" s="100"/>
      <c r="KG9" s="100"/>
      <c r="KH9" s="100"/>
      <c r="KI9" s="100"/>
      <c r="KJ9" s="100"/>
      <c r="KK9" s="100"/>
      <c r="KL9" s="100"/>
      <c r="KM9" s="100"/>
      <c r="KN9" s="100"/>
      <c r="KO9" s="100"/>
      <c r="KP9" s="100"/>
      <c r="KQ9" s="100"/>
      <c r="KR9" s="100"/>
      <c r="KS9" s="100"/>
      <c r="KT9" s="100"/>
      <c r="KU9" s="100"/>
      <c r="KV9" s="100"/>
      <c r="KW9" s="100"/>
      <c r="KX9" s="100"/>
      <c r="KY9" s="100"/>
      <c r="KZ9" s="100"/>
      <c r="LA9" s="100"/>
      <c r="LB9" s="100"/>
      <c r="LC9" s="100"/>
      <c r="LD9" s="100"/>
      <c r="LE9" s="100"/>
      <c r="LF9" s="100"/>
      <c r="LG9" s="100"/>
      <c r="LH9" s="100"/>
      <c r="LI9" s="100"/>
      <c r="LJ9" s="100"/>
      <c r="LK9" s="100"/>
      <c r="LL9" s="100"/>
      <c r="LM9" s="100"/>
      <c r="LN9" s="100"/>
      <c r="LO9" s="100"/>
      <c r="LP9" s="100"/>
      <c r="LQ9" s="100"/>
      <c r="LR9" s="100"/>
      <c r="LS9" s="100"/>
      <c r="LT9" s="100"/>
      <c r="LU9" s="100"/>
      <c r="LV9" s="100"/>
      <c r="LW9" s="100"/>
      <c r="LX9" s="100"/>
      <c r="LY9" s="100"/>
      <c r="LZ9" s="100"/>
      <c r="MA9" s="100"/>
      <c r="MB9" s="100"/>
      <c r="MC9" s="100"/>
      <c r="MD9" s="100"/>
      <c r="ME9" s="100"/>
      <c r="MF9" s="100"/>
      <c r="MG9" s="100"/>
      <c r="MH9" s="100"/>
      <c r="MI9" s="100"/>
      <c r="MJ9" s="100"/>
      <c r="MK9" s="100"/>
      <c r="ML9" s="100"/>
      <c r="MM9" s="100"/>
      <c r="MN9" s="100"/>
      <c r="MO9" s="100"/>
      <c r="MP9" s="100"/>
      <c r="MQ9" s="100"/>
      <c r="MR9" s="100"/>
      <c r="MS9" s="100"/>
      <c r="MT9" s="100"/>
      <c r="MU9" s="100"/>
      <c r="MV9" s="100"/>
      <c r="MW9" s="100"/>
      <c r="MX9" s="100"/>
      <c r="MY9" s="100"/>
      <c r="MZ9" s="100"/>
      <c r="NA9" s="100"/>
      <c r="NB9" s="100"/>
      <c r="NC9" s="100"/>
      <c r="ND9" s="100"/>
      <c r="NE9" s="100"/>
      <c r="NF9" s="100"/>
      <c r="NG9" s="100"/>
      <c r="NH9" s="100"/>
      <c r="NI9" s="100"/>
      <c r="NJ9" s="100"/>
      <c r="NK9" s="100"/>
      <c r="NL9" s="100"/>
      <c r="NM9" s="100"/>
      <c r="NN9" s="100"/>
      <c r="NO9" s="100"/>
      <c r="NP9" s="100"/>
      <c r="NQ9" s="100"/>
      <c r="NR9" s="100"/>
      <c r="NS9" s="100"/>
      <c r="NT9" s="100"/>
      <c r="NU9" s="100"/>
      <c r="NV9" s="100"/>
      <c r="NW9" s="100"/>
      <c r="NX9" s="100"/>
      <c r="NY9" s="100"/>
      <c r="NZ9" s="100"/>
      <c r="OA9" s="100"/>
      <c r="OB9" s="100"/>
      <c r="OC9" s="100"/>
      <c r="OD9" s="100"/>
      <c r="OE9" s="100"/>
      <c r="OF9" s="100"/>
      <c r="OG9" s="100"/>
      <c r="OH9" s="100"/>
      <c r="OI9" s="100"/>
      <c r="OO9" s="101">
        <v>37</v>
      </c>
      <c r="OP9" s="102" t="s">
        <v>46</v>
      </c>
      <c r="OQ9" s="103" t="e">
        <f>#REF!</f>
        <v>#REF!</v>
      </c>
      <c r="OR9" s="110" t="e">
        <f>#REF!</f>
        <v>#REF!</v>
      </c>
      <c r="OS9" s="110" t="e">
        <f>#REF!</f>
        <v>#REF!</v>
      </c>
      <c r="OT9" s="110" t="e">
        <f>#REF!</f>
        <v>#REF!</v>
      </c>
      <c r="OU9" s="110" t="e">
        <f>#REF!</f>
        <v>#REF!</v>
      </c>
      <c r="OW9" s="101">
        <v>37</v>
      </c>
      <c r="OX9" s="102" t="s">
        <v>46</v>
      </c>
      <c r="OY9" s="98" t="e">
        <f t="shared" si="4"/>
        <v>#REF!</v>
      </c>
      <c r="OZ9" s="98" t="e">
        <f t="shared" si="5"/>
        <v>#REF!</v>
      </c>
      <c r="PA9" s="98" t="e">
        <f t="shared" si="6"/>
        <v>#REF!</v>
      </c>
      <c r="PB9" s="98" t="e">
        <f t="shared" si="7"/>
        <v>#REF!</v>
      </c>
      <c r="PC9" s="98" t="e">
        <f t="shared" si="8"/>
        <v>#REF!</v>
      </c>
      <c r="PD9" s="104">
        <v>12.617647058823529</v>
      </c>
      <c r="PE9" s="104">
        <v>12.433333333333334</v>
      </c>
      <c r="PF9" s="104">
        <v>0</v>
      </c>
      <c r="PG9" s="104">
        <v>0</v>
      </c>
      <c r="PH9" s="104">
        <v>1</v>
      </c>
      <c r="PJ9" s="1" t="e">
        <f ca="1">OFFSET(#REF!,$PJ$3+36,0)</f>
        <v>#REF!</v>
      </c>
      <c r="PK9" s="103" t="e">
        <f ca="1">VLOOKUP($PJ9,$OW$4:$PC$25,2,TRUE)</f>
        <v>#REF!</v>
      </c>
      <c r="PL9" s="98" t="e">
        <f ca="1">VLOOKUP($PJ9,$OW$4:$PC$25,3,TRUE)</f>
        <v>#REF!</v>
      </c>
      <c r="PM9" s="98" t="e">
        <f ca="1">VLOOKUP($PJ9,$OW$4:$PC$25,4,TRUE)</f>
        <v>#REF!</v>
      </c>
      <c r="PN9" s="98" t="e">
        <f ca="1">VLOOKUP($PJ9,$OW$4:$PC$25,5,TRUE)</f>
        <v>#REF!</v>
      </c>
      <c r="PO9" s="98" t="e">
        <f ca="1">VLOOKUP($PJ9,$OW$4:$PC$25,6,TRUE)</f>
        <v>#REF!</v>
      </c>
      <c r="PP9" s="105" t="e">
        <f ca="1">VLOOKUP($PJ9,$OW$4:$PC$25,7,TRUE)</f>
        <v>#REF!</v>
      </c>
      <c r="PQ9" s="106" t="e">
        <f ca="1">VLOOKUP($PJ9,$OW$4:$PH$25,8,TRUE)</f>
        <v>#REF!</v>
      </c>
      <c r="PR9" s="106" t="e">
        <f ca="1">VLOOKUP($PJ9,$OW$4:$PH$25,9,TRUE)</f>
        <v>#REF!</v>
      </c>
      <c r="PS9" s="106" t="e">
        <f ca="1">VLOOKUP($PJ9,$OW$4:$PH$25,10,TRUE)</f>
        <v>#REF!</v>
      </c>
      <c r="PT9" s="106" t="e">
        <f ca="1">VLOOKUP($PJ9,$OW$4:$PH$25,11,TRUE)</f>
        <v>#REF!</v>
      </c>
      <c r="PU9" s="106" t="e">
        <f ca="1">VLOOKUP($PJ9,$OW$4:$PH$25,12,TRUE)</f>
        <v>#REF!</v>
      </c>
      <c r="PX9" s="103" t="e">
        <f t="shared" ca="1" si="9"/>
        <v>#REF!</v>
      </c>
      <c r="PY9" s="107">
        <f t="shared" si="10"/>
        <v>0</v>
      </c>
      <c r="PZ9" s="107">
        <f t="shared" si="10"/>
        <v>0</v>
      </c>
      <c r="QA9" s="107">
        <f t="shared" si="10"/>
        <v>0</v>
      </c>
      <c r="QB9" s="107" t="e">
        <f t="shared" ca="1" si="10"/>
        <v>#REF!</v>
      </c>
      <c r="QC9" s="107">
        <f t="shared" si="10"/>
        <v>0</v>
      </c>
      <c r="QD9" s="108">
        <f>IF(QD$1=$PX$1,#REF!,0)</f>
        <v>0</v>
      </c>
      <c r="QE9" s="108">
        <f>IF(QE$1=$PX$1,#REF!,0)</f>
        <v>0</v>
      </c>
      <c r="QF9" s="108">
        <f>IF(QF$1=$PX$1,#REF!,0)</f>
        <v>0</v>
      </c>
      <c r="QG9" s="108" t="e">
        <f>IF(QG$1=$PX$1,#REF!,0)</f>
        <v>#REF!</v>
      </c>
      <c r="QH9" s="108">
        <f>IF(QH$1=$PX$1,#REF!,0)</f>
        <v>0</v>
      </c>
      <c r="QI9" s="109">
        <f t="shared" si="11"/>
        <v>0</v>
      </c>
      <c r="QJ9" s="109">
        <f t="shared" si="11"/>
        <v>0</v>
      </c>
      <c r="QK9" s="109">
        <f t="shared" si="11"/>
        <v>0</v>
      </c>
      <c r="QL9" s="109" t="e">
        <f t="shared" ca="1" si="11"/>
        <v>#REF!</v>
      </c>
      <c r="QM9" s="109">
        <f t="shared" si="11"/>
        <v>0</v>
      </c>
      <c r="QT9" s="1" t="e">
        <f ca="1">OFFSET(#REF!,$PJ$3+36,0)</f>
        <v>#REF!</v>
      </c>
      <c r="QU9" s="103" t="e">
        <f ca="1">VLOOKUP($QT9,$OW$4:$PC$25,2,TRUE)</f>
        <v>#REF!</v>
      </c>
      <c r="QV9" s="98" t="e">
        <f ca="1">VLOOKUP($QT9,$OW$4:$PC$25,3,TRUE)</f>
        <v>#REF!</v>
      </c>
      <c r="QW9" s="98" t="e">
        <f ca="1">VLOOKUP($QT9,$OW$4:$PC$25,4,TRUE)</f>
        <v>#REF!</v>
      </c>
      <c r="QX9" s="98" t="e">
        <f ca="1">VLOOKUP($QT9,$OW$4:$PC$25,5,TRUE)</f>
        <v>#REF!</v>
      </c>
      <c r="QY9" s="98" t="e">
        <f ca="1">VLOOKUP($QT9,$OW$4:$PC$25,6,TRUE)</f>
        <v>#REF!</v>
      </c>
      <c r="QZ9" s="98" t="e">
        <f ca="1">VLOOKUP($QT9,$OW$4:$PC$25,7,TRUE)</f>
        <v>#REF!</v>
      </c>
    </row>
    <row r="10" spans="1:468" ht="15.75" thickBot="1" x14ac:dyDescent="0.3">
      <c r="A10" s="1">
        <f t="shared" si="2"/>
        <v>6</v>
      </c>
      <c r="B10" s="95">
        <v>43503</v>
      </c>
      <c r="C10" s="117">
        <v>4</v>
      </c>
      <c r="D10" s="103">
        <v>1</v>
      </c>
      <c r="E10" s="103">
        <v>3</v>
      </c>
      <c r="F10" s="103">
        <v>3</v>
      </c>
      <c r="G10" s="103">
        <v>5</v>
      </c>
      <c r="H10" s="103">
        <v>2</v>
      </c>
      <c r="I10" s="103">
        <v>0</v>
      </c>
      <c r="J10" s="103">
        <v>0</v>
      </c>
      <c r="K10" s="103">
        <v>7</v>
      </c>
      <c r="L10" s="103">
        <v>0</v>
      </c>
      <c r="M10" s="103">
        <v>4</v>
      </c>
      <c r="N10" s="103">
        <v>0</v>
      </c>
      <c r="O10" s="103">
        <v>0</v>
      </c>
      <c r="P10" s="103">
        <v>3</v>
      </c>
      <c r="Q10" s="103">
        <v>5</v>
      </c>
      <c r="R10" s="103">
        <v>3</v>
      </c>
      <c r="S10" s="103">
        <v>9</v>
      </c>
      <c r="T10" s="103">
        <v>1</v>
      </c>
      <c r="U10" s="103">
        <v>5</v>
      </c>
      <c r="V10" s="103">
        <v>2</v>
      </c>
      <c r="W10" s="103">
        <v>1</v>
      </c>
      <c r="X10" s="103">
        <v>16</v>
      </c>
      <c r="Y10" s="118">
        <v>5</v>
      </c>
      <c r="Z10" s="117">
        <v>0</v>
      </c>
      <c r="AA10" s="119">
        <v>0</v>
      </c>
      <c r="AB10" s="103">
        <v>0</v>
      </c>
      <c r="AC10" s="103">
        <v>0</v>
      </c>
      <c r="AD10" s="103">
        <v>0</v>
      </c>
      <c r="AE10" s="118">
        <v>0</v>
      </c>
      <c r="AF10" s="120">
        <v>0</v>
      </c>
      <c r="AG10" s="119">
        <v>1</v>
      </c>
      <c r="AH10" s="103">
        <v>4</v>
      </c>
      <c r="AI10" s="103">
        <v>1</v>
      </c>
      <c r="AJ10" s="118">
        <v>4</v>
      </c>
      <c r="AK10" s="117">
        <v>0</v>
      </c>
      <c r="AL10" s="103">
        <v>0</v>
      </c>
      <c r="AM10" s="103">
        <v>4</v>
      </c>
      <c r="AN10" s="103">
        <v>0</v>
      </c>
      <c r="AO10" s="103">
        <v>0</v>
      </c>
      <c r="AP10" s="103">
        <v>2</v>
      </c>
      <c r="AQ10" s="103">
        <v>0</v>
      </c>
      <c r="AR10" s="103">
        <v>0</v>
      </c>
      <c r="AS10" s="103">
        <v>2</v>
      </c>
      <c r="AT10" s="103">
        <v>0</v>
      </c>
      <c r="AU10" s="103">
        <v>1</v>
      </c>
      <c r="AV10" s="103">
        <v>0</v>
      </c>
      <c r="AW10" s="103">
        <v>0</v>
      </c>
      <c r="AX10" s="103">
        <v>5</v>
      </c>
      <c r="AY10" s="103">
        <v>3</v>
      </c>
      <c r="AZ10" s="103">
        <v>3</v>
      </c>
      <c r="BA10" s="103">
        <v>0</v>
      </c>
      <c r="BB10" s="103">
        <v>0</v>
      </c>
      <c r="BC10" s="103">
        <v>1</v>
      </c>
      <c r="BD10" s="103">
        <v>0</v>
      </c>
      <c r="BE10" s="103">
        <v>0</v>
      </c>
      <c r="BF10" s="103">
        <v>3</v>
      </c>
      <c r="BG10" s="103">
        <v>2</v>
      </c>
      <c r="BH10" s="103">
        <v>1</v>
      </c>
      <c r="BI10" s="103">
        <v>4</v>
      </c>
      <c r="BJ10" s="103">
        <v>0</v>
      </c>
      <c r="BK10" s="103">
        <v>3</v>
      </c>
      <c r="BL10" s="103">
        <v>1</v>
      </c>
      <c r="BM10" s="103">
        <v>1</v>
      </c>
      <c r="BN10" s="118">
        <v>6</v>
      </c>
      <c r="BO10" s="103">
        <v>10</v>
      </c>
      <c r="BP10" s="103">
        <v>0</v>
      </c>
      <c r="BQ10" s="103">
        <v>3</v>
      </c>
      <c r="BR10" s="103">
        <v>2</v>
      </c>
      <c r="BS10" s="118">
        <v>2</v>
      </c>
      <c r="BT10" s="111">
        <v>0</v>
      </c>
      <c r="BU10" s="112">
        <v>0</v>
      </c>
      <c r="BV10" s="112">
        <v>0</v>
      </c>
      <c r="BW10" s="112">
        <v>0</v>
      </c>
      <c r="BX10" s="114">
        <v>0</v>
      </c>
      <c r="BY10" s="111">
        <v>0</v>
      </c>
      <c r="BZ10" s="112">
        <v>0</v>
      </c>
      <c r="CA10" s="112">
        <v>0</v>
      </c>
      <c r="CB10" s="112">
        <v>0</v>
      </c>
      <c r="CC10" s="112">
        <v>0</v>
      </c>
      <c r="CD10" s="114">
        <v>0</v>
      </c>
      <c r="CE10" s="111">
        <v>0</v>
      </c>
      <c r="CF10" s="112">
        <v>0</v>
      </c>
      <c r="CG10" s="112">
        <v>0</v>
      </c>
      <c r="CH10" s="112">
        <v>0</v>
      </c>
      <c r="CI10" s="114">
        <v>0</v>
      </c>
      <c r="CJ10" s="111">
        <v>0</v>
      </c>
      <c r="CK10" s="112">
        <v>0</v>
      </c>
      <c r="CL10" s="112">
        <v>0</v>
      </c>
      <c r="CM10" s="112">
        <v>0</v>
      </c>
      <c r="CN10" s="112">
        <v>0</v>
      </c>
      <c r="CO10" s="113">
        <v>0</v>
      </c>
      <c r="CP10" s="111">
        <v>0</v>
      </c>
      <c r="CQ10" s="112">
        <v>0</v>
      </c>
      <c r="CR10" s="112">
        <v>0</v>
      </c>
      <c r="CS10" s="113">
        <v>0</v>
      </c>
      <c r="CT10" s="111">
        <v>0</v>
      </c>
      <c r="CU10" s="112">
        <v>0</v>
      </c>
      <c r="CV10" s="112">
        <v>0</v>
      </c>
      <c r="CW10" s="112">
        <v>0</v>
      </c>
      <c r="CX10" s="112">
        <v>0</v>
      </c>
      <c r="CY10" s="113">
        <v>0</v>
      </c>
      <c r="CZ10" s="111" t="s">
        <v>40</v>
      </c>
      <c r="DA10" s="111" t="s">
        <v>40</v>
      </c>
      <c r="DB10" s="111" t="s">
        <v>40</v>
      </c>
      <c r="DC10" s="111" t="s">
        <v>40</v>
      </c>
      <c r="DD10" s="111" t="s">
        <v>40</v>
      </c>
      <c r="DE10" s="111" t="s">
        <v>40</v>
      </c>
      <c r="DF10" s="111" t="s">
        <v>40</v>
      </c>
      <c r="DG10" s="111" t="s">
        <v>40</v>
      </c>
      <c r="DH10" s="111" t="s">
        <v>40</v>
      </c>
      <c r="DI10" s="111" t="s">
        <v>40</v>
      </c>
      <c r="DJ10" s="120">
        <v>0</v>
      </c>
      <c r="DK10" s="117">
        <v>0</v>
      </c>
      <c r="DL10" s="120">
        <v>0</v>
      </c>
      <c r="DM10" s="122">
        <v>4</v>
      </c>
      <c r="DN10" s="96">
        <f t="shared" si="3"/>
        <v>148</v>
      </c>
      <c r="DQ10" s="97"/>
      <c r="DR10" s="97"/>
      <c r="DS10" s="97"/>
      <c r="DT10" s="97"/>
      <c r="DU10" s="97"/>
      <c r="DW10" s="98"/>
      <c r="DX10" s="98"/>
      <c r="DY10" s="98"/>
      <c r="DZ10" s="98"/>
      <c r="EA10" s="98"/>
      <c r="EE10" s="99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L10" s="100"/>
      <c r="FM10" s="100"/>
      <c r="FN10" s="10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J10" s="100"/>
      <c r="GK10" s="100"/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H10" s="100"/>
      <c r="HI10" s="100"/>
      <c r="HJ10" s="10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  <c r="IF10" s="100"/>
      <c r="IG10" s="100"/>
      <c r="IH10" s="100"/>
      <c r="II10" s="100"/>
      <c r="IJ10" s="100"/>
      <c r="IK10" s="100"/>
      <c r="IL10" s="100"/>
      <c r="IM10" s="100"/>
      <c r="IN10" s="100"/>
      <c r="IO10" s="100"/>
      <c r="IP10" s="100"/>
      <c r="IQ10" s="100"/>
      <c r="IR10" s="100"/>
      <c r="IS10" s="100"/>
      <c r="IT10" s="100"/>
      <c r="IU10" s="100"/>
      <c r="IV10" s="100"/>
      <c r="IW10" s="100"/>
      <c r="IX10" s="100"/>
      <c r="IY10" s="100"/>
      <c r="IZ10" s="100"/>
      <c r="JA10" s="100"/>
      <c r="JB10" s="100"/>
      <c r="JC10" s="100"/>
      <c r="JD10" s="100"/>
      <c r="JE10" s="100"/>
      <c r="JF10" s="100"/>
      <c r="JG10" s="100"/>
      <c r="JH10" s="100"/>
      <c r="JI10" s="100"/>
      <c r="JJ10" s="100"/>
      <c r="JK10" s="100"/>
      <c r="JL10" s="100"/>
      <c r="JM10" s="100"/>
      <c r="JN10" s="100"/>
      <c r="JO10" s="100"/>
      <c r="JP10" s="100"/>
      <c r="JQ10" s="100"/>
      <c r="JR10" s="100"/>
      <c r="JS10" s="100"/>
      <c r="JT10" s="100"/>
      <c r="JU10" s="100"/>
      <c r="JV10" s="100"/>
      <c r="JW10" s="100"/>
      <c r="JX10" s="100"/>
      <c r="JY10" s="100"/>
      <c r="JZ10" s="100"/>
      <c r="KA10" s="100"/>
      <c r="KB10" s="100"/>
      <c r="KC10" s="100"/>
      <c r="KD10" s="100"/>
      <c r="KE10" s="100"/>
      <c r="KF10" s="100"/>
      <c r="KG10" s="100"/>
      <c r="KH10" s="100"/>
      <c r="KI10" s="100"/>
      <c r="KJ10" s="100"/>
      <c r="KK10" s="100"/>
      <c r="KL10" s="100"/>
      <c r="KM10" s="100"/>
      <c r="KN10" s="100"/>
      <c r="KO10" s="100"/>
      <c r="KP10" s="100"/>
      <c r="KQ10" s="100"/>
      <c r="KR10" s="100"/>
      <c r="KS10" s="100"/>
      <c r="KT10" s="100"/>
      <c r="KU10" s="100"/>
      <c r="KV10" s="100"/>
      <c r="KW10" s="100"/>
      <c r="KX10" s="100"/>
      <c r="KY10" s="100"/>
      <c r="KZ10" s="100"/>
      <c r="LA10" s="100"/>
      <c r="LB10" s="100"/>
      <c r="LC10" s="100"/>
      <c r="LD10" s="100"/>
      <c r="LE10" s="100"/>
      <c r="LF10" s="100"/>
      <c r="LG10" s="100"/>
      <c r="LH10" s="100"/>
      <c r="LI10" s="100"/>
      <c r="LJ10" s="100"/>
      <c r="LK10" s="100"/>
      <c r="LL10" s="100"/>
      <c r="LM10" s="100"/>
      <c r="LN10" s="100"/>
      <c r="LO10" s="100"/>
      <c r="LP10" s="100"/>
      <c r="LQ10" s="100"/>
      <c r="LR10" s="100"/>
      <c r="LS10" s="100"/>
      <c r="LT10" s="100"/>
      <c r="LU10" s="100"/>
      <c r="LV10" s="100"/>
      <c r="LW10" s="100"/>
      <c r="LX10" s="100"/>
      <c r="LY10" s="100"/>
      <c r="LZ10" s="100"/>
      <c r="MA10" s="100"/>
      <c r="MB10" s="100"/>
      <c r="MC10" s="100"/>
      <c r="MD10" s="100"/>
      <c r="ME10" s="100"/>
      <c r="MF10" s="100"/>
      <c r="MG10" s="100"/>
      <c r="MH10" s="100"/>
      <c r="MI10" s="100"/>
      <c r="MJ10" s="100"/>
      <c r="MK10" s="100"/>
      <c r="ML10" s="100"/>
      <c r="MM10" s="100"/>
      <c r="MN10" s="100"/>
      <c r="MO10" s="100"/>
      <c r="MP10" s="100"/>
      <c r="MQ10" s="100"/>
      <c r="MR10" s="100"/>
      <c r="MS10" s="100"/>
      <c r="MT10" s="100"/>
      <c r="MU10" s="100"/>
      <c r="MV10" s="100"/>
      <c r="MW10" s="100"/>
      <c r="MX10" s="100"/>
      <c r="MY10" s="100"/>
      <c r="MZ10" s="100"/>
      <c r="NA10" s="100"/>
      <c r="NB10" s="100"/>
      <c r="NC10" s="100"/>
      <c r="ND10" s="100"/>
      <c r="NE10" s="100"/>
      <c r="NF10" s="100"/>
      <c r="NG10" s="100"/>
      <c r="NH10" s="100"/>
      <c r="NI10" s="100"/>
      <c r="NJ10" s="100"/>
      <c r="NK10" s="100"/>
      <c r="NL10" s="100"/>
      <c r="NM10" s="100"/>
      <c r="NN10" s="100"/>
      <c r="NO10" s="100"/>
      <c r="NP10" s="100"/>
      <c r="NQ10" s="100"/>
      <c r="NR10" s="100"/>
      <c r="NS10" s="100"/>
      <c r="NT10" s="100"/>
      <c r="NU10" s="100"/>
      <c r="NV10" s="100"/>
      <c r="NW10" s="100"/>
      <c r="NX10" s="100"/>
      <c r="NY10" s="100"/>
      <c r="NZ10" s="100"/>
      <c r="OA10" s="100"/>
      <c r="OB10" s="100"/>
      <c r="OC10" s="100"/>
      <c r="OD10" s="100"/>
      <c r="OE10" s="100"/>
      <c r="OF10" s="100"/>
      <c r="OG10" s="100"/>
      <c r="OH10" s="100"/>
      <c r="OI10" s="100"/>
      <c r="OO10" s="101">
        <v>38</v>
      </c>
      <c r="OP10" s="102" t="s">
        <v>47</v>
      </c>
      <c r="OQ10" s="103" t="e">
        <f>#REF!</f>
        <v>#REF!</v>
      </c>
      <c r="OR10" s="110" t="e">
        <f>#REF!</f>
        <v>#REF!</v>
      </c>
      <c r="OS10" s="110" t="e">
        <f>#REF!</f>
        <v>#REF!</v>
      </c>
      <c r="OT10" s="110" t="e">
        <f>#REF!</f>
        <v>#REF!</v>
      </c>
      <c r="OU10" s="110" t="e">
        <f>#REF!</f>
        <v>#REF!</v>
      </c>
      <c r="OW10" s="101">
        <v>38</v>
      </c>
      <c r="OX10" s="102" t="s">
        <v>47</v>
      </c>
      <c r="OY10" s="98" t="e">
        <f t="shared" si="4"/>
        <v>#REF!</v>
      </c>
      <c r="OZ10" s="98" t="e">
        <f t="shared" si="5"/>
        <v>#REF!</v>
      </c>
      <c r="PA10" s="98" t="e">
        <f t="shared" si="6"/>
        <v>#REF!</v>
      </c>
      <c r="PB10" s="98" t="e">
        <f t="shared" si="7"/>
        <v>#REF!</v>
      </c>
      <c r="PC10" s="98" t="e">
        <f t="shared" si="8"/>
        <v>#REF!</v>
      </c>
      <c r="PD10" s="104">
        <v>15.058823529411764</v>
      </c>
      <c r="PE10" s="104">
        <v>8.1</v>
      </c>
      <c r="PF10" s="104">
        <v>6.25E-2</v>
      </c>
      <c r="PG10" s="104">
        <v>0</v>
      </c>
      <c r="PH10" s="104">
        <v>0.5</v>
      </c>
      <c r="PJ10" s="1" t="e">
        <f ca="1">OFFSET(#REF!,$PJ$3+37,0)</f>
        <v>#REF!</v>
      </c>
      <c r="PK10" s="103" t="e">
        <f ca="1">VLOOKUP($PJ10,$OW$4:$PC$25,2,TRUE)</f>
        <v>#REF!</v>
      </c>
      <c r="PL10" s="98" t="e">
        <f ca="1">VLOOKUP($PJ10,$OW$4:$PC$25,3,TRUE)</f>
        <v>#REF!</v>
      </c>
      <c r="PM10" s="98" t="e">
        <f ca="1">VLOOKUP($PJ10,$OW$4:$PC$25,4,TRUE)</f>
        <v>#REF!</v>
      </c>
      <c r="PN10" s="98" t="e">
        <f ca="1">VLOOKUP($PJ10,$OW$4:$PC$25,5,TRUE)</f>
        <v>#REF!</v>
      </c>
      <c r="PO10" s="98" t="e">
        <f ca="1">VLOOKUP($PJ10,$OW$4:$PC$25,6,TRUE)</f>
        <v>#REF!</v>
      </c>
      <c r="PP10" s="105" t="e">
        <f ca="1">VLOOKUP($PJ10,$OW$4:$PC$25,7,TRUE)</f>
        <v>#REF!</v>
      </c>
      <c r="PQ10" s="106" t="e">
        <f ca="1">VLOOKUP($PJ10,$OW$4:$PH$25,8,TRUE)</f>
        <v>#REF!</v>
      </c>
      <c r="PR10" s="106" t="e">
        <f ca="1">VLOOKUP($PJ10,$OW$4:$PH$25,9,TRUE)</f>
        <v>#REF!</v>
      </c>
      <c r="PS10" s="106" t="e">
        <f ca="1">VLOOKUP($PJ10,$OW$4:$PH$25,10,TRUE)</f>
        <v>#REF!</v>
      </c>
      <c r="PT10" s="106" t="e">
        <f ca="1">VLOOKUP($PJ10,$OW$4:$PH$25,11,TRUE)</f>
        <v>#REF!</v>
      </c>
      <c r="PU10" s="106" t="e">
        <f ca="1">VLOOKUP($PJ10,$OW$4:$PH$25,12,TRUE)</f>
        <v>#REF!</v>
      </c>
      <c r="PX10" s="103" t="e">
        <f t="shared" ca="1" si="9"/>
        <v>#REF!</v>
      </c>
      <c r="PY10" s="107">
        <f t="shared" si="10"/>
        <v>0</v>
      </c>
      <c r="PZ10" s="107">
        <f t="shared" si="10"/>
        <v>0</v>
      </c>
      <c r="QA10" s="107">
        <f t="shared" si="10"/>
        <v>0</v>
      </c>
      <c r="QB10" s="107" t="e">
        <f t="shared" ca="1" si="10"/>
        <v>#REF!</v>
      </c>
      <c r="QC10" s="107">
        <f t="shared" si="10"/>
        <v>0</v>
      </c>
      <c r="QD10" s="108">
        <f>IF(QD$1=$PX$1,#REF!,0)</f>
        <v>0</v>
      </c>
      <c r="QE10" s="108">
        <f>IF(QE$1=$PX$1,#REF!,0)</f>
        <v>0</v>
      </c>
      <c r="QF10" s="108">
        <f>IF(QF$1=$PX$1,#REF!,0)</f>
        <v>0</v>
      </c>
      <c r="QG10" s="108" t="e">
        <f>IF(QG$1=$PX$1,#REF!,0)</f>
        <v>#REF!</v>
      </c>
      <c r="QH10" s="108">
        <f>IF(QH$1=$PX$1,#REF!,0)</f>
        <v>0</v>
      </c>
      <c r="QI10" s="109">
        <f t="shared" si="11"/>
        <v>0</v>
      </c>
      <c r="QJ10" s="109">
        <f t="shared" si="11"/>
        <v>0</v>
      </c>
      <c r="QK10" s="109">
        <f t="shared" si="11"/>
        <v>0</v>
      </c>
      <c r="QL10" s="109" t="e">
        <f t="shared" ca="1" si="11"/>
        <v>#REF!</v>
      </c>
      <c r="QM10" s="109">
        <f t="shared" si="11"/>
        <v>0</v>
      </c>
      <c r="QT10" s="1" t="e">
        <f ca="1">OFFSET(#REF!,$PJ$3+37,0)</f>
        <v>#REF!</v>
      </c>
      <c r="QU10" s="103" t="e">
        <f ca="1">VLOOKUP($QT10,$OW$4:$PC$25,2,TRUE)</f>
        <v>#REF!</v>
      </c>
      <c r="QV10" s="98" t="e">
        <f ca="1">VLOOKUP($QT10,$OW$4:$PC$25,3,TRUE)</f>
        <v>#REF!</v>
      </c>
      <c r="QW10" s="98" t="e">
        <f ca="1">VLOOKUP($QT10,$OW$4:$PC$25,4,TRUE)</f>
        <v>#REF!</v>
      </c>
      <c r="QX10" s="98" t="e">
        <f ca="1">VLOOKUP($QT10,$OW$4:$PC$25,5,TRUE)</f>
        <v>#REF!</v>
      </c>
      <c r="QY10" s="98" t="e">
        <f ca="1">VLOOKUP($QT10,$OW$4:$PC$25,6,TRUE)</f>
        <v>#REF!</v>
      </c>
      <c r="QZ10" s="98" t="e">
        <f ca="1">VLOOKUP($QT10,$OW$4:$PC$25,7,TRUE)</f>
        <v>#REF!</v>
      </c>
    </row>
    <row r="11" spans="1:468" ht="15.75" thickBot="1" x14ac:dyDescent="0.3">
      <c r="A11" s="1">
        <f t="shared" si="2"/>
        <v>6</v>
      </c>
      <c r="B11" s="95">
        <v>43504</v>
      </c>
      <c r="C11" s="117">
        <v>7</v>
      </c>
      <c r="D11" s="103">
        <v>1</v>
      </c>
      <c r="E11" s="103">
        <v>0</v>
      </c>
      <c r="F11" s="103">
        <v>5</v>
      </c>
      <c r="G11" s="103">
        <v>9</v>
      </c>
      <c r="H11" s="103">
        <v>5</v>
      </c>
      <c r="I11" s="103">
        <v>3</v>
      </c>
      <c r="J11" s="103">
        <v>1</v>
      </c>
      <c r="K11" s="103">
        <v>3</v>
      </c>
      <c r="L11" s="103">
        <v>0</v>
      </c>
      <c r="M11" s="103">
        <v>1</v>
      </c>
      <c r="N11" s="103">
        <v>2</v>
      </c>
      <c r="O11" s="103">
        <v>1</v>
      </c>
      <c r="P11" s="103">
        <v>0</v>
      </c>
      <c r="Q11" s="103">
        <v>0</v>
      </c>
      <c r="R11" s="103">
        <v>0</v>
      </c>
      <c r="S11" s="103">
        <v>7</v>
      </c>
      <c r="T11" s="103">
        <v>0</v>
      </c>
      <c r="U11" s="103">
        <v>0</v>
      </c>
      <c r="V11" s="103">
        <v>5</v>
      </c>
      <c r="W11" s="103">
        <v>6</v>
      </c>
      <c r="X11" s="103">
        <v>21</v>
      </c>
      <c r="Y11" s="118">
        <v>3</v>
      </c>
      <c r="Z11" s="117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20">
        <v>0</v>
      </c>
      <c r="AG11" s="119">
        <v>0</v>
      </c>
      <c r="AH11" s="103">
        <v>0</v>
      </c>
      <c r="AI11" s="103">
        <v>0</v>
      </c>
      <c r="AJ11" s="118">
        <v>5</v>
      </c>
      <c r="AK11" s="117">
        <v>0</v>
      </c>
      <c r="AL11" s="103">
        <v>0</v>
      </c>
      <c r="AM11" s="103">
        <v>4</v>
      </c>
      <c r="AN11" s="103">
        <v>1</v>
      </c>
      <c r="AO11" s="103">
        <v>2</v>
      </c>
      <c r="AP11" s="103">
        <v>0</v>
      </c>
      <c r="AQ11" s="103">
        <v>1</v>
      </c>
      <c r="AR11" s="103">
        <v>0</v>
      </c>
      <c r="AS11" s="103">
        <v>1</v>
      </c>
      <c r="AT11" s="103">
        <v>1</v>
      </c>
      <c r="AU11" s="103">
        <v>1</v>
      </c>
      <c r="AV11" s="103">
        <v>4</v>
      </c>
      <c r="AW11" s="103">
        <v>2</v>
      </c>
      <c r="AX11" s="103">
        <v>2</v>
      </c>
      <c r="AY11" s="103">
        <v>0</v>
      </c>
      <c r="AZ11" s="103">
        <v>0</v>
      </c>
      <c r="BA11" s="103">
        <v>0</v>
      </c>
      <c r="BB11" s="103">
        <v>0</v>
      </c>
      <c r="BC11" s="103">
        <v>0</v>
      </c>
      <c r="BD11" s="103">
        <v>1</v>
      </c>
      <c r="BE11" s="103">
        <v>1</v>
      </c>
      <c r="BF11" s="103">
        <v>0</v>
      </c>
      <c r="BG11" s="103">
        <v>2</v>
      </c>
      <c r="BH11" s="103">
        <v>4</v>
      </c>
      <c r="BI11" s="103">
        <v>3</v>
      </c>
      <c r="BJ11" s="103">
        <v>4</v>
      </c>
      <c r="BK11" s="103">
        <v>1</v>
      </c>
      <c r="BL11" s="103">
        <v>6</v>
      </c>
      <c r="BM11" s="103">
        <v>1</v>
      </c>
      <c r="BN11" s="118">
        <v>1</v>
      </c>
      <c r="BO11" s="118">
        <v>13</v>
      </c>
      <c r="BP11" s="112">
        <v>0</v>
      </c>
      <c r="BQ11" s="103">
        <v>3</v>
      </c>
      <c r="BR11" s="103">
        <v>0</v>
      </c>
      <c r="BS11" s="118">
        <v>2</v>
      </c>
      <c r="BT11" s="111">
        <v>0</v>
      </c>
      <c r="BU11" s="112">
        <v>0</v>
      </c>
      <c r="BV11" s="112">
        <v>0</v>
      </c>
      <c r="BW11" s="112">
        <v>0</v>
      </c>
      <c r="BX11" s="114">
        <v>0</v>
      </c>
      <c r="BY11" s="111">
        <v>0</v>
      </c>
      <c r="BZ11" s="112">
        <v>0</v>
      </c>
      <c r="CA11" s="112">
        <v>0</v>
      </c>
      <c r="CB11" s="112">
        <v>0</v>
      </c>
      <c r="CC11" s="112">
        <v>0</v>
      </c>
      <c r="CD11" s="114">
        <v>0</v>
      </c>
      <c r="CE11" s="111">
        <v>0</v>
      </c>
      <c r="CF11" s="112">
        <v>0</v>
      </c>
      <c r="CG11" s="112">
        <v>0</v>
      </c>
      <c r="CH11" s="112">
        <v>0</v>
      </c>
      <c r="CI11" s="114">
        <v>0</v>
      </c>
      <c r="CJ11" s="111">
        <v>0</v>
      </c>
      <c r="CK11" s="112">
        <v>0</v>
      </c>
      <c r="CL11" s="112">
        <v>0</v>
      </c>
      <c r="CM11" s="112">
        <v>0</v>
      </c>
      <c r="CN11" s="112">
        <v>0</v>
      </c>
      <c r="CO11" s="113">
        <v>0</v>
      </c>
      <c r="CP11" s="111">
        <v>0</v>
      </c>
      <c r="CQ11" s="112">
        <v>0</v>
      </c>
      <c r="CR11" s="112">
        <v>0</v>
      </c>
      <c r="CS11" s="113">
        <v>0</v>
      </c>
      <c r="CT11" s="111">
        <v>0</v>
      </c>
      <c r="CU11" s="112">
        <v>0</v>
      </c>
      <c r="CV11" s="112">
        <v>0</v>
      </c>
      <c r="CW11" s="112">
        <v>0</v>
      </c>
      <c r="CX11" s="112">
        <v>0</v>
      </c>
      <c r="CY11" s="113">
        <v>0</v>
      </c>
      <c r="CZ11" s="111">
        <v>0</v>
      </c>
      <c r="DA11" s="111" t="s">
        <v>40</v>
      </c>
      <c r="DB11" s="111" t="s">
        <v>40</v>
      </c>
      <c r="DC11" s="111" t="s">
        <v>40</v>
      </c>
      <c r="DD11" s="111" t="s">
        <v>40</v>
      </c>
      <c r="DE11" s="111" t="s">
        <v>40</v>
      </c>
      <c r="DF11" s="111" t="s">
        <v>40</v>
      </c>
      <c r="DG11" s="111" t="s">
        <v>40</v>
      </c>
      <c r="DH11" s="111" t="s">
        <v>40</v>
      </c>
      <c r="DI11" s="111" t="s">
        <v>40</v>
      </c>
      <c r="DJ11" s="111" t="s">
        <v>40</v>
      </c>
      <c r="DK11" s="117">
        <v>0</v>
      </c>
      <c r="DL11" s="120">
        <v>0</v>
      </c>
      <c r="DM11" s="122">
        <v>4</v>
      </c>
      <c r="DN11" s="96">
        <f t="shared" si="3"/>
        <v>146</v>
      </c>
      <c r="DQ11" s="97"/>
      <c r="DR11" s="97"/>
      <c r="DS11" s="97"/>
      <c r="DT11" s="97"/>
      <c r="DU11" s="97"/>
      <c r="DW11" s="98"/>
      <c r="DX11" s="98"/>
      <c r="DY11" s="98"/>
      <c r="DZ11" s="98"/>
      <c r="EA11" s="98"/>
      <c r="EE11" s="99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0"/>
      <c r="LC11" s="100"/>
      <c r="LD11" s="100"/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0"/>
      <c r="ML11" s="100"/>
      <c r="MM11" s="100"/>
      <c r="MN11" s="100"/>
      <c r="MO11" s="100"/>
      <c r="MP11" s="100"/>
      <c r="MQ11" s="100"/>
      <c r="MR11" s="100"/>
      <c r="MS11" s="100"/>
      <c r="MT11" s="100"/>
      <c r="MU11" s="100"/>
      <c r="MV11" s="100"/>
      <c r="MW11" s="100"/>
      <c r="MX11" s="100"/>
      <c r="MY11" s="100"/>
      <c r="MZ11" s="100"/>
      <c r="NA11" s="100"/>
      <c r="NB11" s="100"/>
      <c r="NC11" s="100"/>
      <c r="ND11" s="100"/>
      <c r="NE11" s="100"/>
      <c r="NF11" s="100"/>
      <c r="NG11" s="100"/>
      <c r="NH11" s="100"/>
      <c r="NI11" s="100"/>
      <c r="NJ11" s="100"/>
      <c r="NK11" s="100"/>
      <c r="NL11" s="100"/>
      <c r="NM11" s="100"/>
      <c r="NN11" s="100"/>
      <c r="NO11" s="100"/>
      <c r="NP11" s="100"/>
      <c r="NQ11" s="100"/>
      <c r="NR11" s="100"/>
      <c r="NS11" s="100"/>
      <c r="NT11" s="100"/>
      <c r="NU11" s="100"/>
      <c r="NV11" s="100"/>
      <c r="NW11" s="100"/>
      <c r="NX11" s="100"/>
      <c r="NY11" s="100"/>
      <c r="NZ11" s="100"/>
      <c r="OA11" s="100"/>
      <c r="OB11" s="100"/>
      <c r="OC11" s="100"/>
      <c r="OD11" s="100"/>
      <c r="OE11" s="100"/>
      <c r="OF11" s="100"/>
      <c r="OG11" s="100"/>
      <c r="OH11" s="100"/>
      <c r="OI11" s="100"/>
      <c r="OO11" s="101">
        <v>39</v>
      </c>
      <c r="OP11" s="102" t="s">
        <v>48</v>
      </c>
      <c r="OQ11" s="103" t="e">
        <f>#REF!</f>
        <v>#REF!</v>
      </c>
      <c r="OR11" s="110" t="e">
        <f>#REF!</f>
        <v>#REF!</v>
      </c>
      <c r="OS11" s="110" t="e">
        <f>#REF!</f>
        <v>#REF!</v>
      </c>
      <c r="OT11" s="110" t="e">
        <f>#REF!</f>
        <v>#REF!</v>
      </c>
      <c r="OU11" s="110" t="e">
        <f>#REF!</f>
        <v>#REF!</v>
      </c>
      <c r="OW11" s="101">
        <v>39</v>
      </c>
      <c r="OX11" s="102" t="s">
        <v>48</v>
      </c>
      <c r="OY11" s="98" t="e">
        <f t="shared" si="4"/>
        <v>#REF!</v>
      </c>
      <c r="OZ11" s="98" t="e">
        <f t="shared" si="5"/>
        <v>#REF!</v>
      </c>
      <c r="PA11" s="98" t="e">
        <f t="shared" si="6"/>
        <v>#REF!</v>
      </c>
      <c r="PB11" s="98" t="e">
        <f t="shared" si="7"/>
        <v>#REF!</v>
      </c>
      <c r="PC11" s="98" t="e">
        <f t="shared" si="8"/>
        <v>#REF!</v>
      </c>
      <c r="PD11" s="104">
        <v>9.617647058823529</v>
      </c>
      <c r="PE11" s="104">
        <v>8.6666666666666661</v>
      </c>
      <c r="PF11" s="104">
        <v>6.25E-2</v>
      </c>
      <c r="PG11" s="104">
        <v>0</v>
      </c>
      <c r="PH11" s="104">
        <v>1</v>
      </c>
      <c r="PJ11" s="1" t="e">
        <f ca="1">OFFSET(#REF!,$PJ$3+38,0)</f>
        <v>#REF!</v>
      </c>
      <c r="PK11" s="103" t="e">
        <f ca="1">VLOOKUP($PJ11,$OW$4:$PC$25,2,TRUE)</f>
        <v>#REF!</v>
      </c>
      <c r="PL11" s="98" t="e">
        <f ca="1">VLOOKUP($PJ11,$OW$4:$PC$25,3,TRUE)</f>
        <v>#REF!</v>
      </c>
      <c r="PM11" s="98" t="e">
        <f ca="1">VLOOKUP($PJ11,$OW$4:$PC$25,4,TRUE)</f>
        <v>#REF!</v>
      </c>
      <c r="PN11" s="98" t="e">
        <f ca="1">VLOOKUP($PJ11,$OW$4:$PC$25,5,TRUE)</f>
        <v>#REF!</v>
      </c>
      <c r="PO11" s="98" t="e">
        <f ca="1">VLOOKUP($PJ11,$OW$4:$PC$25,6,TRUE)</f>
        <v>#REF!</v>
      </c>
      <c r="PP11" s="105" t="e">
        <f ca="1">VLOOKUP($PJ11,$OW$4:$PC$25,7,TRUE)</f>
        <v>#REF!</v>
      </c>
      <c r="PQ11" s="106" t="e">
        <f ca="1">VLOOKUP($PJ11,$OW$4:$PH$25,8,TRUE)</f>
        <v>#REF!</v>
      </c>
      <c r="PR11" s="106" t="e">
        <f ca="1">VLOOKUP($PJ11,$OW$4:$PH$25,9,TRUE)</f>
        <v>#REF!</v>
      </c>
      <c r="PS11" s="106" t="e">
        <f ca="1">VLOOKUP($PJ11,$OW$4:$PH$25,10,TRUE)</f>
        <v>#REF!</v>
      </c>
      <c r="PT11" s="106" t="e">
        <f ca="1">VLOOKUP($PJ11,$OW$4:$PH$25,11,TRUE)</f>
        <v>#REF!</v>
      </c>
      <c r="PU11" s="106" t="e">
        <f ca="1">VLOOKUP($PJ11,$OW$4:$PH$25,12,TRUE)</f>
        <v>#REF!</v>
      </c>
      <c r="PX11" s="103" t="e">
        <f t="shared" ca="1" si="9"/>
        <v>#REF!</v>
      </c>
      <c r="PY11" s="107">
        <f t="shared" si="10"/>
        <v>0</v>
      </c>
      <c r="PZ11" s="107">
        <f t="shared" si="10"/>
        <v>0</v>
      </c>
      <c r="QA11" s="107">
        <f t="shared" si="10"/>
        <v>0</v>
      </c>
      <c r="QB11" s="107" t="e">
        <f t="shared" ca="1" si="10"/>
        <v>#REF!</v>
      </c>
      <c r="QC11" s="107">
        <f t="shared" si="10"/>
        <v>0</v>
      </c>
      <c r="QD11" s="108">
        <f>IF(QD$1=$PX$1,#REF!,0)</f>
        <v>0</v>
      </c>
      <c r="QE11" s="108">
        <f>IF(QE$1=$PX$1,#REF!,0)</f>
        <v>0</v>
      </c>
      <c r="QF11" s="108">
        <f>IF(QF$1=$PX$1,#REF!,0)</f>
        <v>0</v>
      </c>
      <c r="QG11" s="108" t="e">
        <f>IF(QG$1=$PX$1,#REF!,0)</f>
        <v>#REF!</v>
      </c>
      <c r="QH11" s="108">
        <f>IF(QH$1=$PX$1,#REF!,0)</f>
        <v>0</v>
      </c>
      <c r="QI11" s="109">
        <f t="shared" si="11"/>
        <v>0</v>
      </c>
      <c r="QJ11" s="109">
        <f t="shared" si="11"/>
        <v>0</v>
      </c>
      <c r="QK11" s="109">
        <f t="shared" si="11"/>
        <v>0</v>
      </c>
      <c r="QL11" s="109" t="e">
        <f t="shared" ca="1" si="11"/>
        <v>#REF!</v>
      </c>
      <c r="QM11" s="109">
        <f t="shared" si="11"/>
        <v>0</v>
      </c>
      <c r="QT11" s="1" t="e">
        <f ca="1">OFFSET(#REF!,$PJ$3+38,0)</f>
        <v>#REF!</v>
      </c>
      <c r="QU11" s="103" t="e">
        <f ca="1">VLOOKUP($QT11,$OW$4:$PC$25,2,TRUE)</f>
        <v>#REF!</v>
      </c>
      <c r="QV11" s="98" t="e">
        <f ca="1">VLOOKUP($QT11,$OW$4:$PC$25,3,TRUE)</f>
        <v>#REF!</v>
      </c>
      <c r="QW11" s="98" t="e">
        <f ca="1">VLOOKUP($QT11,$OW$4:$PC$25,4,TRUE)</f>
        <v>#REF!</v>
      </c>
      <c r="QX11" s="98" t="e">
        <f ca="1">VLOOKUP($QT11,$OW$4:$PC$25,5,TRUE)</f>
        <v>#REF!</v>
      </c>
      <c r="QY11" s="98" t="e">
        <f ca="1">VLOOKUP($QT11,$OW$4:$PC$25,6,TRUE)</f>
        <v>#REF!</v>
      </c>
      <c r="QZ11" s="98" t="e">
        <f ca="1">VLOOKUP($QT11,$OW$4:$PC$25,7,TRUE)</f>
        <v>#REF!</v>
      </c>
    </row>
    <row r="12" spans="1:468" ht="15.75" thickBot="1" x14ac:dyDescent="0.3">
      <c r="A12" s="1">
        <f t="shared" si="2"/>
        <v>6</v>
      </c>
      <c r="B12" s="95">
        <v>43505</v>
      </c>
      <c r="C12" s="117">
        <v>0</v>
      </c>
      <c r="D12" s="103">
        <v>0</v>
      </c>
      <c r="E12" s="103">
        <v>1</v>
      </c>
      <c r="F12" s="103">
        <v>0</v>
      </c>
      <c r="G12" s="103">
        <v>2</v>
      </c>
      <c r="H12" s="103">
        <v>2</v>
      </c>
      <c r="I12" s="103">
        <v>1</v>
      </c>
      <c r="J12" s="103">
        <v>1</v>
      </c>
      <c r="K12" s="103">
        <v>1</v>
      </c>
      <c r="L12" s="103">
        <v>0</v>
      </c>
      <c r="M12" s="103">
        <v>0</v>
      </c>
      <c r="N12" s="103">
        <v>0</v>
      </c>
      <c r="O12" s="103">
        <v>2</v>
      </c>
      <c r="P12" s="103">
        <v>1</v>
      </c>
      <c r="Q12" s="103">
        <v>4</v>
      </c>
      <c r="R12" s="103">
        <v>1</v>
      </c>
      <c r="S12" s="103">
        <v>1</v>
      </c>
      <c r="T12" s="103">
        <v>1</v>
      </c>
      <c r="U12" s="103">
        <v>2</v>
      </c>
      <c r="V12" s="103">
        <v>4</v>
      </c>
      <c r="W12" s="103">
        <v>5</v>
      </c>
      <c r="X12" s="103">
        <v>1</v>
      </c>
      <c r="Y12" s="118">
        <v>1</v>
      </c>
      <c r="Z12" s="117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20">
        <v>0</v>
      </c>
      <c r="AG12" s="119">
        <v>0</v>
      </c>
      <c r="AH12" s="103">
        <v>4</v>
      </c>
      <c r="AI12" s="103">
        <v>3</v>
      </c>
      <c r="AJ12" s="118">
        <v>0</v>
      </c>
      <c r="AK12" s="117">
        <v>3</v>
      </c>
      <c r="AL12" s="103">
        <v>4</v>
      </c>
      <c r="AM12" s="103">
        <v>4</v>
      </c>
      <c r="AN12" s="103">
        <v>1</v>
      </c>
      <c r="AO12" s="103">
        <v>5</v>
      </c>
      <c r="AP12" s="103">
        <v>1</v>
      </c>
      <c r="AQ12" s="103">
        <v>0</v>
      </c>
      <c r="AR12" s="103">
        <v>0</v>
      </c>
      <c r="AS12" s="103">
        <v>1</v>
      </c>
      <c r="AT12" s="103">
        <v>0</v>
      </c>
      <c r="AU12" s="103">
        <v>1</v>
      </c>
      <c r="AV12" s="103">
        <v>2</v>
      </c>
      <c r="AW12" s="103">
        <v>1</v>
      </c>
      <c r="AX12" s="103">
        <v>3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0</v>
      </c>
      <c r="BE12" s="103">
        <v>0</v>
      </c>
      <c r="BF12" s="103">
        <v>1</v>
      </c>
      <c r="BG12" s="103">
        <v>0</v>
      </c>
      <c r="BH12" s="103">
        <v>0</v>
      </c>
      <c r="BI12" s="103">
        <v>5</v>
      </c>
      <c r="BJ12" s="103">
        <v>1</v>
      </c>
      <c r="BK12" s="103">
        <v>1</v>
      </c>
      <c r="BL12" s="103">
        <v>3</v>
      </c>
      <c r="BM12" s="103">
        <v>0</v>
      </c>
      <c r="BN12" s="118">
        <v>4</v>
      </c>
      <c r="BO12" s="118">
        <v>5</v>
      </c>
      <c r="BP12" s="112" t="s">
        <v>40</v>
      </c>
      <c r="BQ12" s="103">
        <v>1</v>
      </c>
      <c r="BR12" s="103">
        <v>0</v>
      </c>
      <c r="BS12" s="118">
        <v>2</v>
      </c>
      <c r="BT12" s="123">
        <v>0</v>
      </c>
      <c r="BU12" s="112">
        <v>0</v>
      </c>
      <c r="BV12" s="112">
        <v>0</v>
      </c>
      <c r="BW12" s="112">
        <v>0</v>
      </c>
      <c r="BX12" s="114">
        <v>0</v>
      </c>
      <c r="BY12" s="111">
        <v>0</v>
      </c>
      <c r="BZ12" s="112">
        <v>0</v>
      </c>
      <c r="CA12" s="112">
        <v>0</v>
      </c>
      <c r="CB12" s="112">
        <v>0</v>
      </c>
      <c r="CC12" s="112">
        <v>0</v>
      </c>
      <c r="CD12" s="114">
        <v>0</v>
      </c>
      <c r="CE12" s="111">
        <v>0</v>
      </c>
      <c r="CF12" s="112">
        <v>0</v>
      </c>
      <c r="CG12" s="112">
        <v>0</v>
      </c>
      <c r="CH12" s="112">
        <v>0</v>
      </c>
      <c r="CI12" s="114">
        <v>0</v>
      </c>
      <c r="CJ12" s="111">
        <v>0</v>
      </c>
      <c r="CK12" s="112">
        <v>0</v>
      </c>
      <c r="CL12" s="112">
        <v>0</v>
      </c>
      <c r="CM12" s="112">
        <v>0</v>
      </c>
      <c r="CN12" s="112">
        <v>0</v>
      </c>
      <c r="CO12" s="113">
        <v>0</v>
      </c>
      <c r="CP12" s="111">
        <v>0</v>
      </c>
      <c r="CQ12" s="112">
        <v>0</v>
      </c>
      <c r="CR12" s="112">
        <v>0</v>
      </c>
      <c r="CS12" s="113">
        <v>0</v>
      </c>
      <c r="CT12" s="111">
        <v>0</v>
      </c>
      <c r="CU12" s="112">
        <v>0</v>
      </c>
      <c r="CV12" s="112">
        <v>0</v>
      </c>
      <c r="CW12" s="112">
        <v>0</v>
      </c>
      <c r="CX12" s="112">
        <v>0</v>
      </c>
      <c r="CY12" s="113">
        <v>0</v>
      </c>
      <c r="CZ12" s="111" t="s">
        <v>40</v>
      </c>
      <c r="DA12" s="111" t="s">
        <v>40</v>
      </c>
      <c r="DB12" s="111" t="s">
        <v>40</v>
      </c>
      <c r="DC12" s="111" t="s">
        <v>40</v>
      </c>
      <c r="DD12" s="111" t="s">
        <v>40</v>
      </c>
      <c r="DE12" s="111" t="s">
        <v>40</v>
      </c>
      <c r="DF12" s="111" t="s">
        <v>40</v>
      </c>
      <c r="DG12" s="111" t="s">
        <v>40</v>
      </c>
      <c r="DH12" s="111" t="s">
        <v>40</v>
      </c>
      <c r="DI12" s="111" t="s">
        <v>40</v>
      </c>
      <c r="DJ12" s="111" t="s">
        <v>40</v>
      </c>
      <c r="DK12" s="111">
        <v>0</v>
      </c>
      <c r="DL12" s="113">
        <v>0</v>
      </c>
      <c r="DM12" s="115">
        <v>5</v>
      </c>
      <c r="DN12" s="96">
        <f t="shared" si="3"/>
        <v>87</v>
      </c>
      <c r="DQ12" s="97"/>
      <c r="DR12" s="97"/>
      <c r="DS12" s="97"/>
      <c r="DT12" s="97"/>
      <c r="DU12" s="97"/>
      <c r="DW12" s="98"/>
      <c r="DX12" s="98"/>
      <c r="DY12" s="98"/>
      <c r="DZ12" s="98"/>
      <c r="EA12" s="98"/>
      <c r="EE12" s="99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O12" s="101">
        <v>40</v>
      </c>
      <c r="OP12" s="102" t="s">
        <v>49</v>
      </c>
      <c r="OQ12" s="103" t="e">
        <f>#REF!</f>
        <v>#REF!</v>
      </c>
      <c r="OR12" s="110" t="e">
        <f>#REF!</f>
        <v>#REF!</v>
      </c>
      <c r="OS12" s="110" t="e">
        <f>#REF!</f>
        <v>#REF!</v>
      </c>
      <c r="OT12" s="110" t="e">
        <f>#REF!</f>
        <v>#REF!</v>
      </c>
      <c r="OU12" s="110" t="e">
        <f>#REF!</f>
        <v>#REF!</v>
      </c>
      <c r="OW12" s="101">
        <v>40</v>
      </c>
      <c r="OX12" s="102" t="s">
        <v>49</v>
      </c>
      <c r="OY12" s="98" t="e">
        <f t="shared" si="4"/>
        <v>#REF!</v>
      </c>
      <c r="OZ12" s="98" t="e">
        <f t="shared" si="5"/>
        <v>#REF!</v>
      </c>
      <c r="PA12" s="98" t="e">
        <f t="shared" si="6"/>
        <v>#REF!</v>
      </c>
      <c r="PB12" s="98" t="e">
        <f t="shared" si="7"/>
        <v>#REF!</v>
      </c>
      <c r="PC12" s="98" t="e">
        <f t="shared" si="8"/>
        <v>#REF!</v>
      </c>
      <c r="PD12" s="104">
        <v>12.117647058823529</v>
      </c>
      <c r="PE12" s="104">
        <v>19.033333333333335</v>
      </c>
      <c r="PF12" s="104">
        <v>0</v>
      </c>
      <c r="PG12" s="104">
        <v>0</v>
      </c>
      <c r="PH12" s="104">
        <v>0</v>
      </c>
      <c r="PJ12" s="1" t="e">
        <f ca="1">OFFSET(#REF!,$PJ$3+39,0)</f>
        <v>#REF!</v>
      </c>
      <c r="PK12" s="103" t="e">
        <f ca="1">VLOOKUP($PJ12,$OW$4:$PC$25,2,TRUE)</f>
        <v>#REF!</v>
      </c>
      <c r="PL12" s="98" t="e">
        <f ca="1">VLOOKUP($PJ12,$OW$4:$PC$25,3,TRUE)</f>
        <v>#REF!</v>
      </c>
      <c r="PM12" s="98" t="e">
        <f ca="1">VLOOKUP($PJ12,$OW$4:$PC$25,4,TRUE)</f>
        <v>#REF!</v>
      </c>
      <c r="PN12" s="98" t="e">
        <f ca="1">VLOOKUP($PJ12,$OW$4:$PC$25,5,TRUE)</f>
        <v>#REF!</v>
      </c>
      <c r="PO12" s="98" t="e">
        <f ca="1">VLOOKUP($PJ12,$OW$4:$PC$25,6,TRUE)</f>
        <v>#REF!</v>
      </c>
      <c r="PP12" s="105" t="e">
        <f ca="1">VLOOKUP($PJ12,$OW$4:$PC$25,7,TRUE)</f>
        <v>#REF!</v>
      </c>
      <c r="PQ12" s="106" t="e">
        <f ca="1">VLOOKUP($PJ12,$OW$4:$PH$25,8,TRUE)</f>
        <v>#REF!</v>
      </c>
      <c r="PR12" s="106" t="e">
        <f ca="1">VLOOKUP($PJ12,$OW$4:$PH$25,9,TRUE)</f>
        <v>#REF!</v>
      </c>
      <c r="PS12" s="106" t="e">
        <f ca="1">VLOOKUP($PJ12,$OW$4:$PH$25,10,TRUE)</f>
        <v>#REF!</v>
      </c>
      <c r="PT12" s="106" t="e">
        <f ca="1">VLOOKUP($PJ12,$OW$4:$PH$25,11,TRUE)</f>
        <v>#REF!</v>
      </c>
      <c r="PU12" s="106" t="e">
        <f ca="1">VLOOKUP($PJ12,$OW$4:$PH$25,12,TRUE)</f>
        <v>#REF!</v>
      </c>
      <c r="PX12" s="103" t="e">
        <f t="shared" ca="1" si="9"/>
        <v>#REF!</v>
      </c>
      <c r="PY12" s="107">
        <f t="shared" si="10"/>
        <v>0</v>
      </c>
      <c r="PZ12" s="107">
        <f t="shared" si="10"/>
        <v>0</v>
      </c>
      <c r="QA12" s="107">
        <f t="shared" si="10"/>
        <v>0</v>
      </c>
      <c r="QB12" s="107" t="e">
        <f t="shared" ca="1" si="10"/>
        <v>#REF!</v>
      </c>
      <c r="QC12" s="107">
        <f t="shared" si="10"/>
        <v>0</v>
      </c>
      <c r="QD12" s="108">
        <f>IF(QD$1=$PX$1,#REF!,0)</f>
        <v>0</v>
      </c>
      <c r="QE12" s="108">
        <f>IF(QE$1=$PX$1,#REF!,0)</f>
        <v>0</v>
      </c>
      <c r="QF12" s="108">
        <f>IF(QF$1=$PX$1,#REF!,0)</f>
        <v>0</v>
      </c>
      <c r="QG12" s="108" t="e">
        <f>IF(QG$1=$PX$1,#REF!,0)</f>
        <v>#REF!</v>
      </c>
      <c r="QH12" s="108">
        <f>IF(QH$1=$PX$1,#REF!,0)</f>
        <v>0</v>
      </c>
      <c r="QI12" s="109">
        <f t="shared" si="11"/>
        <v>0</v>
      </c>
      <c r="QJ12" s="109">
        <f t="shared" si="11"/>
        <v>0</v>
      </c>
      <c r="QK12" s="109">
        <f t="shared" si="11"/>
        <v>0</v>
      </c>
      <c r="QL12" s="109" t="e">
        <f t="shared" ca="1" si="11"/>
        <v>#REF!</v>
      </c>
      <c r="QM12" s="109">
        <f t="shared" si="11"/>
        <v>0</v>
      </c>
      <c r="QT12" s="1" t="e">
        <f ca="1">OFFSET(#REF!,$PJ$3+39,0)</f>
        <v>#REF!</v>
      </c>
      <c r="QU12" s="103" t="e">
        <f ca="1">VLOOKUP($QT12,$OW$4:$PC$25,2,TRUE)</f>
        <v>#REF!</v>
      </c>
      <c r="QV12" s="98" t="e">
        <f ca="1">VLOOKUP($QT12,$OW$4:$PC$25,3,TRUE)</f>
        <v>#REF!</v>
      </c>
      <c r="QW12" s="98" t="e">
        <f ca="1">VLOOKUP($QT12,$OW$4:$PC$25,4,TRUE)</f>
        <v>#REF!</v>
      </c>
      <c r="QX12" s="98" t="e">
        <f ca="1">VLOOKUP($QT12,$OW$4:$PC$25,5,TRUE)</f>
        <v>#REF!</v>
      </c>
      <c r="QY12" s="98" t="e">
        <f ca="1">VLOOKUP($QT12,$OW$4:$PC$25,6,TRUE)</f>
        <v>#REF!</v>
      </c>
      <c r="QZ12" s="98" t="e">
        <f ca="1">VLOOKUP($QT12,$OW$4:$PC$25,7,TRUE)</f>
        <v>#REF!</v>
      </c>
    </row>
    <row r="13" spans="1:468" ht="15.75" thickBot="1" x14ac:dyDescent="0.3">
      <c r="A13" s="1">
        <f t="shared" si="2"/>
        <v>7</v>
      </c>
      <c r="B13" s="95">
        <v>43506</v>
      </c>
      <c r="C13" s="117">
        <v>1</v>
      </c>
      <c r="D13" s="103">
        <v>0</v>
      </c>
      <c r="E13" s="103">
        <v>1</v>
      </c>
      <c r="F13" s="103">
        <v>0</v>
      </c>
      <c r="G13" s="103">
        <v>2</v>
      </c>
      <c r="H13" s="103">
        <v>2</v>
      </c>
      <c r="I13" s="103">
        <v>1</v>
      </c>
      <c r="J13" s="103">
        <v>2</v>
      </c>
      <c r="K13" s="103">
        <v>1</v>
      </c>
      <c r="L13" s="103">
        <v>0</v>
      </c>
      <c r="M13" s="103">
        <v>0</v>
      </c>
      <c r="N13" s="103">
        <v>1</v>
      </c>
      <c r="O13" s="103">
        <v>2</v>
      </c>
      <c r="P13" s="103">
        <v>1</v>
      </c>
      <c r="Q13" s="103">
        <v>4</v>
      </c>
      <c r="R13" s="103">
        <v>1</v>
      </c>
      <c r="S13" s="103">
        <v>1</v>
      </c>
      <c r="T13" s="103">
        <v>1</v>
      </c>
      <c r="U13" s="103">
        <v>2</v>
      </c>
      <c r="V13" s="103">
        <v>4</v>
      </c>
      <c r="W13" s="103">
        <v>5</v>
      </c>
      <c r="X13" s="103">
        <v>1</v>
      </c>
      <c r="Y13" s="118">
        <v>1</v>
      </c>
      <c r="Z13" s="117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1</v>
      </c>
      <c r="AF13" s="120">
        <v>0</v>
      </c>
      <c r="AG13" s="119">
        <v>1</v>
      </c>
      <c r="AH13" s="103">
        <v>5</v>
      </c>
      <c r="AI13" s="103">
        <v>3</v>
      </c>
      <c r="AJ13" s="118">
        <v>0</v>
      </c>
      <c r="AK13" s="117">
        <v>3</v>
      </c>
      <c r="AL13" s="103">
        <v>5</v>
      </c>
      <c r="AM13" s="103">
        <v>5</v>
      </c>
      <c r="AN13" s="103">
        <v>1</v>
      </c>
      <c r="AO13" s="103">
        <v>5</v>
      </c>
      <c r="AP13" s="103">
        <v>1</v>
      </c>
      <c r="AQ13" s="103">
        <v>1</v>
      </c>
      <c r="AR13" s="103">
        <v>0</v>
      </c>
      <c r="AS13" s="103">
        <v>2</v>
      </c>
      <c r="AT13" s="103">
        <v>0</v>
      </c>
      <c r="AU13" s="103">
        <v>2</v>
      </c>
      <c r="AV13" s="103">
        <v>2</v>
      </c>
      <c r="AW13" s="103">
        <v>1</v>
      </c>
      <c r="AX13" s="103">
        <v>3</v>
      </c>
      <c r="AY13" s="103">
        <v>0</v>
      </c>
      <c r="AZ13" s="103">
        <v>1</v>
      </c>
      <c r="BA13" s="103">
        <v>0</v>
      </c>
      <c r="BB13" s="103">
        <v>0</v>
      </c>
      <c r="BC13" s="103">
        <v>0</v>
      </c>
      <c r="BD13" s="103">
        <v>0</v>
      </c>
      <c r="BE13" s="103">
        <v>0</v>
      </c>
      <c r="BF13" s="103">
        <v>1</v>
      </c>
      <c r="BG13" s="103">
        <v>0</v>
      </c>
      <c r="BH13" s="103">
        <v>0</v>
      </c>
      <c r="BI13" s="103">
        <v>5</v>
      </c>
      <c r="BJ13" s="103">
        <v>1</v>
      </c>
      <c r="BK13" s="103">
        <v>1</v>
      </c>
      <c r="BL13" s="103">
        <v>3</v>
      </c>
      <c r="BM13" s="103">
        <v>0</v>
      </c>
      <c r="BN13" s="118">
        <v>5</v>
      </c>
      <c r="BO13" s="118">
        <v>5</v>
      </c>
      <c r="BP13" s="112" t="s">
        <v>40</v>
      </c>
      <c r="BQ13" s="103">
        <v>1</v>
      </c>
      <c r="BR13" s="103">
        <v>0</v>
      </c>
      <c r="BS13" s="118">
        <v>2</v>
      </c>
      <c r="BT13" s="123">
        <v>0</v>
      </c>
      <c r="BU13" s="112">
        <v>0</v>
      </c>
      <c r="BV13" s="112">
        <v>0</v>
      </c>
      <c r="BW13" s="112">
        <v>0</v>
      </c>
      <c r="BX13" s="114">
        <v>0</v>
      </c>
      <c r="BY13" s="111">
        <v>0</v>
      </c>
      <c r="BZ13" s="112">
        <v>0</v>
      </c>
      <c r="CA13" s="112">
        <v>0</v>
      </c>
      <c r="CB13" s="112">
        <v>0</v>
      </c>
      <c r="CC13" s="112">
        <v>0</v>
      </c>
      <c r="CD13" s="114">
        <v>0</v>
      </c>
      <c r="CE13" s="111">
        <v>0</v>
      </c>
      <c r="CF13" s="112">
        <v>0</v>
      </c>
      <c r="CG13" s="112">
        <v>0</v>
      </c>
      <c r="CH13" s="112">
        <v>0</v>
      </c>
      <c r="CI13" s="114">
        <v>0</v>
      </c>
      <c r="CJ13" s="111">
        <v>0</v>
      </c>
      <c r="CK13" s="112">
        <v>0</v>
      </c>
      <c r="CL13" s="112">
        <v>0</v>
      </c>
      <c r="CM13" s="112">
        <v>0</v>
      </c>
      <c r="CN13" s="112">
        <v>0</v>
      </c>
      <c r="CO13" s="113">
        <v>0</v>
      </c>
      <c r="CP13" s="111">
        <v>0</v>
      </c>
      <c r="CQ13" s="112">
        <v>0</v>
      </c>
      <c r="CR13" s="112">
        <v>0</v>
      </c>
      <c r="CS13" s="113">
        <v>0</v>
      </c>
      <c r="CT13" s="111">
        <v>0</v>
      </c>
      <c r="CU13" s="112">
        <v>0</v>
      </c>
      <c r="CV13" s="112">
        <v>0</v>
      </c>
      <c r="CW13" s="112">
        <v>0</v>
      </c>
      <c r="CX13" s="112">
        <v>0</v>
      </c>
      <c r="CY13" s="113">
        <v>0</v>
      </c>
      <c r="CZ13" s="111" t="s">
        <v>40</v>
      </c>
      <c r="DA13" s="111" t="s">
        <v>40</v>
      </c>
      <c r="DB13" s="111" t="s">
        <v>40</v>
      </c>
      <c r="DC13" s="111" t="s">
        <v>40</v>
      </c>
      <c r="DD13" s="111" t="s">
        <v>40</v>
      </c>
      <c r="DE13" s="111" t="s">
        <v>40</v>
      </c>
      <c r="DF13" s="111" t="s">
        <v>40</v>
      </c>
      <c r="DG13" s="111" t="s">
        <v>40</v>
      </c>
      <c r="DH13" s="111" t="s">
        <v>40</v>
      </c>
      <c r="DI13" s="111" t="s">
        <v>40</v>
      </c>
      <c r="DJ13" s="111" t="s">
        <v>40</v>
      </c>
      <c r="DK13" s="117">
        <v>0</v>
      </c>
      <c r="DL13" s="120">
        <v>0</v>
      </c>
      <c r="DM13" s="122">
        <v>5</v>
      </c>
      <c r="DN13" s="96">
        <f t="shared" si="3"/>
        <v>100</v>
      </c>
      <c r="DQ13" s="97"/>
      <c r="DR13" s="97"/>
      <c r="DS13" s="97"/>
      <c r="DT13" s="97"/>
      <c r="DU13" s="97"/>
      <c r="DW13" s="98"/>
      <c r="DX13" s="98"/>
      <c r="DY13" s="98"/>
      <c r="DZ13" s="98"/>
      <c r="EA13" s="98"/>
      <c r="EE13" s="99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L13" s="100"/>
      <c r="FM13" s="100"/>
      <c r="FN13" s="100"/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J13" s="100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O13" s="101">
        <v>41</v>
      </c>
      <c r="OP13" s="102" t="s">
        <v>50</v>
      </c>
      <c r="OQ13" s="103" t="e">
        <f>#REF!</f>
        <v>#REF!</v>
      </c>
      <c r="OR13" s="110" t="e">
        <f>#REF!</f>
        <v>#REF!</v>
      </c>
      <c r="OS13" s="110" t="e">
        <f>#REF!</f>
        <v>#REF!</v>
      </c>
      <c r="OT13" s="110" t="e">
        <f>#REF!</f>
        <v>#REF!</v>
      </c>
      <c r="OU13" s="110" t="e">
        <f>#REF!</f>
        <v>#REF!</v>
      </c>
      <c r="OW13" s="101">
        <v>41</v>
      </c>
      <c r="OX13" s="102" t="s">
        <v>50</v>
      </c>
      <c r="OY13" s="98" t="e">
        <f t="shared" si="4"/>
        <v>#REF!</v>
      </c>
      <c r="OZ13" s="98" t="e">
        <f t="shared" si="5"/>
        <v>#REF!</v>
      </c>
      <c r="PA13" s="98" t="e">
        <f t="shared" si="6"/>
        <v>#REF!</v>
      </c>
      <c r="PB13" s="98" t="e">
        <f t="shared" si="7"/>
        <v>#REF!</v>
      </c>
      <c r="PC13" s="98" t="e">
        <f t="shared" si="8"/>
        <v>#REF!</v>
      </c>
      <c r="PD13" s="104">
        <v>10.941176470588236</v>
      </c>
      <c r="PE13" s="104">
        <v>17.866666666666667</v>
      </c>
      <c r="PF13" s="104">
        <v>0</v>
      </c>
      <c r="PG13" s="104">
        <v>0</v>
      </c>
      <c r="PH13" s="104">
        <v>0.5</v>
      </c>
      <c r="PJ13" s="1" t="e">
        <f ca="1">OFFSET(#REF!,$PJ$3+40,0)</f>
        <v>#REF!</v>
      </c>
      <c r="PK13" s="103" t="e">
        <f ca="1">VLOOKUP($PJ13,$OW$4:$PC$25,2,TRUE)</f>
        <v>#REF!</v>
      </c>
      <c r="PL13" s="98" t="e">
        <f ca="1">VLOOKUP($PJ13,$OW$4:$PC$25,3,TRUE)</f>
        <v>#REF!</v>
      </c>
      <c r="PM13" s="98" t="e">
        <f ca="1">VLOOKUP($PJ13,$OW$4:$PC$25,4,TRUE)</f>
        <v>#REF!</v>
      </c>
      <c r="PN13" s="98" t="e">
        <f ca="1">VLOOKUP($PJ13,$OW$4:$PC$25,5,TRUE)</f>
        <v>#REF!</v>
      </c>
      <c r="PO13" s="98" t="e">
        <f ca="1">VLOOKUP($PJ13,$OW$4:$PC$25,6,TRUE)</f>
        <v>#REF!</v>
      </c>
      <c r="PP13" s="105" t="e">
        <f ca="1">VLOOKUP($PJ13,$OW$4:$PC$25,7,TRUE)</f>
        <v>#REF!</v>
      </c>
      <c r="PQ13" s="106" t="e">
        <f ca="1">VLOOKUP($PJ13,$OW$4:$PH$25,8,TRUE)</f>
        <v>#REF!</v>
      </c>
      <c r="PR13" s="106" t="e">
        <f ca="1">VLOOKUP($PJ13,$OW$4:$PH$25,9,TRUE)</f>
        <v>#REF!</v>
      </c>
      <c r="PS13" s="106" t="e">
        <f ca="1">VLOOKUP($PJ13,$OW$4:$PH$25,10,TRUE)</f>
        <v>#REF!</v>
      </c>
      <c r="PT13" s="106" t="e">
        <f ca="1">VLOOKUP($PJ13,$OW$4:$PH$25,11,TRUE)</f>
        <v>#REF!</v>
      </c>
      <c r="PU13" s="106" t="e">
        <f ca="1">VLOOKUP($PJ13,$OW$4:$PH$25,12,TRUE)</f>
        <v>#REF!</v>
      </c>
      <c r="PX13" s="103" t="e">
        <f t="shared" ca="1" si="9"/>
        <v>#REF!</v>
      </c>
      <c r="PY13" s="107">
        <f t="shared" si="10"/>
        <v>0</v>
      </c>
      <c r="PZ13" s="107">
        <f t="shared" si="10"/>
        <v>0</v>
      </c>
      <c r="QA13" s="107">
        <f t="shared" si="10"/>
        <v>0</v>
      </c>
      <c r="QB13" s="107" t="e">
        <f t="shared" ca="1" si="10"/>
        <v>#REF!</v>
      </c>
      <c r="QC13" s="107">
        <f t="shared" si="10"/>
        <v>0</v>
      </c>
      <c r="QD13" s="108">
        <f>IF(QD$1=$PX$1,#REF!,0)</f>
        <v>0</v>
      </c>
      <c r="QE13" s="108">
        <f>IF(QE$1=$PX$1,#REF!,0)</f>
        <v>0</v>
      </c>
      <c r="QF13" s="108">
        <f>IF(QF$1=$PX$1,#REF!,0)</f>
        <v>0</v>
      </c>
      <c r="QG13" s="108" t="e">
        <f>IF(QG$1=$PX$1,#REF!,0)</f>
        <v>#REF!</v>
      </c>
      <c r="QH13" s="108">
        <f>IF(QH$1=$PX$1,#REF!,0)</f>
        <v>0</v>
      </c>
      <c r="QI13" s="109">
        <f t="shared" si="11"/>
        <v>0</v>
      </c>
      <c r="QJ13" s="109">
        <f t="shared" si="11"/>
        <v>0</v>
      </c>
      <c r="QK13" s="109">
        <f t="shared" si="11"/>
        <v>0</v>
      </c>
      <c r="QL13" s="109" t="e">
        <f t="shared" ca="1" si="11"/>
        <v>#REF!</v>
      </c>
      <c r="QM13" s="109">
        <f t="shared" si="11"/>
        <v>0</v>
      </c>
      <c r="QT13" s="1" t="e">
        <f ca="1">OFFSET(#REF!,$PJ$3+40,0)</f>
        <v>#REF!</v>
      </c>
      <c r="QU13" s="103" t="e">
        <f ca="1">VLOOKUP($QT13,$OW$4:$PC$25,2,TRUE)</f>
        <v>#REF!</v>
      </c>
      <c r="QV13" s="98" t="e">
        <f ca="1">VLOOKUP($QT13,$OW$4:$PC$25,3,TRUE)</f>
        <v>#REF!</v>
      </c>
      <c r="QW13" s="98" t="e">
        <f ca="1">VLOOKUP($QT13,$OW$4:$PC$25,4,TRUE)</f>
        <v>#REF!</v>
      </c>
      <c r="QX13" s="98" t="e">
        <f ca="1">VLOOKUP($QT13,$OW$4:$PC$25,5,TRUE)</f>
        <v>#REF!</v>
      </c>
      <c r="QY13" s="98" t="e">
        <f ca="1">VLOOKUP($QT13,$OW$4:$PC$25,6,TRUE)</f>
        <v>#REF!</v>
      </c>
      <c r="QZ13" s="98" t="e">
        <f ca="1">VLOOKUP($QT13,$OW$4:$PC$25,7,TRUE)</f>
        <v>#REF!</v>
      </c>
    </row>
    <row r="14" spans="1:468" ht="15.75" thickBot="1" x14ac:dyDescent="0.3">
      <c r="A14" s="1">
        <f t="shared" si="2"/>
        <v>7</v>
      </c>
      <c r="B14" s="95">
        <v>43507</v>
      </c>
      <c r="C14" s="117">
        <v>1</v>
      </c>
      <c r="D14" s="103">
        <v>0</v>
      </c>
      <c r="E14" s="103">
        <v>2</v>
      </c>
      <c r="F14" s="103">
        <v>0</v>
      </c>
      <c r="G14" s="103">
        <v>2</v>
      </c>
      <c r="H14" s="103">
        <v>3</v>
      </c>
      <c r="I14" s="103">
        <v>1</v>
      </c>
      <c r="J14" s="103">
        <v>2</v>
      </c>
      <c r="K14" s="103">
        <v>2</v>
      </c>
      <c r="L14" s="103">
        <v>1</v>
      </c>
      <c r="M14" s="103">
        <v>1</v>
      </c>
      <c r="N14" s="103">
        <v>1</v>
      </c>
      <c r="O14" s="103">
        <v>3</v>
      </c>
      <c r="P14" s="103">
        <v>1</v>
      </c>
      <c r="Q14" s="103">
        <v>4</v>
      </c>
      <c r="R14" s="103">
        <v>1</v>
      </c>
      <c r="S14" s="103">
        <v>1</v>
      </c>
      <c r="T14" s="103">
        <v>2</v>
      </c>
      <c r="U14" s="103">
        <v>2</v>
      </c>
      <c r="V14" s="103">
        <v>5</v>
      </c>
      <c r="W14" s="103">
        <v>5</v>
      </c>
      <c r="X14" s="103">
        <v>1</v>
      </c>
      <c r="Y14" s="118">
        <v>2</v>
      </c>
      <c r="Z14" s="117">
        <v>1</v>
      </c>
      <c r="AA14" s="119">
        <v>0</v>
      </c>
      <c r="AB14" s="103">
        <v>0</v>
      </c>
      <c r="AC14" s="103">
        <v>0</v>
      </c>
      <c r="AD14" s="103">
        <v>0</v>
      </c>
      <c r="AE14" s="118">
        <v>1</v>
      </c>
      <c r="AF14" s="120">
        <v>0</v>
      </c>
      <c r="AG14" s="119">
        <v>1</v>
      </c>
      <c r="AH14" s="103">
        <v>5</v>
      </c>
      <c r="AI14" s="103">
        <v>4</v>
      </c>
      <c r="AJ14" s="118">
        <v>0</v>
      </c>
      <c r="AK14" s="117">
        <v>4</v>
      </c>
      <c r="AL14" s="103">
        <v>5</v>
      </c>
      <c r="AM14" s="103">
        <v>5</v>
      </c>
      <c r="AN14" s="103">
        <v>1</v>
      </c>
      <c r="AO14" s="103">
        <v>6</v>
      </c>
      <c r="AP14" s="103">
        <v>1</v>
      </c>
      <c r="AQ14" s="103">
        <v>1</v>
      </c>
      <c r="AR14" s="103">
        <v>0</v>
      </c>
      <c r="AS14" s="103">
        <v>2</v>
      </c>
      <c r="AT14" s="103">
        <v>1</v>
      </c>
      <c r="AU14" s="103">
        <v>2</v>
      </c>
      <c r="AV14" s="103">
        <v>2</v>
      </c>
      <c r="AW14" s="103">
        <v>1</v>
      </c>
      <c r="AX14" s="103">
        <v>3</v>
      </c>
      <c r="AY14" s="103">
        <v>0</v>
      </c>
      <c r="AZ14" s="103">
        <v>1</v>
      </c>
      <c r="BA14" s="112">
        <v>0</v>
      </c>
      <c r="BB14" s="103">
        <v>1</v>
      </c>
      <c r="BC14" s="103">
        <v>1</v>
      </c>
      <c r="BD14" s="103">
        <v>1</v>
      </c>
      <c r="BE14" s="103">
        <v>1</v>
      </c>
      <c r="BF14" s="103">
        <v>1</v>
      </c>
      <c r="BG14" s="103">
        <v>0</v>
      </c>
      <c r="BH14" s="103">
        <v>1</v>
      </c>
      <c r="BI14" s="103">
        <v>5</v>
      </c>
      <c r="BJ14" s="103">
        <v>1</v>
      </c>
      <c r="BK14" s="103">
        <v>1</v>
      </c>
      <c r="BL14" s="103">
        <v>3</v>
      </c>
      <c r="BM14" s="103">
        <v>0</v>
      </c>
      <c r="BN14" s="118">
        <v>5</v>
      </c>
      <c r="BO14" s="103">
        <v>6</v>
      </c>
      <c r="BP14" s="112" t="s">
        <v>40</v>
      </c>
      <c r="BQ14" s="103">
        <v>1</v>
      </c>
      <c r="BR14" s="103">
        <v>0</v>
      </c>
      <c r="BS14" s="118">
        <v>3</v>
      </c>
      <c r="BT14" s="123">
        <v>0</v>
      </c>
      <c r="BU14" s="112">
        <v>0</v>
      </c>
      <c r="BV14" s="112">
        <v>0</v>
      </c>
      <c r="BW14" s="112">
        <v>0</v>
      </c>
      <c r="BX14" s="114">
        <v>0</v>
      </c>
      <c r="BY14" s="111">
        <v>0</v>
      </c>
      <c r="BZ14" s="112">
        <v>0</v>
      </c>
      <c r="CA14" s="112">
        <v>0</v>
      </c>
      <c r="CB14" s="112">
        <v>0</v>
      </c>
      <c r="CC14" s="112">
        <v>0</v>
      </c>
      <c r="CD14" s="114">
        <v>0</v>
      </c>
      <c r="CE14" s="111">
        <v>0</v>
      </c>
      <c r="CF14" s="112">
        <v>0</v>
      </c>
      <c r="CG14" s="112">
        <v>0</v>
      </c>
      <c r="CH14" s="112">
        <v>0</v>
      </c>
      <c r="CI14" s="114">
        <v>0</v>
      </c>
      <c r="CJ14" s="111">
        <v>0</v>
      </c>
      <c r="CK14" s="112">
        <v>0</v>
      </c>
      <c r="CL14" s="112">
        <v>0</v>
      </c>
      <c r="CM14" s="112">
        <v>0</v>
      </c>
      <c r="CN14" s="112">
        <v>0</v>
      </c>
      <c r="CO14" s="113">
        <v>0</v>
      </c>
      <c r="CP14" s="111">
        <v>0</v>
      </c>
      <c r="CQ14" s="112">
        <v>0</v>
      </c>
      <c r="CR14" s="112">
        <v>0</v>
      </c>
      <c r="CS14" s="113">
        <v>0</v>
      </c>
      <c r="CT14" s="111">
        <v>0</v>
      </c>
      <c r="CU14" s="112">
        <v>0</v>
      </c>
      <c r="CV14" s="112">
        <v>0</v>
      </c>
      <c r="CW14" s="112">
        <v>0</v>
      </c>
      <c r="CX14" s="112">
        <v>0</v>
      </c>
      <c r="CY14" s="113">
        <v>0</v>
      </c>
      <c r="CZ14" s="111" t="s">
        <v>40</v>
      </c>
      <c r="DA14" s="111" t="s">
        <v>40</v>
      </c>
      <c r="DB14" s="111" t="s">
        <v>40</v>
      </c>
      <c r="DC14" s="111" t="s">
        <v>40</v>
      </c>
      <c r="DD14" s="111" t="s">
        <v>40</v>
      </c>
      <c r="DE14" s="111" t="s">
        <v>40</v>
      </c>
      <c r="DF14" s="111" t="s">
        <v>40</v>
      </c>
      <c r="DG14" s="111" t="s">
        <v>40</v>
      </c>
      <c r="DH14" s="111" t="s">
        <v>40</v>
      </c>
      <c r="DI14" s="111" t="s">
        <v>40</v>
      </c>
      <c r="DJ14" s="111" t="s">
        <v>40</v>
      </c>
      <c r="DK14" s="117">
        <v>0</v>
      </c>
      <c r="DL14" s="120">
        <v>1</v>
      </c>
      <c r="DM14" s="122">
        <v>6</v>
      </c>
      <c r="DN14" s="96">
        <f t="shared" si="3"/>
        <v>122</v>
      </c>
      <c r="DQ14" s="97"/>
      <c r="DR14" s="97"/>
      <c r="DS14" s="97"/>
      <c r="DT14" s="97"/>
      <c r="DU14" s="97"/>
      <c r="DW14" s="98"/>
      <c r="DX14" s="98"/>
      <c r="DY14" s="98"/>
      <c r="DZ14" s="98"/>
      <c r="EA14" s="98"/>
      <c r="EE14" s="99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O14" s="101">
        <v>42</v>
      </c>
      <c r="OP14" s="102" t="s">
        <v>51</v>
      </c>
      <c r="OQ14" s="103" t="e">
        <f>#REF!</f>
        <v>#REF!</v>
      </c>
      <c r="OR14" s="110" t="e">
        <f>#REF!</f>
        <v>#REF!</v>
      </c>
      <c r="OS14" s="110" t="e">
        <f>#REF!</f>
        <v>#REF!</v>
      </c>
      <c r="OT14" s="110" t="e">
        <f>#REF!</f>
        <v>#REF!</v>
      </c>
      <c r="OU14" s="110" t="e">
        <f>#REF!</f>
        <v>#REF!</v>
      </c>
      <c r="OW14" s="101">
        <v>42</v>
      </c>
      <c r="OX14" s="102" t="s">
        <v>51</v>
      </c>
      <c r="OY14" s="98" t="e">
        <f t="shared" si="4"/>
        <v>#REF!</v>
      </c>
      <c r="OZ14" s="98" t="e">
        <f t="shared" si="5"/>
        <v>#REF!</v>
      </c>
      <c r="PA14" s="98" t="e">
        <f t="shared" si="6"/>
        <v>#REF!</v>
      </c>
      <c r="PB14" s="98" t="e">
        <f t="shared" si="7"/>
        <v>#REF!</v>
      </c>
      <c r="PC14" s="98" t="e">
        <f t="shared" si="8"/>
        <v>#REF!</v>
      </c>
      <c r="PD14" s="104">
        <v>11.029411764705882</v>
      </c>
      <c r="PE14" s="104">
        <v>23.266666666666666</v>
      </c>
      <c r="PF14" s="104">
        <v>0</v>
      </c>
      <c r="PG14" s="104">
        <v>0</v>
      </c>
      <c r="PH14" s="104">
        <v>0.5</v>
      </c>
      <c r="PJ14" s="1" t="e">
        <f ca="1">OFFSET(#REF!,$PJ$3+41,0)</f>
        <v>#REF!</v>
      </c>
      <c r="PK14" s="103" t="e">
        <f ca="1">VLOOKUP($PJ14,$OW$4:$PC$25,2,TRUE)</f>
        <v>#REF!</v>
      </c>
      <c r="PL14" s="98" t="e">
        <f ca="1">VLOOKUP($PJ14,$OW$4:$PC$25,3,TRUE)</f>
        <v>#REF!</v>
      </c>
      <c r="PM14" s="98" t="e">
        <f ca="1">VLOOKUP($PJ14,$OW$4:$PC$25,4,TRUE)</f>
        <v>#REF!</v>
      </c>
      <c r="PN14" s="98" t="e">
        <f ca="1">VLOOKUP($PJ14,$OW$4:$PC$25,5,TRUE)</f>
        <v>#REF!</v>
      </c>
      <c r="PO14" s="98" t="e">
        <f ca="1">VLOOKUP($PJ14,$OW$4:$PC$25,6,TRUE)</f>
        <v>#REF!</v>
      </c>
      <c r="PP14" s="105" t="e">
        <f ca="1">VLOOKUP($PJ14,$OW$4:$PC$25,7,TRUE)</f>
        <v>#REF!</v>
      </c>
      <c r="PQ14" s="106" t="e">
        <f ca="1">VLOOKUP($PJ14,$OW$4:$PH$25,8,TRUE)</f>
        <v>#REF!</v>
      </c>
      <c r="PR14" s="106" t="e">
        <f ca="1">VLOOKUP($PJ14,$OW$4:$PH$25,9,TRUE)</f>
        <v>#REF!</v>
      </c>
      <c r="PS14" s="106" t="e">
        <f ca="1">VLOOKUP($PJ14,$OW$4:$PH$25,10,TRUE)</f>
        <v>#REF!</v>
      </c>
      <c r="PT14" s="106" t="e">
        <f ca="1">VLOOKUP($PJ14,$OW$4:$PH$25,11,TRUE)</f>
        <v>#REF!</v>
      </c>
      <c r="PU14" s="106" t="e">
        <f ca="1">VLOOKUP($PJ14,$OW$4:$PH$25,12,TRUE)</f>
        <v>#REF!</v>
      </c>
      <c r="PX14" s="103" t="e">
        <f t="shared" ca="1" si="9"/>
        <v>#REF!</v>
      </c>
      <c r="PY14" s="107">
        <f t="shared" si="10"/>
        <v>0</v>
      </c>
      <c r="PZ14" s="107">
        <f t="shared" si="10"/>
        <v>0</v>
      </c>
      <c r="QA14" s="107">
        <f t="shared" si="10"/>
        <v>0</v>
      </c>
      <c r="QB14" s="107" t="e">
        <f t="shared" ca="1" si="10"/>
        <v>#REF!</v>
      </c>
      <c r="QC14" s="107">
        <f t="shared" si="10"/>
        <v>0</v>
      </c>
      <c r="QD14" s="108">
        <f>IF(QD$1=$PX$1,#REF!,0)</f>
        <v>0</v>
      </c>
      <c r="QE14" s="108">
        <f>IF(QE$1=$PX$1,#REF!,0)</f>
        <v>0</v>
      </c>
      <c r="QF14" s="108">
        <f>IF(QF$1=$PX$1,#REF!,0)</f>
        <v>0</v>
      </c>
      <c r="QG14" s="108" t="e">
        <f>IF(QG$1=$PX$1,#REF!,0)</f>
        <v>#REF!</v>
      </c>
      <c r="QH14" s="108">
        <f>IF(QH$1=$PX$1,#REF!,0)</f>
        <v>0</v>
      </c>
      <c r="QI14" s="109">
        <f t="shared" si="11"/>
        <v>0</v>
      </c>
      <c r="QJ14" s="109">
        <f t="shared" si="11"/>
        <v>0</v>
      </c>
      <c r="QK14" s="109">
        <f t="shared" si="11"/>
        <v>0</v>
      </c>
      <c r="QL14" s="109" t="e">
        <f t="shared" ca="1" si="11"/>
        <v>#REF!</v>
      </c>
      <c r="QM14" s="109">
        <f t="shared" si="11"/>
        <v>0</v>
      </c>
      <c r="QT14" s="1" t="e">
        <f ca="1">OFFSET(#REF!,$PJ$3+41,0)</f>
        <v>#REF!</v>
      </c>
      <c r="QU14" s="103" t="e">
        <f ca="1">VLOOKUP($QT14,$OW$4:$PC$25,2,TRUE)</f>
        <v>#REF!</v>
      </c>
      <c r="QV14" s="98" t="e">
        <f ca="1">VLOOKUP($QT14,$OW$4:$PC$25,3,TRUE)</f>
        <v>#REF!</v>
      </c>
      <c r="QW14" s="98" t="e">
        <f ca="1">VLOOKUP($QT14,$OW$4:$PC$25,4,TRUE)</f>
        <v>#REF!</v>
      </c>
      <c r="QX14" s="98" t="e">
        <f ca="1">VLOOKUP($QT14,$OW$4:$PC$25,5,TRUE)</f>
        <v>#REF!</v>
      </c>
      <c r="QY14" s="98" t="e">
        <f ca="1">VLOOKUP($QT14,$OW$4:$PC$25,6,TRUE)</f>
        <v>#REF!</v>
      </c>
      <c r="QZ14" s="98" t="e">
        <f ca="1">VLOOKUP($QT14,$OW$4:$PC$25,7,TRUE)</f>
        <v>#REF!</v>
      </c>
    </row>
    <row r="15" spans="1:468" ht="15.75" thickBot="1" x14ac:dyDescent="0.3">
      <c r="A15" s="1">
        <f t="shared" si="2"/>
        <v>7</v>
      </c>
      <c r="B15" s="95">
        <v>43508</v>
      </c>
      <c r="C15" s="117">
        <v>8</v>
      </c>
      <c r="D15" s="103">
        <v>0</v>
      </c>
      <c r="E15" s="103">
        <v>0</v>
      </c>
      <c r="F15" s="103">
        <v>0</v>
      </c>
      <c r="G15" s="103">
        <v>20</v>
      </c>
      <c r="H15" s="103">
        <v>5</v>
      </c>
      <c r="I15" s="103">
        <v>1</v>
      </c>
      <c r="J15" s="103">
        <v>3</v>
      </c>
      <c r="K15" s="103">
        <v>8</v>
      </c>
      <c r="L15" s="103">
        <v>0</v>
      </c>
      <c r="M15" s="103">
        <v>0</v>
      </c>
      <c r="N15" s="103">
        <v>6</v>
      </c>
      <c r="O15" s="103">
        <v>3</v>
      </c>
      <c r="P15" s="103">
        <v>2</v>
      </c>
      <c r="Q15" s="103">
        <v>8</v>
      </c>
      <c r="R15" s="103">
        <v>2</v>
      </c>
      <c r="S15" s="103">
        <v>17</v>
      </c>
      <c r="T15" s="103">
        <v>3</v>
      </c>
      <c r="U15" s="103">
        <v>7</v>
      </c>
      <c r="V15" s="103">
        <v>9</v>
      </c>
      <c r="W15" s="103">
        <v>8</v>
      </c>
      <c r="X15" s="103">
        <v>14</v>
      </c>
      <c r="Y15" s="118">
        <v>8</v>
      </c>
      <c r="Z15" s="117">
        <v>0</v>
      </c>
      <c r="AA15" s="119">
        <v>0</v>
      </c>
      <c r="AB15" s="103">
        <v>0</v>
      </c>
      <c r="AC15" s="103">
        <v>0</v>
      </c>
      <c r="AD15" s="103">
        <v>0</v>
      </c>
      <c r="AE15" s="118">
        <v>0</v>
      </c>
      <c r="AF15" s="120">
        <v>0</v>
      </c>
      <c r="AG15" s="119">
        <v>0</v>
      </c>
      <c r="AH15" s="103">
        <v>3</v>
      </c>
      <c r="AI15" s="103">
        <v>0</v>
      </c>
      <c r="AJ15" s="118">
        <v>5</v>
      </c>
      <c r="AK15" s="117">
        <v>3</v>
      </c>
      <c r="AL15" s="103">
        <v>4</v>
      </c>
      <c r="AM15" s="103">
        <v>4</v>
      </c>
      <c r="AN15" s="103">
        <v>0</v>
      </c>
      <c r="AO15" s="103">
        <v>7</v>
      </c>
      <c r="AP15" s="103">
        <v>3</v>
      </c>
      <c r="AQ15" s="103">
        <v>8</v>
      </c>
      <c r="AR15" s="103">
        <v>1</v>
      </c>
      <c r="AS15" s="103">
        <v>0</v>
      </c>
      <c r="AT15" s="103">
        <v>1</v>
      </c>
      <c r="AU15" s="103">
        <v>6</v>
      </c>
      <c r="AV15" s="103">
        <v>3</v>
      </c>
      <c r="AW15" s="103">
        <v>2</v>
      </c>
      <c r="AX15" s="103">
        <v>2</v>
      </c>
      <c r="AY15" s="124">
        <v>1</v>
      </c>
      <c r="AZ15" s="112">
        <v>0</v>
      </c>
      <c r="BA15" s="112" t="s">
        <v>40</v>
      </c>
      <c r="BB15" s="103">
        <v>0</v>
      </c>
      <c r="BC15" s="103">
        <v>0</v>
      </c>
      <c r="BD15" s="103">
        <v>0</v>
      </c>
      <c r="BE15" s="103">
        <v>1</v>
      </c>
      <c r="BF15" s="103">
        <v>2</v>
      </c>
      <c r="BG15" s="103">
        <v>0</v>
      </c>
      <c r="BH15" s="103">
        <v>3</v>
      </c>
      <c r="BI15" s="103">
        <v>4</v>
      </c>
      <c r="BJ15" s="103">
        <v>7</v>
      </c>
      <c r="BK15" s="103">
        <v>0</v>
      </c>
      <c r="BL15" s="103">
        <v>2</v>
      </c>
      <c r="BM15" s="103">
        <v>0</v>
      </c>
      <c r="BN15" s="118">
        <v>11</v>
      </c>
      <c r="BO15" s="103">
        <v>6</v>
      </c>
      <c r="BP15" s="103">
        <v>22</v>
      </c>
      <c r="BQ15" s="103">
        <v>6</v>
      </c>
      <c r="BR15" s="103">
        <v>0</v>
      </c>
      <c r="BS15" s="118">
        <v>1</v>
      </c>
      <c r="BT15" s="123">
        <v>0</v>
      </c>
      <c r="BU15" s="112">
        <v>0</v>
      </c>
      <c r="BV15" s="112">
        <v>0</v>
      </c>
      <c r="BW15" s="112">
        <v>0</v>
      </c>
      <c r="BX15" s="114">
        <v>0</v>
      </c>
      <c r="BY15" s="111">
        <v>0</v>
      </c>
      <c r="BZ15" s="112">
        <v>0</v>
      </c>
      <c r="CA15" s="112">
        <v>0</v>
      </c>
      <c r="CB15" s="112">
        <v>0</v>
      </c>
      <c r="CC15" s="112">
        <v>0</v>
      </c>
      <c r="CD15" s="114">
        <v>0</v>
      </c>
      <c r="CE15" s="111">
        <v>0</v>
      </c>
      <c r="CF15" s="112">
        <v>0</v>
      </c>
      <c r="CG15" s="112">
        <v>0</v>
      </c>
      <c r="CH15" s="112">
        <v>0</v>
      </c>
      <c r="CI15" s="114">
        <v>0</v>
      </c>
      <c r="CJ15" s="111">
        <v>0</v>
      </c>
      <c r="CK15" s="112">
        <v>0</v>
      </c>
      <c r="CL15" s="112">
        <v>0</v>
      </c>
      <c r="CM15" s="112">
        <v>0</v>
      </c>
      <c r="CN15" s="112">
        <v>0</v>
      </c>
      <c r="CO15" s="113">
        <v>0</v>
      </c>
      <c r="CP15" s="111">
        <v>0</v>
      </c>
      <c r="CQ15" s="112">
        <v>0</v>
      </c>
      <c r="CR15" s="112">
        <v>0</v>
      </c>
      <c r="CS15" s="113">
        <v>0</v>
      </c>
      <c r="CT15" s="111">
        <v>0</v>
      </c>
      <c r="CU15" s="112">
        <v>0</v>
      </c>
      <c r="CV15" s="112">
        <v>0</v>
      </c>
      <c r="CW15" s="112">
        <v>0</v>
      </c>
      <c r="CX15" s="112">
        <v>0</v>
      </c>
      <c r="CY15" s="113">
        <v>0</v>
      </c>
      <c r="CZ15" s="111" t="s">
        <v>40</v>
      </c>
      <c r="DA15" s="111" t="s">
        <v>40</v>
      </c>
      <c r="DB15" s="111" t="s">
        <v>40</v>
      </c>
      <c r="DC15" s="111" t="s">
        <v>40</v>
      </c>
      <c r="DD15" s="111" t="s">
        <v>40</v>
      </c>
      <c r="DE15" s="111" t="s">
        <v>40</v>
      </c>
      <c r="DF15" s="111" t="s">
        <v>40</v>
      </c>
      <c r="DG15" s="111" t="s">
        <v>40</v>
      </c>
      <c r="DH15" s="111" t="s">
        <v>40</v>
      </c>
      <c r="DI15" s="111">
        <v>0</v>
      </c>
      <c r="DJ15" s="120">
        <v>0</v>
      </c>
      <c r="DK15" s="125">
        <v>0</v>
      </c>
      <c r="DL15" s="126">
        <v>0</v>
      </c>
      <c r="DM15" s="127">
        <v>4</v>
      </c>
      <c r="DN15" s="96">
        <f t="shared" si="3"/>
        <v>250</v>
      </c>
      <c r="DQ15" s="97"/>
      <c r="DR15" s="97"/>
      <c r="DS15" s="97"/>
      <c r="DT15" s="97"/>
      <c r="DU15" s="97"/>
      <c r="DW15" s="98"/>
      <c r="DX15" s="98"/>
      <c r="DY15" s="98"/>
      <c r="DZ15" s="98"/>
      <c r="EA15" s="98"/>
      <c r="EE15" s="99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O15" s="101">
        <v>43</v>
      </c>
      <c r="OP15" s="102" t="s">
        <v>52</v>
      </c>
      <c r="OQ15" s="103" t="e">
        <f>#REF!</f>
        <v>#REF!</v>
      </c>
      <c r="OR15" s="110" t="e">
        <f>#REF!</f>
        <v>#REF!</v>
      </c>
      <c r="OS15" s="110" t="e">
        <f>#REF!</f>
        <v>#REF!</v>
      </c>
      <c r="OT15" s="110" t="e">
        <f>#REF!</f>
        <v>#REF!</v>
      </c>
      <c r="OU15" s="110" t="e">
        <f>#REF!</f>
        <v>#REF!</v>
      </c>
      <c r="OW15" s="101">
        <v>43</v>
      </c>
      <c r="OX15" s="102" t="s">
        <v>52</v>
      </c>
      <c r="OY15" s="98" t="e">
        <f t="shared" si="4"/>
        <v>#REF!</v>
      </c>
      <c r="OZ15" s="98" t="e">
        <f t="shared" si="5"/>
        <v>#REF!</v>
      </c>
      <c r="PA15" s="98" t="e">
        <f t="shared" si="6"/>
        <v>#REF!</v>
      </c>
      <c r="PB15" s="98" t="e">
        <f t="shared" si="7"/>
        <v>#REF!</v>
      </c>
      <c r="PC15" s="98" t="e">
        <f t="shared" si="8"/>
        <v>#REF!</v>
      </c>
      <c r="PD15" s="104">
        <v>11.647058823529411</v>
      </c>
      <c r="PE15" s="104">
        <v>16.266666666666666</v>
      </c>
      <c r="PF15" s="104">
        <v>0</v>
      </c>
      <c r="PG15" s="104">
        <v>0</v>
      </c>
      <c r="PH15" s="104">
        <v>0</v>
      </c>
      <c r="PJ15" s="1" t="e">
        <f ca="1">OFFSET(#REF!,$PJ$3+42,0)</f>
        <v>#REF!</v>
      </c>
      <c r="PK15" s="103" t="e">
        <f ca="1">VLOOKUP($PJ15,$OW$4:$PC$25,2,TRUE)</f>
        <v>#REF!</v>
      </c>
      <c r="PL15" s="98" t="e">
        <f ca="1">VLOOKUP($PJ15,$OW$4:$PC$25,3,TRUE)</f>
        <v>#REF!</v>
      </c>
      <c r="PM15" s="98" t="e">
        <f ca="1">VLOOKUP($PJ15,$OW$4:$PC$25,4,TRUE)</f>
        <v>#REF!</v>
      </c>
      <c r="PN15" s="98" t="e">
        <f ca="1">VLOOKUP($PJ15,$OW$4:$PC$25,5,TRUE)</f>
        <v>#REF!</v>
      </c>
      <c r="PO15" s="98" t="e">
        <f ca="1">VLOOKUP($PJ15,$OW$4:$PC$25,6,TRUE)</f>
        <v>#REF!</v>
      </c>
      <c r="PP15" s="105" t="e">
        <f ca="1">VLOOKUP($PJ15,$OW$4:$PC$25,7,TRUE)</f>
        <v>#REF!</v>
      </c>
      <c r="PQ15" s="106" t="e">
        <f ca="1">VLOOKUP($PJ15,$OW$4:$PH$25,8,TRUE)</f>
        <v>#REF!</v>
      </c>
      <c r="PR15" s="106" t="e">
        <f ca="1">VLOOKUP($PJ15,$OW$4:$PH$25,9,TRUE)</f>
        <v>#REF!</v>
      </c>
      <c r="PS15" s="106" t="e">
        <f ca="1">VLOOKUP($PJ15,$OW$4:$PH$25,10,TRUE)</f>
        <v>#REF!</v>
      </c>
      <c r="PT15" s="106" t="e">
        <f ca="1">VLOOKUP($PJ15,$OW$4:$PH$25,11,TRUE)</f>
        <v>#REF!</v>
      </c>
      <c r="PU15" s="106" t="e">
        <f ca="1">VLOOKUP($PJ15,$OW$4:$PH$25,12,TRUE)</f>
        <v>#REF!</v>
      </c>
      <c r="PX15" s="103" t="e">
        <f t="shared" ca="1" si="9"/>
        <v>#REF!</v>
      </c>
      <c r="PY15" s="107">
        <f t="shared" si="10"/>
        <v>0</v>
      </c>
      <c r="PZ15" s="107">
        <f t="shared" si="10"/>
        <v>0</v>
      </c>
      <c r="QA15" s="107">
        <f t="shared" si="10"/>
        <v>0</v>
      </c>
      <c r="QB15" s="107" t="e">
        <f t="shared" ca="1" si="10"/>
        <v>#REF!</v>
      </c>
      <c r="QC15" s="107">
        <f t="shared" si="10"/>
        <v>0</v>
      </c>
      <c r="QD15" s="108">
        <f>IF(QD$1=$PX$1,#REF!,0)</f>
        <v>0</v>
      </c>
      <c r="QE15" s="108">
        <f>IF(QE$1=$PX$1,#REF!,0)</f>
        <v>0</v>
      </c>
      <c r="QF15" s="108">
        <f>IF(QF$1=$PX$1,#REF!,0)</f>
        <v>0</v>
      </c>
      <c r="QG15" s="108" t="e">
        <f>IF(QG$1=$PX$1,#REF!,0)</f>
        <v>#REF!</v>
      </c>
      <c r="QH15" s="108">
        <f>IF(QH$1=$PX$1,#REF!,0)</f>
        <v>0</v>
      </c>
      <c r="QI15" s="109">
        <f t="shared" si="11"/>
        <v>0</v>
      </c>
      <c r="QJ15" s="109">
        <f t="shared" si="11"/>
        <v>0</v>
      </c>
      <c r="QK15" s="109">
        <f t="shared" si="11"/>
        <v>0</v>
      </c>
      <c r="QL15" s="109" t="e">
        <f t="shared" ca="1" si="11"/>
        <v>#REF!</v>
      </c>
      <c r="QM15" s="109">
        <f t="shared" si="11"/>
        <v>0</v>
      </c>
      <c r="QT15" s="1" t="e">
        <f ca="1">OFFSET(#REF!,$PJ$3+42,0)</f>
        <v>#REF!</v>
      </c>
      <c r="QU15" s="103" t="e">
        <f ca="1">VLOOKUP($QT15,$OW$4:$PC$25,2,TRUE)</f>
        <v>#REF!</v>
      </c>
      <c r="QV15" s="98" t="e">
        <f ca="1">VLOOKUP($QT15,$OW$4:$PC$25,3,TRUE)</f>
        <v>#REF!</v>
      </c>
      <c r="QW15" s="98" t="e">
        <f ca="1">VLOOKUP($QT15,$OW$4:$PC$25,4,TRUE)</f>
        <v>#REF!</v>
      </c>
      <c r="QX15" s="98" t="e">
        <f ca="1">VLOOKUP($QT15,$OW$4:$PC$25,5,TRUE)</f>
        <v>#REF!</v>
      </c>
      <c r="QY15" s="98" t="e">
        <f ca="1">VLOOKUP($QT15,$OW$4:$PC$25,6,TRUE)</f>
        <v>#REF!</v>
      </c>
      <c r="QZ15" s="98" t="e">
        <f ca="1">VLOOKUP($QT15,$OW$4:$PC$25,7,TRUE)</f>
        <v>#REF!</v>
      </c>
    </row>
    <row r="16" spans="1:468" ht="15.75" thickBot="1" x14ac:dyDescent="0.3">
      <c r="A16" s="1">
        <f t="shared" si="2"/>
        <v>7</v>
      </c>
      <c r="B16" s="95">
        <v>43509</v>
      </c>
      <c r="C16" s="117">
        <v>2</v>
      </c>
      <c r="D16" s="103">
        <v>4</v>
      </c>
      <c r="E16" s="103">
        <v>0</v>
      </c>
      <c r="F16" s="103">
        <v>2</v>
      </c>
      <c r="G16" s="103">
        <v>3</v>
      </c>
      <c r="H16" s="103">
        <v>3</v>
      </c>
      <c r="I16" s="103">
        <v>2</v>
      </c>
      <c r="J16" s="103">
        <v>0</v>
      </c>
      <c r="K16" s="103">
        <v>5</v>
      </c>
      <c r="L16" s="103">
        <v>0</v>
      </c>
      <c r="M16" s="103">
        <v>2</v>
      </c>
      <c r="N16" s="103">
        <v>0</v>
      </c>
      <c r="O16" s="103">
        <v>1</v>
      </c>
      <c r="P16" s="103">
        <v>1</v>
      </c>
      <c r="Q16" s="103">
        <v>1</v>
      </c>
      <c r="R16" s="103">
        <v>0</v>
      </c>
      <c r="S16" s="103">
        <v>9</v>
      </c>
      <c r="T16" s="103">
        <v>2</v>
      </c>
      <c r="U16" s="103">
        <v>6</v>
      </c>
      <c r="V16" s="103">
        <v>5</v>
      </c>
      <c r="W16" s="103">
        <v>15</v>
      </c>
      <c r="X16" s="103">
        <v>6</v>
      </c>
      <c r="Y16" s="118">
        <v>6</v>
      </c>
      <c r="Z16" s="117">
        <v>0</v>
      </c>
      <c r="AA16" s="119">
        <v>0</v>
      </c>
      <c r="AB16" s="103">
        <v>0</v>
      </c>
      <c r="AC16" s="103">
        <v>0</v>
      </c>
      <c r="AD16" s="103">
        <v>0</v>
      </c>
      <c r="AE16" s="118">
        <v>0</v>
      </c>
      <c r="AF16" s="120">
        <v>0</v>
      </c>
      <c r="AG16" s="119">
        <v>0</v>
      </c>
      <c r="AH16" s="103">
        <v>4</v>
      </c>
      <c r="AI16" s="103">
        <v>0</v>
      </c>
      <c r="AJ16" s="118">
        <v>13</v>
      </c>
      <c r="AK16" s="117">
        <v>0</v>
      </c>
      <c r="AL16" s="103">
        <v>3</v>
      </c>
      <c r="AM16" s="103">
        <v>0</v>
      </c>
      <c r="AN16" s="103">
        <v>0</v>
      </c>
      <c r="AO16" s="103">
        <v>0</v>
      </c>
      <c r="AP16" s="103">
        <v>5</v>
      </c>
      <c r="AQ16" s="103">
        <v>2</v>
      </c>
      <c r="AR16" s="103">
        <v>0</v>
      </c>
      <c r="AS16" s="103">
        <v>2</v>
      </c>
      <c r="AT16" s="103">
        <v>0</v>
      </c>
      <c r="AU16" s="103">
        <v>0</v>
      </c>
      <c r="AV16" s="103">
        <v>0</v>
      </c>
      <c r="AW16" s="103">
        <v>0</v>
      </c>
      <c r="AX16" s="103">
        <v>0</v>
      </c>
      <c r="AY16" s="103">
        <v>1</v>
      </c>
      <c r="AZ16" s="112" t="s">
        <v>40</v>
      </c>
      <c r="BA16" s="103">
        <v>0</v>
      </c>
      <c r="BB16" s="103">
        <v>0</v>
      </c>
      <c r="BC16" s="103">
        <v>1</v>
      </c>
      <c r="BD16" s="103">
        <v>0</v>
      </c>
      <c r="BE16" s="103">
        <v>0</v>
      </c>
      <c r="BF16" s="103">
        <v>0</v>
      </c>
      <c r="BG16" s="103">
        <v>0</v>
      </c>
      <c r="BH16" s="103">
        <v>0</v>
      </c>
      <c r="BI16" s="103">
        <v>0</v>
      </c>
      <c r="BJ16" s="103">
        <v>0</v>
      </c>
      <c r="BK16" s="103">
        <v>0</v>
      </c>
      <c r="BL16" s="103">
        <v>5</v>
      </c>
      <c r="BM16" s="103">
        <v>0</v>
      </c>
      <c r="BN16" s="118">
        <v>16</v>
      </c>
      <c r="BO16" s="103">
        <v>3</v>
      </c>
      <c r="BP16" s="103">
        <v>0</v>
      </c>
      <c r="BQ16" s="103">
        <v>0</v>
      </c>
      <c r="BR16" s="103">
        <v>0</v>
      </c>
      <c r="BS16" s="118">
        <v>0</v>
      </c>
      <c r="BT16" s="123">
        <v>0</v>
      </c>
      <c r="BU16" s="112">
        <v>0</v>
      </c>
      <c r="BV16" s="112">
        <v>0</v>
      </c>
      <c r="BW16" s="112">
        <v>0</v>
      </c>
      <c r="BX16" s="114">
        <v>0</v>
      </c>
      <c r="BY16" s="111">
        <v>0</v>
      </c>
      <c r="BZ16" s="112">
        <v>0</v>
      </c>
      <c r="CA16" s="112">
        <v>0</v>
      </c>
      <c r="CB16" s="112">
        <v>0</v>
      </c>
      <c r="CC16" s="112">
        <v>0</v>
      </c>
      <c r="CD16" s="114">
        <v>0</v>
      </c>
      <c r="CE16" s="111">
        <v>0</v>
      </c>
      <c r="CF16" s="112">
        <v>0</v>
      </c>
      <c r="CG16" s="112">
        <v>0</v>
      </c>
      <c r="CH16" s="112">
        <v>0</v>
      </c>
      <c r="CI16" s="114">
        <v>0</v>
      </c>
      <c r="CJ16" s="111">
        <v>0</v>
      </c>
      <c r="CK16" s="112">
        <v>0</v>
      </c>
      <c r="CL16" s="112">
        <v>0</v>
      </c>
      <c r="CM16" s="112">
        <v>0</v>
      </c>
      <c r="CN16" s="112">
        <v>0</v>
      </c>
      <c r="CO16" s="113">
        <v>0</v>
      </c>
      <c r="CP16" s="111">
        <v>0</v>
      </c>
      <c r="CQ16" s="112">
        <v>0</v>
      </c>
      <c r="CR16" s="112">
        <v>0</v>
      </c>
      <c r="CS16" s="113">
        <v>0</v>
      </c>
      <c r="CT16" s="111">
        <v>0</v>
      </c>
      <c r="CU16" s="112">
        <v>0</v>
      </c>
      <c r="CV16" s="112">
        <v>0</v>
      </c>
      <c r="CW16" s="112">
        <v>0</v>
      </c>
      <c r="CX16" s="112">
        <v>0</v>
      </c>
      <c r="CY16" s="113">
        <v>0</v>
      </c>
      <c r="CZ16" s="111" t="s">
        <v>40</v>
      </c>
      <c r="DA16" s="111" t="s">
        <v>40</v>
      </c>
      <c r="DB16" s="111" t="s">
        <v>40</v>
      </c>
      <c r="DC16" s="111" t="s">
        <v>40</v>
      </c>
      <c r="DD16" s="111" t="s">
        <v>40</v>
      </c>
      <c r="DE16" s="111" t="s">
        <v>40</v>
      </c>
      <c r="DF16" s="111" t="s">
        <v>40</v>
      </c>
      <c r="DG16" s="111" t="s">
        <v>40</v>
      </c>
      <c r="DH16" s="111" t="s">
        <v>40</v>
      </c>
      <c r="DI16" s="111" t="s">
        <v>40</v>
      </c>
      <c r="DJ16" s="120">
        <v>0</v>
      </c>
      <c r="DK16" s="117">
        <v>0</v>
      </c>
      <c r="DL16" s="120">
        <v>0</v>
      </c>
      <c r="DM16" s="122">
        <v>3</v>
      </c>
      <c r="DN16" s="96">
        <f t="shared" si="3"/>
        <v>130</v>
      </c>
      <c r="DQ16" s="97"/>
      <c r="DR16" s="97"/>
      <c r="DS16" s="97"/>
      <c r="DT16" s="97"/>
      <c r="DU16" s="97"/>
      <c r="DW16" s="98"/>
      <c r="DX16" s="98"/>
      <c r="DY16" s="98"/>
      <c r="DZ16" s="98"/>
      <c r="EA16" s="98"/>
      <c r="EE16" s="99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O16" s="101">
        <v>44</v>
      </c>
      <c r="OP16" s="102" t="s">
        <v>53</v>
      </c>
      <c r="OQ16" s="103" t="e">
        <f>#REF!</f>
        <v>#REF!</v>
      </c>
      <c r="OR16" s="110" t="e">
        <f>#REF!</f>
        <v>#REF!</v>
      </c>
      <c r="OS16" s="110" t="e">
        <f>#REF!</f>
        <v>#REF!</v>
      </c>
      <c r="OT16" s="110" t="e">
        <f>#REF!</f>
        <v>#REF!</v>
      </c>
      <c r="OU16" s="110" t="e">
        <f>#REF!</f>
        <v>#REF!</v>
      </c>
      <c r="OW16" s="101">
        <v>44</v>
      </c>
      <c r="OX16" s="102" t="s">
        <v>53</v>
      </c>
      <c r="OY16" s="98" t="e">
        <f t="shared" si="4"/>
        <v>#REF!</v>
      </c>
      <c r="OZ16" s="98" t="e">
        <f t="shared" si="5"/>
        <v>#REF!</v>
      </c>
      <c r="PA16" s="98" t="e">
        <f t="shared" si="6"/>
        <v>#REF!</v>
      </c>
      <c r="PB16" s="98" t="e">
        <f t="shared" si="7"/>
        <v>#REF!</v>
      </c>
      <c r="PC16" s="98" t="e">
        <f t="shared" si="8"/>
        <v>#REF!</v>
      </c>
      <c r="PD16" s="104">
        <v>18.176470588235293</v>
      </c>
      <c r="PE16" s="104">
        <v>26.433333333333334</v>
      </c>
      <c r="PF16" s="104">
        <v>0</v>
      </c>
      <c r="PG16" s="104">
        <v>0</v>
      </c>
      <c r="PH16" s="104">
        <v>0.5</v>
      </c>
      <c r="PJ16" s="1" t="e">
        <f ca="1">OFFSET(#REF!,$PJ$3+43,0)</f>
        <v>#REF!</v>
      </c>
      <c r="PK16" s="103" t="e">
        <f ca="1">VLOOKUP($PJ16,$OW$4:$PC$25,2,TRUE)</f>
        <v>#REF!</v>
      </c>
      <c r="PL16" s="98" t="e">
        <f ca="1">VLOOKUP($PJ16,$OW$4:$PC$25,3,TRUE)</f>
        <v>#REF!</v>
      </c>
      <c r="PM16" s="98" t="e">
        <f ca="1">VLOOKUP($PJ16,$OW$4:$PC$25,4,TRUE)</f>
        <v>#REF!</v>
      </c>
      <c r="PN16" s="98" t="e">
        <f ca="1">VLOOKUP($PJ16,$OW$4:$PC$25,5,TRUE)</f>
        <v>#REF!</v>
      </c>
      <c r="PO16" s="98" t="e">
        <f ca="1">VLOOKUP($PJ16,$OW$4:$PC$25,6,TRUE)</f>
        <v>#REF!</v>
      </c>
      <c r="PP16" s="105" t="e">
        <f ca="1">VLOOKUP($PJ16,$OW$4:$PC$25,7,TRUE)</f>
        <v>#REF!</v>
      </c>
      <c r="PQ16" s="106" t="e">
        <f ca="1">VLOOKUP($PJ16,$OW$4:$PH$25,8,TRUE)</f>
        <v>#REF!</v>
      </c>
      <c r="PR16" s="106" t="e">
        <f ca="1">VLOOKUP($PJ16,$OW$4:$PH$25,9,TRUE)</f>
        <v>#REF!</v>
      </c>
      <c r="PS16" s="106" t="e">
        <f ca="1">VLOOKUP($PJ16,$OW$4:$PH$25,10,TRUE)</f>
        <v>#REF!</v>
      </c>
      <c r="PT16" s="106" t="e">
        <f ca="1">VLOOKUP($PJ16,$OW$4:$PH$25,11,TRUE)</f>
        <v>#REF!</v>
      </c>
      <c r="PU16" s="106" t="e">
        <f ca="1">VLOOKUP($PJ16,$OW$4:$PH$25,12,TRUE)</f>
        <v>#REF!</v>
      </c>
      <c r="PX16" s="103" t="e">
        <f t="shared" ca="1" si="9"/>
        <v>#REF!</v>
      </c>
      <c r="PY16" s="107">
        <f t="shared" si="10"/>
        <v>0</v>
      </c>
      <c r="PZ16" s="107">
        <f t="shared" si="10"/>
        <v>0</v>
      </c>
      <c r="QA16" s="107">
        <f t="shared" si="10"/>
        <v>0</v>
      </c>
      <c r="QB16" s="107" t="e">
        <f t="shared" ca="1" si="10"/>
        <v>#REF!</v>
      </c>
      <c r="QC16" s="107">
        <f t="shared" si="10"/>
        <v>0</v>
      </c>
      <c r="QD16" s="108">
        <f>IF(QD$1=$PX$1,#REF!,0)</f>
        <v>0</v>
      </c>
      <c r="QE16" s="108">
        <f>IF(QE$1=$PX$1,#REF!,0)</f>
        <v>0</v>
      </c>
      <c r="QF16" s="108">
        <f>IF(QF$1=$PX$1,#REF!,0)</f>
        <v>0</v>
      </c>
      <c r="QG16" s="108" t="e">
        <f>IF(QG$1=$PX$1,#REF!,0)</f>
        <v>#REF!</v>
      </c>
      <c r="QH16" s="108">
        <f>IF(QH$1=$PX$1,#REF!,0)</f>
        <v>0</v>
      </c>
      <c r="QI16" s="109">
        <f t="shared" si="11"/>
        <v>0</v>
      </c>
      <c r="QJ16" s="109">
        <f t="shared" si="11"/>
        <v>0</v>
      </c>
      <c r="QK16" s="109">
        <f t="shared" si="11"/>
        <v>0</v>
      </c>
      <c r="QL16" s="109" t="e">
        <f t="shared" ca="1" si="11"/>
        <v>#REF!</v>
      </c>
      <c r="QM16" s="109">
        <f t="shared" si="11"/>
        <v>0</v>
      </c>
      <c r="QT16" s="1" t="e">
        <f ca="1">OFFSET(#REF!,$PJ$3+43,0)</f>
        <v>#REF!</v>
      </c>
      <c r="QU16" s="103" t="e">
        <f ca="1">VLOOKUP($QT16,$OW$4:$PC$25,2,TRUE)</f>
        <v>#REF!</v>
      </c>
      <c r="QV16" s="98" t="e">
        <f ca="1">VLOOKUP($QT16,$OW$4:$PC$25,3,TRUE)</f>
        <v>#REF!</v>
      </c>
      <c r="QW16" s="98" t="e">
        <f ca="1">VLOOKUP($QT16,$OW$4:$PC$25,4,TRUE)</f>
        <v>#REF!</v>
      </c>
      <c r="QX16" s="98" t="e">
        <f ca="1">VLOOKUP($QT16,$OW$4:$PC$25,5,TRUE)</f>
        <v>#REF!</v>
      </c>
      <c r="QY16" s="98" t="e">
        <f ca="1">VLOOKUP($QT16,$OW$4:$PC$25,6,TRUE)</f>
        <v>#REF!</v>
      </c>
      <c r="QZ16" s="98" t="e">
        <f ca="1">VLOOKUP($QT16,$OW$4:$PC$25,7,TRUE)</f>
        <v>#REF!</v>
      </c>
    </row>
    <row r="17" spans="1:468" ht="15.75" thickBot="1" x14ac:dyDescent="0.3">
      <c r="A17" s="1">
        <f t="shared" si="2"/>
        <v>7</v>
      </c>
      <c r="B17" s="95">
        <v>43510</v>
      </c>
      <c r="C17" s="117">
        <v>7</v>
      </c>
      <c r="D17" s="103">
        <v>1</v>
      </c>
      <c r="E17" s="103">
        <v>3</v>
      </c>
      <c r="F17" s="103">
        <v>0</v>
      </c>
      <c r="G17" s="103">
        <v>3</v>
      </c>
      <c r="H17" s="103">
        <v>2</v>
      </c>
      <c r="I17" s="103">
        <v>0</v>
      </c>
      <c r="J17" s="103">
        <v>0</v>
      </c>
      <c r="K17" s="103">
        <v>10</v>
      </c>
      <c r="L17" s="103">
        <v>1</v>
      </c>
      <c r="M17" s="103">
        <v>6</v>
      </c>
      <c r="N17" s="103">
        <v>3</v>
      </c>
      <c r="O17" s="103">
        <v>0</v>
      </c>
      <c r="P17" s="103">
        <v>1</v>
      </c>
      <c r="Q17" s="103">
        <v>2</v>
      </c>
      <c r="R17" s="103">
        <v>2</v>
      </c>
      <c r="S17" s="103">
        <v>3</v>
      </c>
      <c r="T17" s="103">
        <v>0</v>
      </c>
      <c r="U17" s="103">
        <v>4</v>
      </c>
      <c r="V17" s="103">
        <v>3</v>
      </c>
      <c r="W17" s="103">
        <v>8</v>
      </c>
      <c r="X17" s="103">
        <v>5</v>
      </c>
      <c r="Y17" s="118">
        <v>3</v>
      </c>
      <c r="Z17" s="117">
        <v>0</v>
      </c>
      <c r="AA17" s="119">
        <v>0</v>
      </c>
      <c r="AB17" s="103">
        <v>0</v>
      </c>
      <c r="AC17" s="103">
        <v>0</v>
      </c>
      <c r="AD17" s="103">
        <v>0</v>
      </c>
      <c r="AE17" s="118">
        <v>0</v>
      </c>
      <c r="AF17" s="120">
        <v>0</v>
      </c>
      <c r="AG17" s="119">
        <v>1</v>
      </c>
      <c r="AH17" s="103">
        <v>2</v>
      </c>
      <c r="AI17" s="103">
        <v>0</v>
      </c>
      <c r="AJ17" s="118">
        <v>4</v>
      </c>
      <c r="AK17" s="117">
        <v>1</v>
      </c>
      <c r="AL17" s="103">
        <v>3</v>
      </c>
      <c r="AM17" s="103">
        <v>7</v>
      </c>
      <c r="AN17" s="103">
        <v>0</v>
      </c>
      <c r="AO17" s="103">
        <v>0</v>
      </c>
      <c r="AP17" s="103">
        <v>5</v>
      </c>
      <c r="AQ17" s="103">
        <v>1</v>
      </c>
      <c r="AR17" s="103">
        <v>1</v>
      </c>
      <c r="AS17" s="103">
        <v>4</v>
      </c>
      <c r="AT17" s="103">
        <v>1</v>
      </c>
      <c r="AU17" s="103">
        <v>2</v>
      </c>
      <c r="AV17" s="103">
        <v>0</v>
      </c>
      <c r="AW17" s="103">
        <v>3</v>
      </c>
      <c r="AX17" s="103">
        <v>2</v>
      </c>
      <c r="AY17" s="103">
        <v>0</v>
      </c>
      <c r="AZ17" s="103">
        <v>1</v>
      </c>
      <c r="BA17" s="103">
        <v>1</v>
      </c>
      <c r="BB17" s="103">
        <v>0</v>
      </c>
      <c r="BC17" s="103">
        <v>0</v>
      </c>
      <c r="BD17" s="103">
        <v>0</v>
      </c>
      <c r="BE17" s="103">
        <v>0</v>
      </c>
      <c r="BF17" s="103">
        <v>4</v>
      </c>
      <c r="BG17" s="103">
        <v>0</v>
      </c>
      <c r="BH17" s="103">
        <v>3</v>
      </c>
      <c r="BI17" s="103">
        <v>2</v>
      </c>
      <c r="BJ17" s="103">
        <v>0</v>
      </c>
      <c r="BK17" s="103">
        <v>1</v>
      </c>
      <c r="BL17" s="103">
        <v>2</v>
      </c>
      <c r="BM17" s="103">
        <v>1</v>
      </c>
      <c r="BN17" s="118">
        <v>9</v>
      </c>
      <c r="BO17" s="103">
        <v>4</v>
      </c>
      <c r="BP17" s="103">
        <v>5</v>
      </c>
      <c r="BQ17" s="103">
        <v>3</v>
      </c>
      <c r="BR17" s="103">
        <v>0</v>
      </c>
      <c r="BS17" s="118">
        <v>2</v>
      </c>
      <c r="BT17" s="123">
        <v>0</v>
      </c>
      <c r="BU17" s="112">
        <v>0</v>
      </c>
      <c r="BV17" s="112">
        <v>0</v>
      </c>
      <c r="BW17" s="112">
        <v>0</v>
      </c>
      <c r="BX17" s="114">
        <v>0</v>
      </c>
      <c r="BY17" s="111">
        <v>0</v>
      </c>
      <c r="BZ17" s="112">
        <v>0</v>
      </c>
      <c r="CA17" s="112">
        <v>0</v>
      </c>
      <c r="CB17" s="112">
        <v>0</v>
      </c>
      <c r="CC17" s="112">
        <v>0</v>
      </c>
      <c r="CD17" s="114">
        <v>0</v>
      </c>
      <c r="CE17" s="111">
        <v>0</v>
      </c>
      <c r="CF17" s="112">
        <v>0</v>
      </c>
      <c r="CG17" s="112">
        <v>0</v>
      </c>
      <c r="CH17" s="112">
        <v>0</v>
      </c>
      <c r="CI17" s="114">
        <v>0</v>
      </c>
      <c r="CJ17" s="128">
        <v>0</v>
      </c>
      <c r="CK17" s="112">
        <v>0</v>
      </c>
      <c r="CL17" s="112">
        <v>0</v>
      </c>
      <c r="CM17" s="112">
        <v>0</v>
      </c>
      <c r="CN17" s="112">
        <v>0</v>
      </c>
      <c r="CO17" s="113">
        <v>0</v>
      </c>
      <c r="CP17" s="111">
        <v>0</v>
      </c>
      <c r="CQ17" s="112">
        <v>0</v>
      </c>
      <c r="CR17" s="112">
        <v>0</v>
      </c>
      <c r="CS17" s="113">
        <v>0</v>
      </c>
      <c r="CT17" s="111">
        <v>0</v>
      </c>
      <c r="CU17" s="112">
        <v>0</v>
      </c>
      <c r="CV17" s="112">
        <v>0</v>
      </c>
      <c r="CW17" s="112">
        <v>0</v>
      </c>
      <c r="CX17" s="112">
        <v>0</v>
      </c>
      <c r="CY17" s="113">
        <v>0</v>
      </c>
      <c r="CZ17" s="111" t="s">
        <v>40</v>
      </c>
      <c r="DA17" s="111" t="s">
        <v>40</v>
      </c>
      <c r="DB17" s="111" t="s">
        <v>40</v>
      </c>
      <c r="DC17" s="111" t="s">
        <v>40</v>
      </c>
      <c r="DD17" s="111" t="s">
        <v>40</v>
      </c>
      <c r="DE17" s="111" t="s">
        <v>40</v>
      </c>
      <c r="DF17" s="111" t="s">
        <v>40</v>
      </c>
      <c r="DG17" s="111" t="s">
        <v>40</v>
      </c>
      <c r="DH17" s="111" t="s">
        <v>40</v>
      </c>
      <c r="DI17" s="111" t="s">
        <v>40</v>
      </c>
      <c r="DJ17" s="120">
        <v>0</v>
      </c>
      <c r="DK17" s="117">
        <v>0</v>
      </c>
      <c r="DL17" s="120">
        <v>0</v>
      </c>
      <c r="DM17" s="122">
        <v>3</v>
      </c>
      <c r="DN17" s="96">
        <f t="shared" si="3"/>
        <v>142</v>
      </c>
      <c r="DQ17" s="97"/>
      <c r="DR17" s="97"/>
      <c r="DS17" s="97"/>
      <c r="DT17" s="97"/>
      <c r="DU17" s="97"/>
      <c r="DW17" s="98"/>
      <c r="DX17" s="98"/>
      <c r="DY17" s="98"/>
      <c r="DZ17" s="98"/>
      <c r="EA17" s="98"/>
      <c r="EE17" s="99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O17" s="101">
        <v>45</v>
      </c>
      <c r="OP17" s="102" t="s">
        <v>54</v>
      </c>
      <c r="OQ17" s="103" t="e">
        <f>#REF!</f>
        <v>#REF!</v>
      </c>
      <c r="OR17" s="110" t="e">
        <f>#REF!</f>
        <v>#REF!</v>
      </c>
      <c r="OS17" s="110" t="e">
        <f>#REF!</f>
        <v>#REF!</v>
      </c>
      <c r="OT17" s="110" t="e">
        <f>#REF!</f>
        <v>#REF!</v>
      </c>
      <c r="OU17" s="110" t="e">
        <f>#REF!</f>
        <v>#REF!</v>
      </c>
      <c r="OW17" s="101">
        <v>45</v>
      </c>
      <c r="OX17" s="102" t="s">
        <v>54</v>
      </c>
      <c r="OY17" s="98" t="e">
        <f t="shared" si="4"/>
        <v>#REF!</v>
      </c>
      <c r="OZ17" s="98" t="e">
        <f t="shared" si="5"/>
        <v>#REF!</v>
      </c>
      <c r="PA17" s="98" t="e">
        <f t="shared" si="6"/>
        <v>#REF!</v>
      </c>
      <c r="PB17" s="98" t="e">
        <f t="shared" si="7"/>
        <v>#REF!</v>
      </c>
      <c r="PC17" s="98" t="e">
        <f t="shared" si="8"/>
        <v>#REF!</v>
      </c>
      <c r="PD17" s="104">
        <v>21.735294117647058</v>
      </c>
      <c r="PE17" s="104">
        <v>23.5</v>
      </c>
      <c r="PF17" s="104">
        <v>0</v>
      </c>
      <c r="PG17" s="104">
        <v>0</v>
      </c>
      <c r="PH17" s="104">
        <v>0</v>
      </c>
      <c r="PJ17" s="1" t="e">
        <f ca="1">OFFSET(#REF!,$PJ$3+44,0)</f>
        <v>#REF!</v>
      </c>
      <c r="PK17" s="103" t="e">
        <f ca="1">VLOOKUP($PJ17,$OW$4:$PC$25,2,TRUE)</f>
        <v>#REF!</v>
      </c>
      <c r="PL17" s="98" t="e">
        <f ca="1">VLOOKUP($PJ17,$OW$4:$PC$25,3,TRUE)</f>
        <v>#REF!</v>
      </c>
      <c r="PM17" s="98" t="e">
        <f ca="1">VLOOKUP($PJ17,$OW$4:$PC$25,4,TRUE)</f>
        <v>#REF!</v>
      </c>
      <c r="PN17" s="98" t="e">
        <f ca="1">VLOOKUP($PJ17,$OW$4:$PC$25,5,TRUE)</f>
        <v>#REF!</v>
      </c>
      <c r="PO17" s="98" t="e">
        <f ca="1">VLOOKUP($PJ17,$OW$4:$PC$25,6,TRUE)</f>
        <v>#REF!</v>
      </c>
      <c r="PP17" s="105" t="e">
        <f ca="1">VLOOKUP($PJ17,$OW$4:$PC$25,7,TRUE)</f>
        <v>#REF!</v>
      </c>
      <c r="PQ17" s="106" t="e">
        <f ca="1">VLOOKUP($PJ17,$OW$4:$PH$25,8,TRUE)</f>
        <v>#REF!</v>
      </c>
      <c r="PR17" s="106" t="e">
        <f ca="1">VLOOKUP($PJ17,$OW$4:$PH$25,9,TRUE)</f>
        <v>#REF!</v>
      </c>
      <c r="PS17" s="106" t="e">
        <f ca="1">VLOOKUP($PJ17,$OW$4:$PH$25,10,TRUE)</f>
        <v>#REF!</v>
      </c>
      <c r="PT17" s="106" t="e">
        <f ca="1">VLOOKUP($PJ17,$OW$4:$PH$25,11,TRUE)</f>
        <v>#REF!</v>
      </c>
      <c r="PU17" s="106" t="e">
        <f ca="1">VLOOKUP($PJ17,$OW$4:$PH$25,12,TRUE)</f>
        <v>#REF!</v>
      </c>
      <c r="PX17" s="103" t="e">
        <f t="shared" ca="1" si="9"/>
        <v>#REF!</v>
      </c>
      <c r="PY17" s="107">
        <f t="shared" si="10"/>
        <v>0</v>
      </c>
      <c r="PZ17" s="107">
        <f t="shared" si="10"/>
        <v>0</v>
      </c>
      <c r="QA17" s="107">
        <f t="shared" si="10"/>
        <v>0</v>
      </c>
      <c r="QB17" s="107" t="e">
        <f t="shared" ca="1" si="10"/>
        <v>#REF!</v>
      </c>
      <c r="QC17" s="107">
        <f t="shared" si="10"/>
        <v>0</v>
      </c>
      <c r="QD17" s="108">
        <f>IF(QD$1=$PX$1,#REF!,0)</f>
        <v>0</v>
      </c>
      <c r="QE17" s="108">
        <f>IF(QE$1=$PX$1,#REF!,0)</f>
        <v>0</v>
      </c>
      <c r="QF17" s="108">
        <f>IF(QF$1=$PX$1,#REF!,0)</f>
        <v>0</v>
      </c>
      <c r="QG17" s="108" t="e">
        <f>IF(QG$1=$PX$1,#REF!,0)</f>
        <v>#REF!</v>
      </c>
      <c r="QH17" s="108">
        <f>IF(QH$1=$PX$1,#REF!,0)</f>
        <v>0</v>
      </c>
      <c r="QI17" s="109">
        <f t="shared" si="11"/>
        <v>0</v>
      </c>
      <c r="QJ17" s="109">
        <f t="shared" si="11"/>
        <v>0</v>
      </c>
      <c r="QK17" s="109">
        <f t="shared" si="11"/>
        <v>0</v>
      </c>
      <c r="QL17" s="109" t="e">
        <f t="shared" ca="1" si="11"/>
        <v>#REF!</v>
      </c>
      <c r="QM17" s="109">
        <f t="shared" si="11"/>
        <v>0</v>
      </c>
      <c r="QT17" s="1" t="e">
        <f ca="1">OFFSET(#REF!,$PJ$3+44,0)</f>
        <v>#REF!</v>
      </c>
      <c r="QU17" s="103" t="e">
        <f ca="1">VLOOKUP($QT17,$OW$4:$PC$25,2,TRUE)</f>
        <v>#REF!</v>
      </c>
      <c r="QV17" s="98" t="e">
        <f ca="1">VLOOKUP($QT17,$OW$4:$PC$25,3,TRUE)</f>
        <v>#REF!</v>
      </c>
      <c r="QW17" s="98" t="e">
        <f ca="1">VLOOKUP($QT17,$OW$4:$PC$25,4,TRUE)</f>
        <v>#REF!</v>
      </c>
      <c r="QX17" s="98" t="e">
        <f ca="1">VLOOKUP($QT17,$OW$4:$PC$25,5,TRUE)</f>
        <v>#REF!</v>
      </c>
      <c r="QY17" s="98" t="e">
        <f ca="1">VLOOKUP($QT17,$OW$4:$PC$25,6,TRUE)</f>
        <v>#REF!</v>
      </c>
      <c r="QZ17" s="98" t="e">
        <f ca="1">VLOOKUP($QT17,$OW$4:$PC$25,7,TRUE)</f>
        <v>#REF!</v>
      </c>
    </row>
    <row r="18" spans="1:468" ht="15.75" thickBot="1" x14ac:dyDescent="0.3">
      <c r="A18" s="1">
        <f t="shared" si="2"/>
        <v>7</v>
      </c>
      <c r="B18" s="95">
        <v>43511</v>
      </c>
      <c r="C18" s="117">
        <v>2</v>
      </c>
      <c r="D18" s="103">
        <v>0</v>
      </c>
      <c r="E18" s="103">
        <v>0</v>
      </c>
      <c r="F18" s="103">
        <v>0</v>
      </c>
      <c r="G18" s="103">
        <v>4</v>
      </c>
      <c r="H18" s="103">
        <v>0</v>
      </c>
      <c r="I18" s="103">
        <v>1</v>
      </c>
      <c r="J18" s="103">
        <v>1</v>
      </c>
      <c r="K18" s="103">
        <v>2</v>
      </c>
      <c r="L18" s="103">
        <v>0</v>
      </c>
      <c r="M18" s="103">
        <v>2</v>
      </c>
      <c r="N18" s="103">
        <v>2</v>
      </c>
      <c r="O18" s="103">
        <v>3</v>
      </c>
      <c r="P18" s="103">
        <v>1</v>
      </c>
      <c r="Q18" s="103">
        <v>0</v>
      </c>
      <c r="R18" s="103">
        <v>0</v>
      </c>
      <c r="S18" s="103">
        <v>0</v>
      </c>
      <c r="T18" s="103">
        <v>0</v>
      </c>
      <c r="U18" s="103">
        <v>13</v>
      </c>
      <c r="V18" s="103">
        <v>2</v>
      </c>
      <c r="W18" s="103">
        <v>3</v>
      </c>
      <c r="X18" s="103">
        <v>6</v>
      </c>
      <c r="Y18" s="118">
        <v>0</v>
      </c>
      <c r="Z18" s="117">
        <v>0</v>
      </c>
      <c r="AA18" s="119">
        <v>0</v>
      </c>
      <c r="AB18" s="103">
        <v>0</v>
      </c>
      <c r="AC18" s="103">
        <v>0</v>
      </c>
      <c r="AD18" s="103">
        <v>0</v>
      </c>
      <c r="AE18" s="118">
        <v>0</v>
      </c>
      <c r="AF18" s="120">
        <v>0</v>
      </c>
      <c r="AG18" s="119">
        <v>1</v>
      </c>
      <c r="AH18" s="103">
        <v>7</v>
      </c>
      <c r="AI18" s="103">
        <v>1</v>
      </c>
      <c r="AJ18" s="118">
        <v>1</v>
      </c>
      <c r="AK18" s="117">
        <v>0</v>
      </c>
      <c r="AL18" s="103">
        <v>1</v>
      </c>
      <c r="AM18" s="103">
        <v>2</v>
      </c>
      <c r="AN18" s="103">
        <v>2</v>
      </c>
      <c r="AO18" s="103">
        <v>4</v>
      </c>
      <c r="AP18" s="103">
        <v>4</v>
      </c>
      <c r="AQ18" s="103">
        <v>4</v>
      </c>
      <c r="AR18" s="103">
        <v>0</v>
      </c>
      <c r="AS18" s="103">
        <v>5</v>
      </c>
      <c r="AT18" s="103">
        <v>2</v>
      </c>
      <c r="AU18" s="103">
        <v>1</v>
      </c>
      <c r="AV18" s="103">
        <v>1</v>
      </c>
      <c r="AW18" s="103">
        <v>0</v>
      </c>
      <c r="AX18" s="103">
        <v>3</v>
      </c>
      <c r="AY18" s="103">
        <v>0</v>
      </c>
      <c r="AZ18" s="103">
        <v>1</v>
      </c>
      <c r="BA18" s="103">
        <v>0</v>
      </c>
      <c r="BB18" s="103">
        <v>1</v>
      </c>
      <c r="BC18" s="103">
        <v>1</v>
      </c>
      <c r="BD18" s="103">
        <v>0</v>
      </c>
      <c r="BE18" s="103">
        <v>0</v>
      </c>
      <c r="BF18" s="103">
        <v>0</v>
      </c>
      <c r="BG18" s="103">
        <v>0</v>
      </c>
      <c r="BH18" s="103">
        <v>1</v>
      </c>
      <c r="BI18" s="103">
        <v>1</v>
      </c>
      <c r="BJ18" s="103">
        <v>0</v>
      </c>
      <c r="BK18" s="103">
        <v>1</v>
      </c>
      <c r="BL18" s="103">
        <v>1</v>
      </c>
      <c r="BM18" s="103">
        <v>0</v>
      </c>
      <c r="BN18" s="118">
        <v>5</v>
      </c>
      <c r="BO18" s="103">
        <v>7</v>
      </c>
      <c r="BP18" s="103">
        <v>0</v>
      </c>
      <c r="BQ18" s="103">
        <v>0</v>
      </c>
      <c r="BR18" s="103">
        <v>0</v>
      </c>
      <c r="BS18" s="118">
        <v>1</v>
      </c>
      <c r="BT18" s="123">
        <v>0</v>
      </c>
      <c r="BU18" s="112">
        <v>0</v>
      </c>
      <c r="BV18" s="112">
        <v>0</v>
      </c>
      <c r="BW18" s="112">
        <v>0</v>
      </c>
      <c r="BX18" s="114">
        <v>0</v>
      </c>
      <c r="BY18" s="111">
        <v>0</v>
      </c>
      <c r="BZ18" s="112">
        <v>0</v>
      </c>
      <c r="CA18" s="112">
        <v>0</v>
      </c>
      <c r="CB18" s="112">
        <v>0</v>
      </c>
      <c r="CC18" s="112">
        <v>0</v>
      </c>
      <c r="CD18" s="114">
        <v>0</v>
      </c>
      <c r="CE18" s="111">
        <v>0</v>
      </c>
      <c r="CF18" s="112">
        <v>0</v>
      </c>
      <c r="CG18" s="112">
        <v>0</v>
      </c>
      <c r="CH18" s="112">
        <v>0</v>
      </c>
      <c r="CI18" s="114">
        <v>0</v>
      </c>
      <c r="CJ18" s="128">
        <v>0</v>
      </c>
      <c r="CK18" s="112">
        <v>0</v>
      </c>
      <c r="CL18" s="112">
        <v>0</v>
      </c>
      <c r="CM18" s="112">
        <v>0</v>
      </c>
      <c r="CN18" s="112">
        <v>0</v>
      </c>
      <c r="CO18" s="113">
        <v>0</v>
      </c>
      <c r="CP18" s="111">
        <v>0</v>
      </c>
      <c r="CQ18" s="112">
        <v>0</v>
      </c>
      <c r="CR18" s="112">
        <v>0</v>
      </c>
      <c r="CS18" s="113">
        <v>0</v>
      </c>
      <c r="CT18" s="111">
        <v>0</v>
      </c>
      <c r="CU18" s="112">
        <v>0</v>
      </c>
      <c r="CV18" s="112">
        <v>0</v>
      </c>
      <c r="CW18" s="112">
        <v>0</v>
      </c>
      <c r="CX18" s="112">
        <v>0</v>
      </c>
      <c r="CY18" s="113">
        <v>0</v>
      </c>
      <c r="CZ18" s="111" t="s">
        <v>40</v>
      </c>
      <c r="DA18" s="111" t="s">
        <v>40</v>
      </c>
      <c r="DB18" s="111" t="s">
        <v>40</v>
      </c>
      <c r="DC18" s="111" t="s">
        <v>40</v>
      </c>
      <c r="DD18" s="111" t="s">
        <v>40</v>
      </c>
      <c r="DE18" s="111" t="s">
        <v>40</v>
      </c>
      <c r="DF18" s="111" t="s">
        <v>40</v>
      </c>
      <c r="DG18" s="111" t="s">
        <v>40</v>
      </c>
      <c r="DH18" s="111" t="s">
        <v>40</v>
      </c>
      <c r="DI18" s="111" t="s">
        <v>40</v>
      </c>
      <c r="DJ18" s="120">
        <v>0</v>
      </c>
      <c r="DK18" s="117">
        <v>0</v>
      </c>
      <c r="DL18" s="120">
        <v>0</v>
      </c>
      <c r="DM18" s="122">
        <v>4</v>
      </c>
      <c r="DN18" s="96">
        <f t="shared" si="3"/>
        <v>101</v>
      </c>
      <c r="DQ18" s="97"/>
      <c r="DR18" s="97"/>
      <c r="DS18" s="97"/>
      <c r="DT18" s="97"/>
      <c r="DU18" s="97"/>
      <c r="DW18" s="98"/>
      <c r="DX18" s="98"/>
      <c r="DY18" s="98"/>
      <c r="DZ18" s="98"/>
      <c r="EA18" s="98"/>
      <c r="EE18" s="99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O18" s="101">
        <v>46</v>
      </c>
      <c r="OP18" s="102" t="s">
        <v>55</v>
      </c>
      <c r="OQ18" s="103" t="e">
        <f>#REF!</f>
        <v>#REF!</v>
      </c>
      <c r="OR18" s="110" t="e">
        <f>#REF!</f>
        <v>#REF!</v>
      </c>
      <c r="OS18" s="110" t="e">
        <f>#REF!</f>
        <v>#REF!</v>
      </c>
      <c r="OT18" s="110" t="e">
        <f>#REF!</f>
        <v>#REF!</v>
      </c>
      <c r="OU18" s="110" t="e">
        <f>#REF!</f>
        <v>#REF!</v>
      </c>
      <c r="OW18" s="101">
        <v>46</v>
      </c>
      <c r="OX18" s="102" t="s">
        <v>55</v>
      </c>
      <c r="OY18" s="98" t="e">
        <f t="shared" si="4"/>
        <v>#REF!</v>
      </c>
      <c r="OZ18" s="98" t="e">
        <f t="shared" si="5"/>
        <v>#REF!</v>
      </c>
      <c r="PA18" s="98" t="e">
        <f t="shared" si="6"/>
        <v>#REF!</v>
      </c>
      <c r="PB18" s="98" t="e">
        <f t="shared" si="7"/>
        <v>#REF!</v>
      </c>
      <c r="PC18" s="98" t="e">
        <f t="shared" si="8"/>
        <v>#REF!</v>
      </c>
      <c r="PD18" s="104">
        <v>21.117647058823529</v>
      </c>
      <c r="PE18" s="104">
        <v>25.666666666666668</v>
      </c>
      <c r="PF18" s="104">
        <v>0.125</v>
      </c>
      <c r="PG18" s="104">
        <v>0</v>
      </c>
      <c r="PH18" s="104">
        <v>1</v>
      </c>
      <c r="PJ18" s="1" t="e">
        <f ca="1">OFFSET(#REF!,$PJ$3+45,0)</f>
        <v>#REF!</v>
      </c>
      <c r="PK18" s="103" t="e">
        <f ca="1">VLOOKUP($PJ18,$OW$4:$PC$25,2,TRUE)</f>
        <v>#REF!</v>
      </c>
      <c r="PL18" s="98" t="e">
        <f ca="1">VLOOKUP($PJ18,$OW$4:$PC$25,3,TRUE)</f>
        <v>#REF!</v>
      </c>
      <c r="PM18" s="98" t="e">
        <f ca="1">VLOOKUP($PJ18,$OW$4:$PC$25,4,TRUE)</f>
        <v>#REF!</v>
      </c>
      <c r="PN18" s="98" t="e">
        <f ca="1">VLOOKUP($PJ18,$OW$4:$PC$25,5,TRUE)</f>
        <v>#REF!</v>
      </c>
      <c r="PO18" s="98" t="e">
        <f ca="1">VLOOKUP($PJ18,$OW$4:$PC$25,6,TRUE)</f>
        <v>#REF!</v>
      </c>
      <c r="PP18" s="105" t="e">
        <f ca="1">VLOOKUP($PJ18,$OW$4:$PC$25,7,TRUE)</f>
        <v>#REF!</v>
      </c>
      <c r="PQ18" s="106" t="e">
        <f ca="1">VLOOKUP($PJ18,$OW$4:$PH$25,8,TRUE)</f>
        <v>#REF!</v>
      </c>
      <c r="PR18" s="106" t="e">
        <f ca="1">VLOOKUP($PJ18,$OW$4:$PH$25,9,TRUE)</f>
        <v>#REF!</v>
      </c>
      <c r="PS18" s="106" t="e">
        <f ca="1">VLOOKUP($PJ18,$OW$4:$PH$25,10,TRUE)</f>
        <v>#REF!</v>
      </c>
      <c r="PT18" s="106" t="e">
        <f ca="1">VLOOKUP($PJ18,$OW$4:$PH$25,11,TRUE)</f>
        <v>#REF!</v>
      </c>
      <c r="PU18" s="106" t="e">
        <f ca="1">VLOOKUP($PJ18,$OW$4:$PH$25,12,TRUE)</f>
        <v>#REF!</v>
      </c>
      <c r="PX18" s="103" t="e">
        <f t="shared" ca="1" si="9"/>
        <v>#REF!</v>
      </c>
      <c r="PY18" s="107">
        <f t="shared" si="10"/>
        <v>0</v>
      </c>
      <c r="PZ18" s="107">
        <f t="shared" si="10"/>
        <v>0</v>
      </c>
      <c r="QA18" s="107">
        <f t="shared" si="10"/>
        <v>0</v>
      </c>
      <c r="QB18" s="107" t="e">
        <f t="shared" ca="1" si="10"/>
        <v>#REF!</v>
      </c>
      <c r="QC18" s="107">
        <f t="shared" si="10"/>
        <v>0</v>
      </c>
      <c r="QD18" s="108">
        <f>IF(QD$1=$PX$1,#REF!,0)</f>
        <v>0</v>
      </c>
      <c r="QE18" s="108">
        <f>IF(QE$1=$PX$1,#REF!,0)</f>
        <v>0</v>
      </c>
      <c r="QF18" s="108">
        <f>IF(QF$1=$PX$1,#REF!,0)</f>
        <v>0</v>
      </c>
      <c r="QG18" s="108" t="e">
        <f>IF(QG$1=$PX$1,#REF!,0)</f>
        <v>#REF!</v>
      </c>
      <c r="QH18" s="108">
        <f>IF(QH$1=$PX$1,#REF!,0)</f>
        <v>0</v>
      </c>
      <c r="QI18" s="109">
        <f t="shared" si="11"/>
        <v>0</v>
      </c>
      <c r="QJ18" s="109">
        <f t="shared" si="11"/>
        <v>0</v>
      </c>
      <c r="QK18" s="109">
        <f t="shared" si="11"/>
        <v>0</v>
      </c>
      <c r="QL18" s="109" t="e">
        <f t="shared" ca="1" si="11"/>
        <v>#REF!</v>
      </c>
      <c r="QM18" s="109">
        <f t="shared" si="11"/>
        <v>0</v>
      </c>
      <c r="QT18" s="1" t="e">
        <f ca="1">OFFSET(#REF!,$PJ$3+45,0)</f>
        <v>#REF!</v>
      </c>
      <c r="QU18" s="103" t="e">
        <f ca="1">VLOOKUP($QT18,$OW$4:$PC$25,2,TRUE)</f>
        <v>#REF!</v>
      </c>
      <c r="QV18" s="98" t="e">
        <f ca="1">VLOOKUP($QT18,$OW$4:$PC$25,3,TRUE)</f>
        <v>#REF!</v>
      </c>
      <c r="QW18" s="98" t="e">
        <f ca="1">VLOOKUP($QT18,$OW$4:$PC$25,4,TRUE)</f>
        <v>#REF!</v>
      </c>
      <c r="QX18" s="98" t="e">
        <f ca="1">VLOOKUP($QT18,$OW$4:$PC$25,5,TRUE)</f>
        <v>#REF!</v>
      </c>
      <c r="QY18" s="98" t="e">
        <f ca="1">VLOOKUP($QT18,$OW$4:$PC$25,6,TRUE)</f>
        <v>#REF!</v>
      </c>
      <c r="QZ18" s="98" t="e">
        <f ca="1">VLOOKUP($QT18,$OW$4:$PC$25,7,TRUE)</f>
        <v>#REF!</v>
      </c>
    </row>
    <row r="19" spans="1:468" ht="15.75" thickBot="1" x14ac:dyDescent="0.3">
      <c r="A19" s="1">
        <f t="shared" si="2"/>
        <v>7</v>
      </c>
      <c r="B19" s="95">
        <v>43512</v>
      </c>
      <c r="C19" s="117">
        <v>2</v>
      </c>
      <c r="D19" s="103">
        <v>1</v>
      </c>
      <c r="E19" s="103">
        <v>1</v>
      </c>
      <c r="F19" s="103">
        <v>0</v>
      </c>
      <c r="G19" s="103">
        <v>0</v>
      </c>
      <c r="H19" s="103">
        <v>1</v>
      </c>
      <c r="I19" s="103">
        <v>0</v>
      </c>
      <c r="J19" s="103">
        <v>2</v>
      </c>
      <c r="K19" s="103">
        <v>3</v>
      </c>
      <c r="L19" s="103">
        <v>0</v>
      </c>
      <c r="M19" s="103">
        <v>0</v>
      </c>
      <c r="N19" s="103">
        <v>0</v>
      </c>
      <c r="O19" s="103">
        <v>1</v>
      </c>
      <c r="P19" s="103">
        <v>2</v>
      </c>
      <c r="Q19" s="103">
        <v>2</v>
      </c>
      <c r="R19" s="103">
        <v>0</v>
      </c>
      <c r="S19" s="103">
        <v>0</v>
      </c>
      <c r="T19" s="103">
        <v>0</v>
      </c>
      <c r="U19" s="103">
        <v>3</v>
      </c>
      <c r="V19" s="103">
        <v>3</v>
      </c>
      <c r="W19" s="103">
        <v>2</v>
      </c>
      <c r="X19" s="103">
        <v>3</v>
      </c>
      <c r="Y19" s="118">
        <v>2</v>
      </c>
      <c r="Z19" s="117">
        <v>0</v>
      </c>
      <c r="AA19" s="119">
        <v>0</v>
      </c>
      <c r="AB19" s="103">
        <v>0</v>
      </c>
      <c r="AC19" s="103">
        <v>0</v>
      </c>
      <c r="AD19" s="103">
        <v>0</v>
      </c>
      <c r="AE19" s="118">
        <v>0</v>
      </c>
      <c r="AF19" s="120">
        <v>0</v>
      </c>
      <c r="AG19" s="119">
        <v>2</v>
      </c>
      <c r="AH19" s="103">
        <v>2</v>
      </c>
      <c r="AI19" s="103">
        <v>0</v>
      </c>
      <c r="AJ19" s="118">
        <v>0</v>
      </c>
      <c r="AK19" s="117">
        <v>2</v>
      </c>
      <c r="AL19" s="103">
        <v>3</v>
      </c>
      <c r="AM19" s="103">
        <v>3</v>
      </c>
      <c r="AN19" s="103">
        <v>0</v>
      </c>
      <c r="AO19" s="103">
        <v>3</v>
      </c>
      <c r="AP19" s="103">
        <v>3</v>
      </c>
      <c r="AQ19" s="103">
        <v>1</v>
      </c>
      <c r="AR19" s="103">
        <v>1</v>
      </c>
      <c r="AS19" s="103">
        <v>1</v>
      </c>
      <c r="AT19" s="103">
        <v>1</v>
      </c>
      <c r="AU19" s="103">
        <v>1</v>
      </c>
      <c r="AV19" s="103">
        <v>3</v>
      </c>
      <c r="AW19" s="103">
        <v>0</v>
      </c>
      <c r="AX19" s="103">
        <v>2</v>
      </c>
      <c r="AY19" s="103">
        <v>2</v>
      </c>
      <c r="AZ19" s="103">
        <v>1</v>
      </c>
      <c r="BA19" s="103">
        <v>0</v>
      </c>
      <c r="BB19" s="103">
        <v>0</v>
      </c>
      <c r="BC19" s="103">
        <v>2</v>
      </c>
      <c r="BD19" s="103">
        <v>0</v>
      </c>
      <c r="BE19" s="103">
        <v>0</v>
      </c>
      <c r="BF19" s="103">
        <v>1</v>
      </c>
      <c r="BG19" s="103">
        <v>1</v>
      </c>
      <c r="BH19" s="103">
        <v>0</v>
      </c>
      <c r="BI19" s="103">
        <v>4</v>
      </c>
      <c r="BJ19" s="103">
        <v>3</v>
      </c>
      <c r="BK19" s="103">
        <v>1</v>
      </c>
      <c r="BL19" s="103">
        <v>3</v>
      </c>
      <c r="BM19" s="103">
        <v>0</v>
      </c>
      <c r="BN19" s="118">
        <v>3</v>
      </c>
      <c r="BO19" s="103">
        <v>3</v>
      </c>
      <c r="BP19" s="103">
        <v>7</v>
      </c>
      <c r="BQ19" s="103">
        <v>4</v>
      </c>
      <c r="BR19" s="103">
        <v>0</v>
      </c>
      <c r="BS19" s="118">
        <v>2</v>
      </c>
      <c r="BT19" s="123">
        <v>0</v>
      </c>
      <c r="BU19" s="112">
        <v>0</v>
      </c>
      <c r="BV19" s="112">
        <v>0</v>
      </c>
      <c r="BW19" s="112">
        <v>0</v>
      </c>
      <c r="BX19" s="114">
        <v>0</v>
      </c>
      <c r="BY19" s="111">
        <v>0</v>
      </c>
      <c r="BZ19" s="112">
        <v>0</v>
      </c>
      <c r="CA19" s="112">
        <v>0</v>
      </c>
      <c r="CB19" s="112">
        <v>0</v>
      </c>
      <c r="CC19" s="112">
        <v>0</v>
      </c>
      <c r="CD19" s="114">
        <v>0</v>
      </c>
      <c r="CE19" s="111">
        <v>0</v>
      </c>
      <c r="CF19" s="112">
        <v>0</v>
      </c>
      <c r="CG19" s="112">
        <v>0</v>
      </c>
      <c r="CH19" s="112">
        <v>0</v>
      </c>
      <c r="CI19" s="114">
        <v>0</v>
      </c>
      <c r="CJ19" s="128">
        <v>0</v>
      </c>
      <c r="CK19" s="112">
        <v>0</v>
      </c>
      <c r="CL19" s="112">
        <v>0</v>
      </c>
      <c r="CM19" s="112">
        <v>0</v>
      </c>
      <c r="CN19" s="112">
        <v>0</v>
      </c>
      <c r="CO19" s="113">
        <v>0</v>
      </c>
      <c r="CP19" s="111">
        <v>0</v>
      </c>
      <c r="CQ19" s="112">
        <v>0</v>
      </c>
      <c r="CR19" s="112">
        <v>0</v>
      </c>
      <c r="CS19" s="113">
        <v>0</v>
      </c>
      <c r="CT19" s="111">
        <v>0</v>
      </c>
      <c r="CU19" s="112">
        <v>0</v>
      </c>
      <c r="CV19" s="112">
        <v>0</v>
      </c>
      <c r="CW19" s="112">
        <v>0</v>
      </c>
      <c r="CX19" s="112">
        <v>0</v>
      </c>
      <c r="CY19" s="113">
        <v>0</v>
      </c>
      <c r="CZ19" s="111" t="s">
        <v>40</v>
      </c>
      <c r="DA19" s="111" t="s">
        <v>40</v>
      </c>
      <c r="DB19" s="111" t="s">
        <v>40</v>
      </c>
      <c r="DC19" s="111" t="s">
        <v>40</v>
      </c>
      <c r="DD19" s="111" t="s">
        <v>40</v>
      </c>
      <c r="DE19" s="111" t="s">
        <v>40</v>
      </c>
      <c r="DF19" s="111" t="s">
        <v>40</v>
      </c>
      <c r="DG19" s="111" t="s">
        <v>40</v>
      </c>
      <c r="DH19" s="111" t="s">
        <v>40</v>
      </c>
      <c r="DI19" s="111" t="s">
        <v>40</v>
      </c>
      <c r="DJ19" s="111" t="s">
        <v>40</v>
      </c>
      <c r="DK19" s="117">
        <v>0</v>
      </c>
      <c r="DL19" s="120">
        <v>0</v>
      </c>
      <c r="DM19" s="122">
        <v>5</v>
      </c>
      <c r="DN19" s="96">
        <f t="shared" si="3"/>
        <v>93</v>
      </c>
      <c r="DQ19" s="97"/>
      <c r="DR19" s="97"/>
      <c r="DS19" s="97"/>
      <c r="DT19" s="97"/>
      <c r="DU19" s="97"/>
      <c r="DW19" s="98"/>
      <c r="DX19" s="98"/>
      <c r="DY19" s="98"/>
      <c r="DZ19" s="98"/>
      <c r="EA19" s="98"/>
      <c r="EE19" s="99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O19" s="101">
        <v>47</v>
      </c>
      <c r="OP19" s="102" t="s">
        <v>56</v>
      </c>
      <c r="OQ19" s="103" t="e">
        <f>#REF!</f>
        <v>#REF!</v>
      </c>
      <c r="OR19" s="110" t="e">
        <f>#REF!</f>
        <v>#REF!</v>
      </c>
      <c r="OS19" s="110" t="e">
        <f>#REF!</f>
        <v>#REF!</v>
      </c>
      <c r="OT19" s="110" t="e">
        <f>#REF!</f>
        <v>#REF!</v>
      </c>
      <c r="OU19" s="110" t="e">
        <f>#REF!</f>
        <v>#REF!</v>
      </c>
      <c r="OW19" s="101">
        <v>47</v>
      </c>
      <c r="OX19" s="102" t="s">
        <v>56</v>
      </c>
      <c r="OY19" s="98" t="e">
        <f t="shared" si="4"/>
        <v>#REF!</v>
      </c>
      <c r="OZ19" s="98" t="e">
        <f t="shared" si="5"/>
        <v>#REF!</v>
      </c>
      <c r="PA19" s="98" t="e">
        <f t="shared" si="6"/>
        <v>#REF!</v>
      </c>
      <c r="PB19" s="98" t="e">
        <f t="shared" si="7"/>
        <v>#REF!</v>
      </c>
      <c r="PC19" s="98" t="e">
        <f t="shared" si="8"/>
        <v>#REF!</v>
      </c>
      <c r="PD19" s="104">
        <v>20.117647058823529</v>
      </c>
      <c r="PE19" s="104">
        <v>25.9</v>
      </c>
      <c r="PF19" s="104">
        <v>6.25E-2</v>
      </c>
      <c r="PG19" s="104">
        <v>0</v>
      </c>
      <c r="PH19" s="104">
        <v>0</v>
      </c>
      <c r="PJ19" s="1" t="e">
        <f ca="1">OFFSET(#REF!,$PJ$3+46,0)</f>
        <v>#REF!</v>
      </c>
      <c r="PK19" s="103" t="e">
        <f ca="1">VLOOKUP($PJ19,$OW$4:$PC$25,2,TRUE)</f>
        <v>#REF!</v>
      </c>
      <c r="PL19" s="98" t="e">
        <f ca="1">VLOOKUP($PJ19,$OW$4:$PC$25,3,TRUE)</f>
        <v>#REF!</v>
      </c>
      <c r="PM19" s="98" t="e">
        <f ca="1">VLOOKUP($PJ19,$OW$4:$PC$25,4,TRUE)</f>
        <v>#REF!</v>
      </c>
      <c r="PN19" s="98" t="e">
        <f ca="1">VLOOKUP($PJ19,$OW$4:$PC$25,5,TRUE)</f>
        <v>#REF!</v>
      </c>
      <c r="PO19" s="98" t="e">
        <f ca="1">VLOOKUP($PJ19,$OW$4:$PC$25,6,TRUE)</f>
        <v>#REF!</v>
      </c>
      <c r="PP19" s="105" t="e">
        <f ca="1">VLOOKUP($PJ19,$OW$4:$PC$25,7,TRUE)</f>
        <v>#REF!</v>
      </c>
      <c r="PQ19" s="106" t="e">
        <f ca="1">VLOOKUP($PJ19,$OW$4:$PH$25,8,TRUE)</f>
        <v>#REF!</v>
      </c>
      <c r="PR19" s="106" t="e">
        <f ca="1">VLOOKUP($PJ19,$OW$4:$PH$25,9,TRUE)</f>
        <v>#REF!</v>
      </c>
      <c r="PS19" s="106" t="e">
        <f ca="1">VLOOKUP($PJ19,$OW$4:$PH$25,10,TRUE)</f>
        <v>#REF!</v>
      </c>
      <c r="PT19" s="106" t="e">
        <f ca="1">VLOOKUP($PJ19,$OW$4:$PH$25,11,TRUE)</f>
        <v>#REF!</v>
      </c>
      <c r="PU19" s="106" t="e">
        <f ca="1">VLOOKUP($PJ19,$OW$4:$PH$25,12,TRUE)</f>
        <v>#REF!</v>
      </c>
      <c r="PX19" s="103" t="e">
        <f t="shared" ca="1" si="9"/>
        <v>#REF!</v>
      </c>
      <c r="PY19" s="107">
        <f t="shared" si="10"/>
        <v>0</v>
      </c>
      <c r="PZ19" s="107">
        <f t="shared" si="10"/>
        <v>0</v>
      </c>
      <c r="QA19" s="107">
        <f t="shared" si="10"/>
        <v>0</v>
      </c>
      <c r="QB19" s="107" t="e">
        <f t="shared" ca="1" si="10"/>
        <v>#REF!</v>
      </c>
      <c r="QC19" s="107">
        <f t="shared" si="10"/>
        <v>0</v>
      </c>
      <c r="QD19" s="108">
        <f>IF(QD$1=$PX$1,#REF!,0)</f>
        <v>0</v>
      </c>
      <c r="QE19" s="108">
        <f>IF(QE$1=$PX$1,#REF!,0)</f>
        <v>0</v>
      </c>
      <c r="QF19" s="108">
        <f>IF(QF$1=$PX$1,#REF!,0)</f>
        <v>0</v>
      </c>
      <c r="QG19" s="108" t="e">
        <f>IF(QG$1=$PX$1,#REF!,0)</f>
        <v>#REF!</v>
      </c>
      <c r="QH19" s="108">
        <f>IF(QH$1=$PX$1,#REF!,0)</f>
        <v>0</v>
      </c>
      <c r="QI19" s="109">
        <f t="shared" si="11"/>
        <v>0</v>
      </c>
      <c r="QJ19" s="109">
        <f t="shared" si="11"/>
        <v>0</v>
      </c>
      <c r="QK19" s="109">
        <f t="shared" si="11"/>
        <v>0</v>
      </c>
      <c r="QL19" s="109" t="e">
        <f t="shared" ca="1" si="11"/>
        <v>#REF!</v>
      </c>
      <c r="QM19" s="109">
        <f t="shared" si="11"/>
        <v>0</v>
      </c>
      <c r="QT19" s="1" t="e">
        <f ca="1">OFFSET(#REF!,$PJ$3+46,0)</f>
        <v>#REF!</v>
      </c>
      <c r="QU19" s="103" t="e">
        <f ca="1">VLOOKUP($QT19,$OW$4:$PC$25,2,TRUE)</f>
        <v>#REF!</v>
      </c>
      <c r="QV19" s="98" t="e">
        <f ca="1">VLOOKUP($QT19,$OW$4:$PC$25,3,TRUE)</f>
        <v>#REF!</v>
      </c>
      <c r="QW19" s="98" t="e">
        <f ca="1">VLOOKUP($QT19,$OW$4:$PC$25,4,TRUE)</f>
        <v>#REF!</v>
      </c>
      <c r="QX19" s="98" t="e">
        <f ca="1">VLOOKUP($QT19,$OW$4:$PC$25,5,TRUE)</f>
        <v>#REF!</v>
      </c>
      <c r="QY19" s="98" t="e">
        <f ca="1">VLOOKUP($QT19,$OW$4:$PC$25,6,TRUE)</f>
        <v>#REF!</v>
      </c>
      <c r="QZ19" s="98" t="e">
        <f ca="1">VLOOKUP($QT19,$OW$4:$PC$25,7,TRUE)</f>
        <v>#REF!</v>
      </c>
    </row>
    <row r="20" spans="1:468" ht="15.75" thickBot="1" x14ac:dyDescent="0.3">
      <c r="A20" s="1">
        <f t="shared" si="2"/>
        <v>8</v>
      </c>
      <c r="B20" s="95">
        <v>43513</v>
      </c>
      <c r="C20" s="117">
        <v>2</v>
      </c>
      <c r="D20" s="103">
        <v>1</v>
      </c>
      <c r="E20" s="103">
        <v>1</v>
      </c>
      <c r="F20" s="103">
        <v>0</v>
      </c>
      <c r="G20" s="103">
        <v>1</v>
      </c>
      <c r="H20" s="103">
        <v>2</v>
      </c>
      <c r="I20" s="103">
        <v>0</v>
      </c>
      <c r="J20" s="103">
        <v>3</v>
      </c>
      <c r="K20" s="103">
        <v>3</v>
      </c>
      <c r="L20" s="103">
        <v>0</v>
      </c>
      <c r="M20" s="103">
        <v>0</v>
      </c>
      <c r="N20" s="103">
        <v>0</v>
      </c>
      <c r="O20" s="103">
        <v>1</v>
      </c>
      <c r="P20" s="103">
        <v>3</v>
      </c>
      <c r="Q20" s="103">
        <v>3</v>
      </c>
      <c r="R20" s="103">
        <v>0</v>
      </c>
      <c r="S20" s="103">
        <v>0</v>
      </c>
      <c r="T20" s="103">
        <v>1</v>
      </c>
      <c r="U20" s="103">
        <v>3</v>
      </c>
      <c r="V20" s="103">
        <v>3</v>
      </c>
      <c r="W20" s="103">
        <v>2</v>
      </c>
      <c r="X20" s="103">
        <v>5</v>
      </c>
      <c r="Y20" s="118">
        <v>2</v>
      </c>
      <c r="Z20" s="117">
        <v>0</v>
      </c>
      <c r="AA20" s="119">
        <v>0</v>
      </c>
      <c r="AB20" s="103">
        <v>0</v>
      </c>
      <c r="AC20" s="103">
        <v>0</v>
      </c>
      <c r="AD20" s="103">
        <v>0</v>
      </c>
      <c r="AE20" s="118">
        <v>0</v>
      </c>
      <c r="AF20" s="120">
        <v>0</v>
      </c>
      <c r="AG20" s="119">
        <v>2</v>
      </c>
      <c r="AH20" s="103">
        <v>2</v>
      </c>
      <c r="AI20" s="103">
        <v>0</v>
      </c>
      <c r="AJ20" s="118">
        <v>1</v>
      </c>
      <c r="AK20" s="117">
        <v>2</v>
      </c>
      <c r="AL20" s="103">
        <v>3</v>
      </c>
      <c r="AM20" s="103">
        <v>3</v>
      </c>
      <c r="AN20" s="103">
        <v>0</v>
      </c>
      <c r="AO20" s="103">
        <v>3</v>
      </c>
      <c r="AP20" s="103">
        <v>3</v>
      </c>
      <c r="AQ20" s="103">
        <v>2</v>
      </c>
      <c r="AR20" s="103">
        <v>1</v>
      </c>
      <c r="AS20" s="103">
        <v>2</v>
      </c>
      <c r="AT20" s="103">
        <v>1</v>
      </c>
      <c r="AU20" s="103">
        <v>1</v>
      </c>
      <c r="AV20" s="103">
        <v>5</v>
      </c>
      <c r="AW20" s="103">
        <v>1</v>
      </c>
      <c r="AX20" s="103">
        <v>2</v>
      </c>
      <c r="AY20" s="103">
        <v>2</v>
      </c>
      <c r="AZ20" s="103">
        <v>1</v>
      </c>
      <c r="BA20" s="103">
        <v>0</v>
      </c>
      <c r="BB20" s="103">
        <v>0</v>
      </c>
      <c r="BC20" s="103">
        <v>2</v>
      </c>
      <c r="BD20" s="103">
        <v>0</v>
      </c>
      <c r="BE20" s="103">
        <v>0</v>
      </c>
      <c r="BF20" s="103">
        <v>1</v>
      </c>
      <c r="BG20" s="103">
        <v>1</v>
      </c>
      <c r="BH20" s="103">
        <v>0</v>
      </c>
      <c r="BI20" s="103">
        <v>4</v>
      </c>
      <c r="BJ20" s="103">
        <v>3</v>
      </c>
      <c r="BK20" s="103">
        <v>1</v>
      </c>
      <c r="BL20" s="103">
        <v>3</v>
      </c>
      <c r="BM20" s="103">
        <v>0</v>
      </c>
      <c r="BN20" s="118">
        <v>3</v>
      </c>
      <c r="BO20" s="103">
        <v>3</v>
      </c>
      <c r="BP20" s="103">
        <v>7</v>
      </c>
      <c r="BQ20" s="103">
        <v>4</v>
      </c>
      <c r="BR20" s="103">
        <v>0</v>
      </c>
      <c r="BS20" s="118">
        <v>2</v>
      </c>
      <c r="BT20" s="123">
        <v>0</v>
      </c>
      <c r="BU20" s="112">
        <v>0</v>
      </c>
      <c r="BV20" s="112">
        <v>0</v>
      </c>
      <c r="BW20" s="112">
        <v>0</v>
      </c>
      <c r="BX20" s="114">
        <v>0</v>
      </c>
      <c r="BY20" s="111">
        <v>0</v>
      </c>
      <c r="BZ20" s="112">
        <v>0</v>
      </c>
      <c r="CA20" s="112">
        <v>0</v>
      </c>
      <c r="CB20" s="112">
        <v>0</v>
      </c>
      <c r="CC20" s="112">
        <v>0</v>
      </c>
      <c r="CD20" s="114">
        <v>0</v>
      </c>
      <c r="CE20" s="111">
        <v>0</v>
      </c>
      <c r="CF20" s="112">
        <v>0</v>
      </c>
      <c r="CG20" s="112">
        <v>0</v>
      </c>
      <c r="CH20" s="112">
        <v>0</v>
      </c>
      <c r="CI20" s="114">
        <v>0</v>
      </c>
      <c r="CJ20" s="128">
        <v>0</v>
      </c>
      <c r="CK20" s="112">
        <v>0</v>
      </c>
      <c r="CL20" s="112">
        <v>0</v>
      </c>
      <c r="CM20" s="112">
        <v>0</v>
      </c>
      <c r="CN20" s="112">
        <v>0</v>
      </c>
      <c r="CO20" s="113">
        <v>0</v>
      </c>
      <c r="CP20" s="111">
        <v>0</v>
      </c>
      <c r="CQ20" s="112">
        <v>0</v>
      </c>
      <c r="CR20" s="112">
        <v>0</v>
      </c>
      <c r="CS20" s="113">
        <v>0</v>
      </c>
      <c r="CT20" s="111">
        <v>0</v>
      </c>
      <c r="CU20" s="112">
        <v>0</v>
      </c>
      <c r="CV20" s="112">
        <v>0</v>
      </c>
      <c r="CW20" s="112">
        <v>0</v>
      </c>
      <c r="CX20" s="112">
        <v>0</v>
      </c>
      <c r="CY20" s="113">
        <v>0</v>
      </c>
      <c r="CZ20" s="111" t="s">
        <v>40</v>
      </c>
      <c r="DA20" s="111" t="s">
        <v>40</v>
      </c>
      <c r="DB20" s="111" t="s">
        <v>40</v>
      </c>
      <c r="DC20" s="111" t="s">
        <v>40</v>
      </c>
      <c r="DD20" s="111" t="s">
        <v>40</v>
      </c>
      <c r="DE20" s="111" t="s">
        <v>40</v>
      </c>
      <c r="DF20" s="111" t="s">
        <v>40</v>
      </c>
      <c r="DG20" s="111" t="s">
        <v>40</v>
      </c>
      <c r="DH20" s="111" t="s">
        <v>40</v>
      </c>
      <c r="DI20" s="111" t="s">
        <v>40</v>
      </c>
      <c r="DJ20" s="111" t="s">
        <v>40</v>
      </c>
      <c r="DK20" s="117">
        <v>0</v>
      </c>
      <c r="DL20" s="120">
        <v>0</v>
      </c>
      <c r="DM20" s="122">
        <v>5</v>
      </c>
      <c r="DN20" s="96">
        <f t="shared" si="3"/>
        <v>107</v>
      </c>
      <c r="DQ20" s="97"/>
      <c r="DR20" s="97"/>
      <c r="DS20" s="97"/>
      <c r="DT20" s="97"/>
      <c r="DU20" s="97"/>
      <c r="DW20" s="98"/>
      <c r="DX20" s="98"/>
      <c r="DY20" s="98"/>
      <c r="DZ20" s="98"/>
      <c r="EA20" s="98"/>
      <c r="EE20" s="99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O20" s="101">
        <v>48</v>
      </c>
      <c r="OP20" s="102" t="s">
        <v>57</v>
      </c>
      <c r="OQ20" s="103" t="e">
        <f>#REF!</f>
        <v>#REF!</v>
      </c>
      <c r="OR20" s="110" t="e">
        <f>#REF!</f>
        <v>#REF!</v>
      </c>
      <c r="OS20" s="110" t="e">
        <f>#REF!</f>
        <v>#REF!</v>
      </c>
      <c r="OT20" s="110" t="e">
        <f>#REF!</f>
        <v>#REF!</v>
      </c>
      <c r="OU20" s="110" t="e">
        <f>#REF!</f>
        <v>#REF!</v>
      </c>
      <c r="OW20" s="101">
        <v>48</v>
      </c>
      <c r="OX20" s="102" t="s">
        <v>57</v>
      </c>
      <c r="OY20" s="98" t="e">
        <f t="shared" si="4"/>
        <v>#REF!</v>
      </c>
      <c r="OZ20" s="98" t="e">
        <f t="shared" si="5"/>
        <v>#REF!</v>
      </c>
      <c r="PA20" s="98" t="e">
        <f t="shared" si="6"/>
        <v>#REF!</v>
      </c>
      <c r="PB20" s="98" t="e">
        <f t="shared" si="7"/>
        <v>#REF!</v>
      </c>
      <c r="PC20" s="98" t="e">
        <f t="shared" si="8"/>
        <v>#REF!</v>
      </c>
      <c r="PD20" s="104"/>
      <c r="PE20" s="104"/>
      <c r="PF20" s="104"/>
      <c r="PG20" s="104"/>
      <c r="PH20" s="104"/>
      <c r="PJ20" s="1" t="e">
        <f ca="1">OFFSET(#REF!,$PJ$3+47,0)</f>
        <v>#REF!</v>
      </c>
      <c r="PK20" s="103" t="e">
        <f ca="1">VLOOKUP($PJ20,$OW$4:$PC$25,2,TRUE)</f>
        <v>#REF!</v>
      </c>
      <c r="PL20" s="98" t="e">
        <f ca="1">VLOOKUP($PJ20,$OW$4:$PC$25,3,TRUE)</f>
        <v>#REF!</v>
      </c>
      <c r="PM20" s="98" t="e">
        <f ca="1">VLOOKUP($PJ20,$OW$4:$PC$25,4,TRUE)</f>
        <v>#REF!</v>
      </c>
      <c r="PN20" s="98" t="e">
        <f ca="1">VLOOKUP($PJ20,$OW$4:$PC$25,5,TRUE)</f>
        <v>#REF!</v>
      </c>
      <c r="PO20" s="98" t="e">
        <f ca="1">VLOOKUP($PJ20,$OW$4:$PC$25,6,TRUE)</f>
        <v>#REF!</v>
      </c>
      <c r="PP20" s="105" t="e">
        <f ca="1">VLOOKUP($PJ20,$OW$4:$PC$25,7,TRUE)</f>
        <v>#REF!</v>
      </c>
      <c r="PQ20" s="106" t="e">
        <f ca="1">VLOOKUP($PJ20,$OW$4:$PH$25,8,TRUE)</f>
        <v>#REF!</v>
      </c>
      <c r="PR20" s="106" t="e">
        <f ca="1">VLOOKUP($PJ20,$OW$4:$PH$25,9,TRUE)</f>
        <v>#REF!</v>
      </c>
      <c r="PS20" s="106" t="e">
        <f ca="1">VLOOKUP($PJ20,$OW$4:$PH$25,10,TRUE)</f>
        <v>#REF!</v>
      </c>
      <c r="PT20" s="106" t="e">
        <f ca="1">VLOOKUP($PJ20,$OW$4:$PH$25,11,TRUE)</f>
        <v>#REF!</v>
      </c>
      <c r="PU20" s="106" t="e">
        <f ca="1">VLOOKUP($PJ20,$OW$4:$PH$25,12,TRUE)</f>
        <v>#REF!</v>
      </c>
      <c r="PX20" s="103" t="e">
        <f t="shared" ca="1" si="9"/>
        <v>#REF!</v>
      </c>
      <c r="PY20" s="107">
        <f t="shared" si="10"/>
        <v>0</v>
      </c>
      <c r="PZ20" s="107">
        <f t="shared" si="10"/>
        <v>0</v>
      </c>
      <c r="QA20" s="107">
        <f t="shared" si="10"/>
        <v>0</v>
      </c>
      <c r="QB20" s="107" t="e">
        <f t="shared" ca="1" si="10"/>
        <v>#REF!</v>
      </c>
      <c r="QC20" s="107">
        <f t="shared" si="10"/>
        <v>0</v>
      </c>
      <c r="QD20" s="108">
        <f>IF(QD$1=$PX$1,#REF!,0)</f>
        <v>0</v>
      </c>
      <c r="QE20" s="108">
        <f>IF(QE$1=$PX$1,#REF!,0)</f>
        <v>0</v>
      </c>
      <c r="QF20" s="108">
        <f>IF(QF$1=$PX$1,#REF!,0)</f>
        <v>0</v>
      </c>
      <c r="QG20" s="108" t="e">
        <f>IF(QG$1=$PX$1,#REF!,0)</f>
        <v>#REF!</v>
      </c>
      <c r="QH20" s="108">
        <f>IF(QH$1=$PX$1,#REF!,0)</f>
        <v>0</v>
      </c>
      <c r="QI20" s="109">
        <f t="shared" si="11"/>
        <v>0</v>
      </c>
      <c r="QJ20" s="109">
        <f t="shared" si="11"/>
        <v>0</v>
      </c>
      <c r="QK20" s="109">
        <f t="shared" si="11"/>
        <v>0</v>
      </c>
      <c r="QL20" s="109" t="e">
        <f t="shared" ca="1" si="11"/>
        <v>#REF!</v>
      </c>
      <c r="QM20" s="109">
        <f t="shared" si="11"/>
        <v>0</v>
      </c>
      <c r="QT20" s="1" t="e">
        <f ca="1">OFFSET(#REF!,$PJ$3+47,0)</f>
        <v>#REF!</v>
      </c>
      <c r="QU20" s="103" t="e">
        <f ca="1">VLOOKUP($QT20,$OW$4:$PC$25,2,TRUE)</f>
        <v>#REF!</v>
      </c>
      <c r="QV20" s="98" t="e">
        <f ca="1">VLOOKUP($QT20,$OW$4:$PC$25,3,TRUE)</f>
        <v>#REF!</v>
      </c>
      <c r="QW20" s="98" t="e">
        <f ca="1">VLOOKUP($QT20,$OW$4:$PC$25,4,TRUE)</f>
        <v>#REF!</v>
      </c>
      <c r="QX20" s="98" t="e">
        <f ca="1">VLOOKUP($QT20,$OW$4:$PC$25,5,TRUE)</f>
        <v>#REF!</v>
      </c>
      <c r="QY20" s="98" t="e">
        <f ca="1">VLOOKUP($QT20,$OW$4:$PC$25,6,TRUE)</f>
        <v>#REF!</v>
      </c>
      <c r="QZ20" s="98" t="e">
        <f ca="1">VLOOKUP($QT20,$OW$4:$PC$25,7,TRUE)</f>
        <v>#REF!</v>
      </c>
    </row>
    <row r="21" spans="1:468" ht="15.75" thickBot="1" x14ac:dyDescent="0.3">
      <c r="A21" s="1">
        <f t="shared" si="2"/>
        <v>8</v>
      </c>
      <c r="B21" s="95">
        <v>43514</v>
      </c>
      <c r="C21" s="117">
        <v>2</v>
      </c>
      <c r="D21" s="103">
        <v>1</v>
      </c>
      <c r="E21" s="103">
        <v>1</v>
      </c>
      <c r="F21" s="103">
        <v>1</v>
      </c>
      <c r="G21" s="103">
        <v>1</v>
      </c>
      <c r="H21" s="103">
        <v>2</v>
      </c>
      <c r="I21" s="103">
        <v>0</v>
      </c>
      <c r="J21" s="103">
        <v>3</v>
      </c>
      <c r="K21" s="103">
        <v>4</v>
      </c>
      <c r="L21" s="103">
        <v>1</v>
      </c>
      <c r="M21" s="103">
        <v>0</v>
      </c>
      <c r="N21" s="103">
        <v>0</v>
      </c>
      <c r="O21" s="103">
        <v>2</v>
      </c>
      <c r="P21" s="103">
        <v>3</v>
      </c>
      <c r="Q21" s="103">
        <v>3</v>
      </c>
      <c r="R21" s="103">
        <v>0</v>
      </c>
      <c r="S21" s="103">
        <v>1</v>
      </c>
      <c r="T21" s="103">
        <v>1</v>
      </c>
      <c r="U21" s="103">
        <v>5</v>
      </c>
      <c r="V21" s="103">
        <v>5</v>
      </c>
      <c r="W21" s="103">
        <v>2</v>
      </c>
      <c r="X21" s="103">
        <v>5</v>
      </c>
      <c r="Y21" s="118">
        <v>2</v>
      </c>
      <c r="Z21" s="117">
        <v>0</v>
      </c>
      <c r="AA21" s="119">
        <v>0</v>
      </c>
      <c r="AB21" s="103">
        <v>0</v>
      </c>
      <c r="AC21" s="103">
        <v>0</v>
      </c>
      <c r="AD21" s="103">
        <v>0</v>
      </c>
      <c r="AE21" s="118">
        <v>0</v>
      </c>
      <c r="AF21" s="120">
        <v>0</v>
      </c>
      <c r="AG21" s="119">
        <v>2</v>
      </c>
      <c r="AH21" s="103">
        <v>2</v>
      </c>
      <c r="AI21" s="103">
        <v>1</v>
      </c>
      <c r="AJ21" s="118">
        <v>1</v>
      </c>
      <c r="AK21" s="117">
        <v>2</v>
      </c>
      <c r="AL21" s="103">
        <v>4</v>
      </c>
      <c r="AM21" s="103">
        <v>3</v>
      </c>
      <c r="AN21" s="103">
        <v>0</v>
      </c>
      <c r="AO21" s="103">
        <v>3</v>
      </c>
      <c r="AP21" s="103">
        <v>4</v>
      </c>
      <c r="AQ21" s="103">
        <v>2</v>
      </c>
      <c r="AR21" s="103">
        <v>1</v>
      </c>
      <c r="AS21" s="103">
        <v>2</v>
      </c>
      <c r="AT21" s="103">
        <v>1</v>
      </c>
      <c r="AU21" s="103">
        <v>2</v>
      </c>
      <c r="AV21" s="103">
        <v>5</v>
      </c>
      <c r="AW21" s="103">
        <v>1</v>
      </c>
      <c r="AX21" s="103">
        <v>3</v>
      </c>
      <c r="AY21" s="103">
        <v>3</v>
      </c>
      <c r="AZ21" s="103">
        <v>1</v>
      </c>
      <c r="BA21" s="103">
        <v>0</v>
      </c>
      <c r="BB21" s="103">
        <v>0</v>
      </c>
      <c r="BC21" s="103">
        <v>3</v>
      </c>
      <c r="BD21" s="103">
        <v>1</v>
      </c>
      <c r="BE21" s="103">
        <v>0</v>
      </c>
      <c r="BF21" s="103">
        <v>2</v>
      </c>
      <c r="BG21" s="103">
        <v>2</v>
      </c>
      <c r="BH21" s="103">
        <v>1</v>
      </c>
      <c r="BI21" s="103">
        <v>5</v>
      </c>
      <c r="BJ21" s="103">
        <v>3</v>
      </c>
      <c r="BK21" s="103">
        <v>1</v>
      </c>
      <c r="BL21" s="103">
        <v>5</v>
      </c>
      <c r="BM21" s="103">
        <v>0</v>
      </c>
      <c r="BN21" s="118">
        <v>5</v>
      </c>
      <c r="BO21" s="103">
        <v>3</v>
      </c>
      <c r="BP21" s="103">
        <v>7</v>
      </c>
      <c r="BQ21" s="103">
        <v>4</v>
      </c>
      <c r="BR21" s="103">
        <v>0</v>
      </c>
      <c r="BS21" s="118">
        <v>3</v>
      </c>
      <c r="BT21" s="123">
        <v>0</v>
      </c>
      <c r="BU21" s="112">
        <v>0</v>
      </c>
      <c r="BV21" s="112">
        <v>0</v>
      </c>
      <c r="BW21" s="112">
        <v>0</v>
      </c>
      <c r="BX21" s="114">
        <v>0</v>
      </c>
      <c r="BY21" s="111">
        <v>0</v>
      </c>
      <c r="BZ21" s="112">
        <v>0</v>
      </c>
      <c r="CA21" s="112">
        <v>0</v>
      </c>
      <c r="CB21" s="112">
        <v>0</v>
      </c>
      <c r="CC21" s="112">
        <v>0</v>
      </c>
      <c r="CD21" s="114">
        <v>0</v>
      </c>
      <c r="CE21" s="111">
        <v>0</v>
      </c>
      <c r="CF21" s="112">
        <v>0</v>
      </c>
      <c r="CG21" s="112">
        <v>0</v>
      </c>
      <c r="CH21" s="112">
        <v>0</v>
      </c>
      <c r="CI21" s="114">
        <v>0</v>
      </c>
      <c r="CJ21" s="128">
        <v>0</v>
      </c>
      <c r="CK21" s="112">
        <v>0</v>
      </c>
      <c r="CL21" s="112">
        <v>0</v>
      </c>
      <c r="CM21" s="112">
        <v>0</v>
      </c>
      <c r="CN21" s="112">
        <v>0</v>
      </c>
      <c r="CO21" s="113">
        <v>0</v>
      </c>
      <c r="CP21" s="111">
        <v>0</v>
      </c>
      <c r="CQ21" s="112">
        <v>0</v>
      </c>
      <c r="CR21" s="112">
        <v>0</v>
      </c>
      <c r="CS21" s="113">
        <v>0</v>
      </c>
      <c r="CT21" s="111">
        <v>0</v>
      </c>
      <c r="CU21" s="112">
        <v>0</v>
      </c>
      <c r="CV21" s="112">
        <v>0</v>
      </c>
      <c r="CW21" s="112">
        <v>0</v>
      </c>
      <c r="CX21" s="112">
        <v>0</v>
      </c>
      <c r="CY21" s="113">
        <v>0</v>
      </c>
      <c r="CZ21" s="111" t="s">
        <v>40</v>
      </c>
      <c r="DA21" s="111" t="s">
        <v>40</v>
      </c>
      <c r="DB21" s="111" t="s">
        <v>40</v>
      </c>
      <c r="DC21" s="111" t="s">
        <v>40</v>
      </c>
      <c r="DD21" s="111" t="s">
        <v>40</v>
      </c>
      <c r="DE21" s="111" t="s">
        <v>40</v>
      </c>
      <c r="DF21" s="111" t="s">
        <v>40</v>
      </c>
      <c r="DG21" s="111" t="s">
        <v>40</v>
      </c>
      <c r="DH21" s="111" t="s">
        <v>40</v>
      </c>
      <c r="DI21" s="111" t="s">
        <v>40</v>
      </c>
      <c r="DJ21" s="111" t="s">
        <v>40</v>
      </c>
      <c r="DK21" s="117">
        <v>0</v>
      </c>
      <c r="DL21" s="120">
        <v>1</v>
      </c>
      <c r="DM21" s="122">
        <v>5</v>
      </c>
      <c r="DN21" s="96">
        <f t="shared" si="3"/>
        <v>134</v>
      </c>
      <c r="DQ21" s="97"/>
      <c r="DR21" s="97"/>
      <c r="DS21" s="97"/>
      <c r="DT21" s="97"/>
      <c r="DU21" s="97"/>
      <c r="DW21" s="98"/>
      <c r="DX21" s="98"/>
      <c r="DY21" s="98"/>
      <c r="DZ21" s="98"/>
      <c r="EA21" s="98"/>
      <c r="EE21" s="99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O21" s="101">
        <v>49</v>
      </c>
      <c r="OP21" s="102" t="s">
        <v>58</v>
      </c>
      <c r="OQ21" s="103" t="e">
        <f>#REF!</f>
        <v>#REF!</v>
      </c>
      <c r="OR21" s="110" t="e">
        <f>#REF!</f>
        <v>#REF!</v>
      </c>
      <c r="OS21" s="110" t="e">
        <f>#REF!</f>
        <v>#REF!</v>
      </c>
      <c r="OT21" s="110" t="e">
        <f>#REF!</f>
        <v>#REF!</v>
      </c>
      <c r="OU21" s="110" t="e">
        <f>#REF!</f>
        <v>#REF!</v>
      </c>
      <c r="OW21" s="101">
        <v>49</v>
      </c>
      <c r="OX21" s="102" t="s">
        <v>58</v>
      </c>
      <c r="OY21" s="98" t="e">
        <f t="shared" si="4"/>
        <v>#REF!</v>
      </c>
      <c r="OZ21" s="98" t="e">
        <f t="shared" si="5"/>
        <v>#REF!</v>
      </c>
      <c r="PA21" s="98" t="e">
        <f t="shared" si="6"/>
        <v>#REF!</v>
      </c>
      <c r="PB21" s="98" t="e">
        <f t="shared" si="7"/>
        <v>#REF!</v>
      </c>
      <c r="PC21" s="98" t="e">
        <f t="shared" si="8"/>
        <v>#REF!</v>
      </c>
      <c r="PD21" s="104"/>
      <c r="PE21" s="104"/>
      <c r="PF21" s="104"/>
      <c r="PG21" s="104"/>
      <c r="PH21" s="104"/>
      <c r="PJ21" s="1" t="e">
        <f ca="1">OFFSET(#REF!,$PJ$3+48,0)</f>
        <v>#REF!</v>
      </c>
      <c r="PK21" s="103" t="e">
        <f ca="1">VLOOKUP($PJ21,$OW$4:$PC$25,2,TRUE)</f>
        <v>#REF!</v>
      </c>
      <c r="PL21" s="98" t="e">
        <f ca="1">VLOOKUP($PJ21,$OW$4:$PC$25,3,TRUE)</f>
        <v>#REF!</v>
      </c>
      <c r="PM21" s="98" t="e">
        <f ca="1">VLOOKUP($PJ21,$OW$4:$PC$25,4,TRUE)</f>
        <v>#REF!</v>
      </c>
      <c r="PN21" s="98" t="e">
        <f ca="1">VLOOKUP($PJ21,$OW$4:$PC$25,5,TRUE)</f>
        <v>#REF!</v>
      </c>
      <c r="PO21" s="98" t="e">
        <f ca="1">VLOOKUP($PJ21,$OW$4:$PC$25,6,TRUE)</f>
        <v>#REF!</v>
      </c>
      <c r="PP21" s="105" t="e">
        <f ca="1">VLOOKUP($PJ21,$OW$4:$PC$25,7,TRUE)</f>
        <v>#REF!</v>
      </c>
      <c r="PQ21" s="106" t="e">
        <f ca="1">VLOOKUP($PJ21,$OW$4:$PH$25,8,TRUE)</f>
        <v>#REF!</v>
      </c>
      <c r="PR21" s="106" t="e">
        <f ca="1">VLOOKUP($PJ21,$OW$4:$PH$25,9,TRUE)</f>
        <v>#REF!</v>
      </c>
      <c r="PS21" s="106" t="e">
        <f ca="1">VLOOKUP($PJ21,$OW$4:$PH$25,10,TRUE)</f>
        <v>#REF!</v>
      </c>
      <c r="PT21" s="106" t="e">
        <f ca="1">VLOOKUP($PJ21,$OW$4:$PH$25,11,TRUE)</f>
        <v>#REF!</v>
      </c>
      <c r="PU21" s="106" t="e">
        <f ca="1">VLOOKUP($PJ21,$OW$4:$PH$25,12,TRUE)</f>
        <v>#REF!</v>
      </c>
      <c r="PX21" s="103" t="e">
        <f t="shared" ca="1" si="9"/>
        <v>#REF!</v>
      </c>
      <c r="PY21" s="107">
        <f t="shared" si="10"/>
        <v>0</v>
      </c>
      <c r="PZ21" s="107">
        <f t="shared" si="10"/>
        <v>0</v>
      </c>
      <c r="QA21" s="107">
        <f t="shared" si="10"/>
        <v>0</v>
      </c>
      <c r="QB21" s="107" t="e">
        <f t="shared" ca="1" si="10"/>
        <v>#REF!</v>
      </c>
      <c r="QC21" s="107">
        <f t="shared" si="10"/>
        <v>0</v>
      </c>
      <c r="QD21" s="108">
        <f>IF(QD$1=$PX$1,#REF!,0)</f>
        <v>0</v>
      </c>
      <c r="QE21" s="108">
        <f>IF(QE$1=$PX$1,#REF!,0)</f>
        <v>0</v>
      </c>
      <c r="QF21" s="108">
        <f>IF(QF$1=$PX$1,#REF!,0)</f>
        <v>0</v>
      </c>
      <c r="QG21" s="108" t="e">
        <f>IF(QG$1=$PX$1,#REF!,0)</f>
        <v>#REF!</v>
      </c>
      <c r="QH21" s="108">
        <f>IF(QH$1=$PX$1,#REF!,0)</f>
        <v>0</v>
      </c>
      <c r="QI21" s="109">
        <f t="shared" si="11"/>
        <v>0</v>
      </c>
      <c r="QJ21" s="109">
        <f t="shared" si="11"/>
        <v>0</v>
      </c>
      <c r="QK21" s="109">
        <f t="shared" si="11"/>
        <v>0</v>
      </c>
      <c r="QL21" s="109" t="e">
        <f t="shared" ca="1" si="11"/>
        <v>#REF!</v>
      </c>
      <c r="QM21" s="109">
        <f t="shared" si="11"/>
        <v>0</v>
      </c>
      <c r="QT21" s="1" t="e">
        <f ca="1">OFFSET(#REF!,$PJ$3+48,0)</f>
        <v>#REF!</v>
      </c>
      <c r="QU21" s="103" t="e">
        <f ca="1">VLOOKUP($QT21,$OW$4:$PC$25,2,TRUE)</f>
        <v>#REF!</v>
      </c>
      <c r="QV21" s="98" t="e">
        <f ca="1">VLOOKUP($QT21,$OW$4:$PC$25,3,TRUE)</f>
        <v>#REF!</v>
      </c>
      <c r="QW21" s="98" t="e">
        <f ca="1">VLOOKUP($QT21,$OW$4:$PC$25,4,TRUE)</f>
        <v>#REF!</v>
      </c>
      <c r="QX21" s="98" t="e">
        <f ca="1">VLOOKUP($QT21,$OW$4:$PC$25,5,TRUE)</f>
        <v>#REF!</v>
      </c>
      <c r="QY21" s="98" t="e">
        <f ca="1">VLOOKUP($QT21,$OW$4:$PC$25,6,TRUE)</f>
        <v>#REF!</v>
      </c>
      <c r="QZ21" s="98" t="e">
        <f ca="1">VLOOKUP($QT21,$OW$4:$PC$25,7,TRUE)</f>
        <v>#REF!</v>
      </c>
    </row>
    <row r="22" spans="1:468" ht="15.75" thickBot="1" x14ac:dyDescent="0.3">
      <c r="A22" s="1">
        <f t="shared" si="2"/>
        <v>8</v>
      </c>
      <c r="B22" s="95">
        <v>43515</v>
      </c>
      <c r="C22" s="117">
        <v>5</v>
      </c>
      <c r="D22" s="103">
        <v>0</v>
      </c>
      <c r="E22" s="103">
        <v>2</v>
      </c>
      <c r="F22" s="103">
        <v>1</v>
      </c>
      <c r="G22" s="103">
        <v>1</v>
      </c>
      <c r="H22" s="103">
        <v>0</v>
      </c>
      <c r="I22" s="103">
        <v>1</v>
      </c>
      <c r="J22" s="103">
        <v>1</v>
      </c>
      <c r="K22" s="103">
        <v>2</v>
      </c>
      <c r="L22" s="103">
        <v>1</v>
      </c>
      <c r="M22" s="103">
        <v>3</v>
      </c>
      <c r="N22" s="103">
        <v>1</v>
      </c>
      <c r="O22" s="103">
        <v>2</v>
      </c>
      <c r="P22" s="103">
        <v>2</v>
      </c>
      <c r="Q22" s="103">
        <v>2</v>
      </c>
      <c r="R22" s="103">
        <v>1</v>
      </c>
      <c r="S22" s="103">
        <v>1</v>
      </c>
      <c r="T22" s="103">
        <v>2</v>
      </c>
      <c r="U22" s="103">
        <v>1</v>
      </c>
      <c r="V22" s="103">
        <v>3</v>
      </c>
      <c r="W22" s="103">
        <v>2</v>
      </c>
      <c r="X22" s="103">
        <v>1</v>
      </c>
      <c r="Y22" s="118">
        <v>3</v>
      </c>
      <c r="Z22" s="117">
        <v>0</v>
      </c>
      <c r="AA22" s="119">
        <v>0</v>
      </c>
      <c r="AB22" s="103">
        <v>0</v>
      </c>
      <c r="AC22" s="103">
        <v>0</v>
      </c>
      <c r="AD22" s="103">
        <v>0</v>
      </c>
      <c r="AE22" s="118">
        <v>0</v>
      </c>
      <c r="AF22" s="120">
        <v>0</v>
      </c>
      <c r="AG22" s="119">
        <v>0</v>
      </c>
      <c r="AH22" s="103">
        <v>1</v>
      </c>
      <c r="AI22" s="103">
        <v>0</v>
      </c>
      <c r="AJ22" s="118">
        <v>0</v>
      </c>
      <c r="AK22" s="117">
        <v>0</v>
      </c>
      <c r="AL22" s="103">
        <v>1</v>
      </c>
      <c r="AM22" s="103">
        <v>2</v>
      </c>
      <c r="AN22" s="103">
        <v>0</v>
      </c>
      <c r="AO22" s="103">
        <v>3</v>
      </c>
      <c r="AP22" s="103">
        <v>1</v>
      </c>
      <c r="AQ22" s="103">
        <v>1</v>
      </c>
      <c r="AR22" s="103">
        <v>0</v>
      </c>
      <c r="AS22" s="103">
        <v>0</v>
      </c>
      <c r="AT22" s="103">
        <v>2</v>
      </c>
      <c r="AU22" s="103">
        <v>1</v>
      </c>
      <c r="AV22" s="103">
        <v>1</v>
      </c>
      <c r="AW22" s="118">
        <v>0</v>
      </c>
      <c r="AX22" s="112" t="s">
        <v>40</v>
      </c>
      <c r="AY22" s="103">
        <v>0</v>
      </c>
      <c r="AZ22" s="103">
        <v>0</v>
      </c>
      <c r="BA22" s="103">
        <v>0</v>
      </c>
      <c r="BB22" s="103">
        <v>0</v>
      </c>
      <c r="BC22" s="103">
        <v>1</v>
      </c>
      <c r="BD22" s="103">
        <v>0</v>
      </c>
      <c r="BE22" s="103">
        <v>0</v>
      </c>
      <c r="BF22" s="103">
        <v>1</v>
      </c>
      <c r="BG22" s="103">
        <v>0</v>
      </c>
      <c r="BH22" s="103">
        <v>0</v>
      </c>
      <c r="BI22" s="103">
        <v>1</v>
      </c>
      <c r="BJ22" s="103">
        <v>1</v>
      </c>
      <c r="BK22" s="103">
        <v>0</v>
      </c>
      <c r="BL22" s="103">
        <v>1</v>
      </c>
      <c r="BM22" s="103">
        <v>1</v>
      </c>
      <c r="BN22" s="118">
        <v>6</v>
      </c>
      <c r="BO22" s="103">
        <v>5</v>
      </c>
      <c r="BP22" s="103">
        <v>2</v>
      </c>
      <c r="BQ22" s="103">
        <v>1</v>
      </c>
      <c r="BR22" s="103">
        <v>1</v>
      </c>
      <c r="BS22" s="118">
        <v>3</v>
      </c>
      <c r="BT22" s="123">
        <v>0</v>
      </c>
      <c r="BU22" s="112">
        <v>0</v>
      </c>
      <c r="BV22" s="112">
        <v>0</v>
      </c>
      <c r="BW22" s="112">
        <v>0</v>
      </c>
      <c r="BX22" s="114">
        <v>0</v>
      </c>
      <c r="BY22" s="111">
        <v>0</v>
      </c>
      <c r="BZ22" s="112">
        <v>0</v>
      </c>
      <c r="CA22" s="112">
        <v>0</v>
      </c>
      <c r="CB22" s="112">
        <v>0</v>
      </c>
      <c r="CC22" s="112">
        <v>0</v>
      </c>
      <c r="CD22" s="114">
        <v>0</v>
      </c>
      <c r="CE22" s="111">
        <v>0</v>
      </c>
      <c r="CF22" s="112">
        <v>0</v>
      </c>
      <c r="CG22" s="112">
        <v>0</v>
      </c>
      <c r="CH22" s="112">
        <v>0</v>
      </c>
      <c r="CI22" s="114">
        <v>0</v>
      </c>
      <c r="CJ22" s="128">
        <v>0</v>
      </c>
      <c r="CK22" s="112">
        <v>0</v>
      </c>
      <c r="CL22" s="112">
        <v>0</v>
      </c>
      <c r="CM22" s="112">
        <v>0</v>
      </c>
      <c r="CN22" s="112">
        <v>0</v>
      </c>
      <c r="CO22" s="113">
        <v>0</v>
      </c>
      <c r="CP22" s="111">
        <v>0</v>
      </c>
      <c r="CQ22" s="112">
        <v>0</v>
      </c>
      <c r="CR22" s="112">
        <v>0</v>
      </c>
      <c r="CS22" s="113">
        <v>0</v>
      </c>
      <c r="CT22" s="111">
        <v>0</v>
      </c>
      <c r="CU22" s="112">
        <v>0</v>
      </c>
      <c r="CV22" s="112">
        <v>0</v>
      </c>
      <c r="CW22" s="112">
        <v>0</v>
      </c>
      <c r="CX22" s="112">
        <v>0</v>
      </c>
      <c r="CY22" s="113">
        <v>0</v>
      </c>
      <c r="CZ22" s="111" t="s">
        <v>40</v>
      </c>
      <c r="DA22" s="111" t="s">
        <v>40</v>
      </c>
      <c r="DB22" s="111" t="s">
        <v>40</v>
      </c>
      <c r="DC22" s="111" t="s">
        <v>40</v>
      </c>
      <c r="DD22" s="111" t="s">
        <v>40</v>
      </c>
      <c r="DE22" s="111" t="s">
        <v>40</v>
      </c>
      <c r="DF22" s="111" t="s">
        <v>40</v>
      </c>
      <c r="DG22" s="111" t="s">
        <v>40</v>
      </c>
      <c r="DH22" s="111" t="s">
        <v>40</v>
      </c>
      <c r="DI22" s="111" t="s">
        <v>40</v>
      </c>
      <c r="DJ22" s="111" t="s">
        <v>40</v>
      </c>
      <c r="DK22" s="117">
        <v>0</v>
      </c>
      <c r="DL22" s="120">
        <v>0</v>
      </c>
      <c r="DM22" s="122">
        <v>7</v>
      </c>
      <c r="DN22" s="96">
        <f t="shared" si="3"/>
        <v>75</v>
      </c>
      <c r="DQ22" s="97"/>
      <c r="DR22" s="97"/>
      <c r="DS22" s="97"/>
      <c r="DT22" s="97"/>
      <c r="DU22" s="97"/>
      <c r="DW22" s="98"/>
      <c r="DX22" s="98"/>
      <c r="DY22" s="98"/>
      <c r="DZ22" s="98"/>
      <c r="EA22" s="98"/>
      <c r="EE22" s="99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O22" s="101">
        <v>50</v>
      </c>
      <c r="OP22" s="102" t="s">
        <v>59</v>
      </c>
      <c r="OQ22" s="103" t="e">
        <f>#REF!</f>
        <v>#REF!</v>
      </c>
      <c r="OR22" s="110" t="e">
        <f>#REF!</f>
        <v>#REF!</v>
      </c>
      <c r="OS22" s="110" t="e">
        <f>#REF!</f>
        <v>#REF!</v>
      </c>
      <c r="OT22" s="110" t="e">
        <f>#REF!</f>
        <v>#REF!</v>
      </c>
      <c r="OU22" s="110" t="e">
        <f>#REF!</f>
        <v>#REF!</v>
      </c>
      <c r="OW22" s="101">
        <v>50</v>
      </c>
      <c r="OX22" s="102" t="s">
        <v>59</v>
      </c>
      <c r="OY22" s="98" t="e">
        <f t="shared" si="4"/>
        <v>#REF!</v>
      </c>
      <c r="OZ22" s="98" t="e">
        <f t="shared" si="5"/>
        <v>#REF!</v>
      </c>
      <c r="PA22" s="98" t="e">
        <f t="shared" si="6"/>
        <v>#REF!</v>
      </c>
      <c r="PB22" s="98" t="e">
        <f t="shared" si="7"/>
        <v>#REF!</v>
      </c>
      <c r="PC22" s="98" t="e">
        <f t="shared" si="8"/>
        <v>#REF!</v>
      </c>
      <c r="PD22" s="104"/>
      <c r="PE22" s="104"/>
      <c r="PF22" s="104"/>
      <c r="PG22" s="104"/>
      <c r="PH22" s="104"/>
      <c r="PJ22" s="1" t="e">
        <f ca="1">OFFSET(#REF!,$PJ$3+49,0)</f>
        <v>#REF!</v>
      </c>
      <c r="PK22" s="103" t="e">
        <f ca="1">VLOOKUP($PJ22,$OW$4:$PC$25,2,TRUE)</f>
        <v>#REF!</v>
      </c>
      <c r="PL22" s="98" t="e">
        <f ca="1">VLOOKUP($PJ22,$OW$4:$PC$25,3,TRUE)</f>
        <v>#REF!</v>
      </c>
      <c r="PM22" s="98" t="e">
        <f ca="1">VLOOKUP($PJ22,$OW$4:$PC$25,4,TRUE)</f>
        <v>#REF!</v>
      </c>
      <c r="PN22" s="98" t="e">
        <f ca="1">VLOOKUP($PJ22,$OW$4:$PC$25,5,TRUE)</f>
        <v>#REF!</v>
      </c>
      <c r="PO22" s="98" t="e">
        <f ca="1">VLOOKUP($PJ22,$OW$4:$PC$25,6,TRUE)</f>
        <v>#REF!</v>
      </c>
      <c r="PP22" s="105" t="e">
        <f ca="1">VLOOKUP($PJ22,$OW$4:$PC$25,7,TRUE)</f>
        <v>#REF!</v>
      </c>
      <c r="PQ22" s="106" t="e">
        <f ca="1">VLOOKUP($PJ22,$OW$4:$PH$25,8,TRUE)</f>
        <v>#REF!</v>
      </c>
      <c r="PR22" s="106" t="e">
        <f ca="1">VLOOKUP($PJ22,$OW$4:$PH$25,9,TRUE)</f>
        <v>#REF!</v>
      </c>
      <c r="PS22" s="106" t="e">
        <f ca="1">VLOOKUP($PJ22,$OW$4:$PH$25,10,TRUE)</f>
        <v>#REF!</v>
      </c>
      <c r="PT22" s="106" t="e">
        <f ca="1">VLOOKUP($PJ22,$OW$4:$PH$25,11,TRUE)</f>
        <v>#REF!</v>
      </c>
      <c r="PU22" s="106" t="e">
        <f ca="1">VLOOKUP($PJ22,$OW$4:$PH$25,12,TRUE)</f>
        <v>#REF!</v>
      </c>
      <c r="PX22" s="103" t="e">
        <f t="shared" ca="1" si="9"/>
        <v>#REF!</v>
      </c>
      <c r="PY22" s="107">
        <f t="shared" si="10"/>
        <v>0</v>
      </c>
      <c r="PZ22" s="107">
        <f t="shared" si="10"/>
        <v>0</v>
      </c>
      <c r="QA22" s="107">
        <f t="shared" si="10"/>
        <v>0</v>
      </c>
      <c r="QB22" s="107" t="e">
        <f t="shared" ca="1" si="10"/>
        <v>#REF!</v>
      </c>
      <c r="QC22" s="107">
        <f t="shared" si="10"/>
        <v>0</v>
      </c>
      <c r="QD22" s="108">
        <f>IF(QD$1=$PX$1,#REF!,0)</f>
        <v>0</v>
      </c>
      <c r="QE22" s="108">
        <f>IF(QE$1=$PX$1,#REF!,0)</f>
        <v>0</v>
      </c>
      <c r="QF22" s="108">
        <f>IF(QF$1=$PX$1,#REF!,0)</f>
        <v>0</v>
      </c>
      <c r="QG22" s="108" t="e">
        <f>IF(QG$1=$PX$1,#REF!,0)</f>
        <v>#REF!</v>
      </c>
      <c r="QH22" s="108">
        <f>IF(QH$1=$PX$1,#REF!,0)</f>
        <v>0</v>
      </c>
      <c r="QI22" s="109">
        <f t="shared" si="11"/>
        <v>0</v>
      </c>
      <c r="QJ22" s="109">
        <f t="shared" si="11"/>
        <v>0</v>
      </c>
      <c r="QK22" s="109">
        <f t="shared" si="11"/>
        <v>0</v>
      </c>
      <c r="QL22" s="109" t="e">
        <f t="shared" ca="1" si="11"/>
        <v>#REF!</v>
      </c>
      <c r="QM22" s="109">
        <f t="shared" si="11"/>
        <v>0</v>
      </c>
      <c r="QT22" s="1" t="e">
        <f ca="1">OFFSET(#REF!,$PJ$3+49,0)</f>
        <v>#REF!</v>
      </c>
      <c r="QU22" s="103" t="e">
        <f ca="1">VLOOKUP($QT22,$OW$4:$PC$25,2,TRUE)</f>
        <v>#REF!</v>
      </c>
      <c r="QV22" s="98" t="e">
        <f ca="1">VLOOKUP($QT22,$OW$4:$PC$25,3,TRUE)</f>
        <v>#REF!</v>
      </c>
      <c r="QW22" s="98" t="e">
        <f ca="1">VLOOKUP($QT22,$OW$4:$PC$25,4,TRUE)</f>
        <v>#REF!</v>
      </c>
      <c r="QX22" s="98" t="e">
        <f ca="1">VLOOKUP($QT22,$OW$4:$PC$25,5,TRUE)</f>
        <v>#REF!</v>
      </c>
      <c r="QY22" s="98" t="e">
        <f ca="1">VLOOKUP($QT22,$OW$4:$PC$25,6,TRUE)</f>
        <v>#REF!</v>
      </c>
      <c r="QZ22" s="98" t="e">
        <f ca="1">VLOOKUP($QT22,$OW$4:$PC$25,7,TRUE)</f>
        <v>#REF!</v>
      </c>
    </row>
    <row r="23" spans="1:468" ht="15.75" thickBot="1" x14ac:dyDescent="0.3">
      <c r="A23" s="1">
        <f t="shared" si="2"/>
        <v>8</v>
      </c>
      <c r="B23" s="95">
        <v>43516</v>
      </c>
      <c r="C23" s="117">
        <v>5</v>
      </c>
      <c r="D23" s="103">
        <v>0</v>
      </c>
      <c r="E23" s="103">
        <v>3</v>
      </c>
      <c r="F23" s="103">
        <v>2</v>
      </c>
      <c r="G23" s="103">
        <v>1</v>
      </c>
      <c r="H23" s="103">
        <v>1</v>
      </c>
      <c r="I23" s="103">
        <v>2</v>
      </c>
      <c r="J23" s="103">
        <v>1</v>
      </c>
      <c r="K23" s="103">
        <v>2</v>
      </c>
      <c r="L23" s="103">
        <v>1</v>
      </c>
      <c r="M23" s="103">
        <v>4</v>
      </c>
      <c r="N23" s="103">
        <v>1</v>
      </c>
      <c r="O23" s="103">
        <v>2</v>
      </c>
      <c r="P23" s="103">
        <v>2</v>
      </c>
      <c r="Q23" s="103">
        <v>2</v>
      </c>
      <c r="R23" s="103">
        <v>2</v>
      </c>
      <c r="S23" s="103">
        <v>2</v>
      </c>
      <c r="T23" s="103">
        <v>2</v>
      </c>
      <c r="U23" s="103">
        <v>2</v>
      </c>
      <c r="V23" s="103">
        <v>3</v>
      </c>
      <c r="W23" s="103">
        <v>2</v>
      </c>
      <c r="X23" s="103">
        <v>2</v>
      </c>
      <c r="Y23" s="118">
        <v>3</v>
      </c>
      <c r="Z23" s="117">
        <v>0</v>
      </c>
      <c r="AA23" s="119">
        <v>0</v>
      </c>
      <c r="AB23" s="103">
        <v>0</v>
      </c>
      <c r="AC23" s="103">
        <v>0</v>
      </c>
      <c r="AD23" s="103">
        <v>0</v>
      </c>
      <c r="AE23" s="118">
        <v>0</v>
      </c>
      <c r="AF23" s="120">
        <v>0</v>
      </c>
      <c r="AG23" s="119">
        <v>0</v>
      </c>
      <c r="AH23" s="103">
        <v>2</v>
      </c>
      <c r="AI23" s="103">
        <v>0</v>
      </c>
      <c r="AJ23" s="118">
        <v>1</v>
      </c>
      <c r="AK23" s="117">
        <v>1</v>
      </c>
      <c r="AL23" s="103">
        <v>2</v>
      </c>
      <c r="AM23" s="103">
        <v>2</v>
      </c>
      <c r="AN23" s="103">
        <v>0</v>
      </c>
      <c r="AO23" s="103">
        <v>4</v>
      </c>
      <c r="AP23" s="103">
        <v>1</v>
      </c>
      <c r="AQ23" s="103">
        <v>2</v>
      </c>
      <c r="AR23" s="103">
        <v>1</v>
      </c>
      <c r="AS23" s="103">
        <v>1</v>
      </c>
      <c r="AT23" s="103">
        <v>2</v>
      </c>
      <c r="AU23" s="103">
        <v>2</v>
      </c>
      <c r="AV23" s="103">
        <v>2</v>
      </c>
      <c r="AW23" s="118">
        <v>0</v>
      </c>
      <c r="AX23" s="112" t="s">
        <v>40</v>
      </c>
      <c r="AY23" s="103">
        <v>1</v>
      </c>
      <c r="AZ23" s="103">
        <v>1</v>
      </c>
      <c r="BA23" s="103">
        <v>0</v>
      </c>
      <c r="BB23" s="103">
        <v>1</v>
      </c>
      <c r="BC23" s="103">
        <v>2</v>
      </c>
      <c r="BD23" s="103">
        <v>0</v>
      </c>
      <c r="BE23" s="103">
        <v>0</v>
      </c>
      <c r="BF23" s="103">
        <v>1</v>
      </c>
      <c r="BG23" s="103">
        <v>0</v>
      </c>
      <c r="BH23" s="103">
        <v>0</v>
      </c>
      <c r="BI23" s="103">
        <v>2</v>
      </c>
      <c r="BJ23" s="103">
        <v>1</v>
      </c>
      <c r="BK23" s="103">
        <v>1</v>
      </c>
      <c r="BL23" s="103">
        <v>1</v>
      </c>
      <c r="BM23" s="103">
        <v>1</v>
      </c>
      <c r="BN23" s="118">
        <v>6</v>
      </c>
      <c r="BO23" s="103">
        <v>6</v>
      </c>
      <c r="BP23" s="103">
        <v>2</v>
      </c>
      <c r="BQ23" s="103">
        <v>1</v>
      </c>
      <c r="BR23" s="103">
        <v>1</v>
      </c>
      <c r="BS23" s="118">
        <v>3</v>
      </c>
      <c r="BT23" s="123">
        <v>0</v>
      </c>
      <c r="BU23" s="112">
        <v>0</v>
      </c>
      <c r="BV23" s="112">
        <v>0</v>
      </c>
      <c r="BW23" s="112">
        <v>0</v>
      </c>
      <c r="BX23" s="114">
        <v>0</v>
      </c>
      <c r="BY23" s="111">
        <v>0</v>
      </c>
      <c r="BZ23" s="112">
        <v>0</v>
      </c>
      <c r="CA23" s="112">
        <v>0</v>
      </c>
      <c r="CB23" s="112">
        <v>0</v>
      </c>
      <c r="CC23" s="112">
        <v>0</v>
      </c>
      <c r="CD23" s="114">
        <v>0</v>
      </c>
      <c r="CE23" s="111">
        <v>0</v>
      </c>
      <c r="CF23" s="112">
        <v>0</v>
      </c>
      <c r="CG23" s="112">
        <v>0</v>
      </c>
      <c r="CH23" s="112">
        <v>0</v>
      </c>
      <c r="CI23" s="114">
        <v>0</v>
      </c>
      <c r="CJ23" s="128">
        <v>0</v>
      </c>
      <c r="CK23" s="112">
        <v>0</v>
      </c>
      <c r="CL23" s="112">
        <v>0</v>
      </c>
      <c r="CM23" s="112">
        <v>0</v>
      </c>
      <c r="CN23" s="112">
        <v>0</v>
      </c>
      <c r="CO23" s="113">
        <v>0</v>
      </c>
      <c r="CP23" s="111">
        <v>0</v>
      </c>
      <c r="CQ23" s="112">
        <v>0</v>
      </c>
      <c r="CR23" s="112">
        <v>0</v>
      </c>
      <c r="CS23" s="113">
        <v>0</v>
      </c>
      <c r="CT23" s="111">
        <v>0</v>
      </c>
      <c r="CU23" s="112">
        <v>0</v>
      </c>
      <c r="CV23" s="112">
        <v>0</v>
      </c>
      <c r="CW23" s="112">
        <v>0</v>
      </c>
      <c r="CX23" s="112">
        <v>0</v>
      </c>
      <c r="CY23" s="113">
        <v>0</v>
      </c>
      <c r="CZ23" s="111" t="s">
        <v>40</v>
      </c>
      <c r="DA23" s="111" t="s">
        <v>40</v>
      </c>
      <c r="DB23" s="111" t="s">
        <v>40</v>
      </c>
      <c r="DC23" s="111" t="s">
        <v>40</v>
      </c>
      <c r="DD23" s="111" t="s">
        <v>40</v>
      </c>
      <c r="DE23" s="111" t="s">
        <v>40</v>
      </c>
      <c r="DF23" s="111" t="s">
        <v>40</v>
      </c>
      <c r="DG23" s="111" t="s">
        <v>40</v>
      </c>
      <c r="DH23" s="111" t="s">
        <v>40</v>
      </c>
      <c r="DI23" s="111" t="s">
        <v>40</v>
      </c>
      <c r="DJ23" s="111" t="s">
        <v>40</v>
      </c>
      <c r="DK23" s="117">
        <v>0</v>
      </c>
      <c r="DL23" s="120">
        <v>0</v>
      </c>
      <c r="DM23" s="122">
        <v>8</v>
      </c>
      <c r="DN23" s="96">
        <f t="shared" si="3"/>
        <v>101</v>
      </c>
      <c r="DQ23" s="97"/>
      <c r="DR23" s="97"/>
      <c r="DS23" s="97"/>
      <c r="DT23" s="97"/>
      <c r="DU23" s="97"/>
      <c r="DW23" s="98"/>
      <c r="DX23" s="98"/>
      <c r="DY23" s="98"/>
      <c r="DZ23" s="98"/>
      <c r="EA23" s="98"/>
      <c r="EE23" s="99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O23" s="101">
        <v>51</v>
      </c>
      <c r="OP23" s="102" t="s">
        <v>60</v>
      </c>
      <c r="OQ23" s="103" t="e">
        <f>#REF!</f>
        <v>#REF!</v>
      </c>
      <c r="OR23" s="110" t="e">
        <f>#REF!</f>
        <v>#REF!</v>
      </c>
      <c r="OS23" s="110" t="e">
        <f>#REF!</f>
        <v>#REF!</v>
      </c>
      <c r="OT23" s="110" t="e">
        <f>#REF!</f>
        <v>#REF!</v>
      </c>
      <c r="OU23" s="110" t="e">
        <f>#REF!</f>
        <v>#REF!</v>
      </c>
      <c r="OW23" s="101">
        <v>51</v>
      </c>
      <c r="OX23" s="102" t="s">
        <v>60</v>
      </c>
      <c r="OY23" s="98" t="e">
        <f t="shared" si="4"/>
        <v>#REF!</v>
      </c>
      <c r="OZ23" s="98" t="e">
        <f t="shared" si="5"/>
        <v>#REF!</v>
      </c>
      <c r="PA23" s="98" t="e">
        <f t="shared" si="6"/>
        <v>#REF!</v>
      </c>
      <c r="PB23" s="98" t="e">
        <f t="shared" si="7"/>
        <v>#REF!</v>
      </c>
      <c r="PC23" s="98" t="e">
        <f t="shared" si="8"/>
        <v>#REF!</v>
      </c>
      <c r="PD23" s="104"/>
      <c r="PE23" s="104"/>
      <c r="PF23" s="104"/>
      <c r="PG23" s="104"/>
      <c r="PH23" s="104"/>
      <c r="PJ23" s="1" t="e">
        <f ca="1">OFFSET(#REF!,$PJ$3+50,0)</f>
        <v>#REF!</v>
      </c>
      <c r="PK23" s="103" t="e">
        <f ca="1">VLOOKUP($PJ23,$OW$4:$PC$25,2,TRUE)</f>
        <v>#REF!</v>
      </c>
      <c r="PL23" s="98" t="e">
        <f ca="1">VLOOKUP($PJ23,$OW$4:$PC$25,3,TRUE)</f>
        <v>#REF!</v>
      </c>
      <c r="PM23" s="98" t="e">
        <f ca="1">VLOOKUP($PJ23,$OW$4:$PC$25,4,TRUE)</f>
        <v>#REF!</v>
      </c>
      <c r="PN23" s="98" t="e">
        <f ca="1">VLOOKUP($PJ23,$OW$4:$PC$25,5,TRUE)</f>
        <v>#REF!</v>
      </c>
      <c r="PO23" s="98" t="e">
        <f ca="1">VLOOKUP($PJ23,$OW$4:$PC$25,6,TRUE)</f>
        <v>#REF!</v>
      </c>
      <c r="PP23" s="105" t="e">
        <f ca="1">VLOOKUP($PJ23,$OW$4:$PC$25,7,TRUE)</f>
        <v>#REF!</v>
      </c>
      <c r="PQ23" s="106" t="e">
        <f ca="1">VLOOKUP($PJ23,$OW$4:$PH$25,8,TRUE)</f>
        <v>#REF!</v>
      </c>
      <c r="PR23" s="106" t="e">
        <f ca="1">VLOOKUP($PJ23,$OW$4:$PH$25,9,TRUE)</f>
        <v>#REF!</v>
      </c>
      <c r="PS23" s="106" t="e">
        <f ca="1">VLOOKUP($PJ23,$OW$4:$PH$25,10,TRUE)</f>
        <v>#REF!</v>
      </c>
      <c r="PT23" s="106" t="e">
        <f ca="1">VLOOKUP($PJ23,$OW$4:$PH$25,11,TRUE)</f>
        <v>#REF!</v>
      </c>
      <c r="PU23" s="106" t="e">
        <f ca="1">VLOOKUP($PJ23,$OW$4:$PH$25,12,TRUE)</f>
        <v>#REF!</v>
      </c>
      <c r="PX23" s="103" t="e">
        <f t="shared" ca="1" si="9"/>
        <v>#REF!</v>
      </c>
      <c r="PY23" s="107">
        <f t="shared" si="10"/>
        <v>0</v>
      </c>
      <c r="PZ23" s="107">
        <f t="shared" si="10"/>
        <v>0</v>
      </c>
      <c r="QA23" s="107">
        <f t="shared" si="10"/>
        <v>0</v>
      </c>
      <c r="QB23" s="107" t="e">
        <f t="shared" ca="1" si="10"/>
        <v>#REF!</v>
      </c>
      <c r="QC23" s="107">
        <f t="shared" si="10"/>
        <v>0</v>
      </c>
      <c r="QD23" s="108">
        <f>IF(QD$1=$PX$1,#REF!,0)</f>
        <v>0</v>
      </c>
      <c r="QE23" s="108">
        <f>IF(QE$1=$PX$1,#REF!,0)</f>
        <v>0</v>
      </c>
      <c r="QF23" s="108">
        <f>IF(QF$1=$PX$1,#REF!,0)</f>
        <v>0</v>
      </c>
      <c r="QG23" s="108" t="e">
        <f>IF(QG$1=$PX$1,#REF!,0)</f>
        <v>#REF!</v>
      </c>
      <c r="QH23" s="108">
        <f>IF(QH$1=$PX$1,#REF!,0)</f>
        <v>0</v>
      </c>
      <c r="QI23" s="109">
        <f t="shared" si="11"/>
        <v>0</v>
      </c>
      <c r="QJ23" s="109">
        <f t="shared" si="11"/>
        <v>0</v>
      </c>
      <c r="QK23" s="109">
        <f t="shared" si="11"/>
        <v>0</v>
      </c>
      <c r="QL23" s="109" t="e">
        <f t="shared" ca="1" si="11"/>
        <v>#REF!</v>
      </c>
      <c r="QM23" s="109">
        <f t="shared" si="11"/>
        <v>0</v>
      </c>
      <c r="QT23" s="1" t="e">
        <f ca="1">OFFSET(#REF!,$PJ$3+50,0)</f>
        <v>#REF!</v>
      </c>
      <c r="QU23" s="103" t="e">
        <f ca="1">VLOOKUP($QT23,$OW$4:$PC$25,2,TRUE)</f>
        <v>#REF!</v>
      </c>
      <c r="QV23" s="98" t="e">
        <f ca="1">VLOOKUP($QT23,$OW$4:$PC$25,3,TRUE)</f>
        <v>#REF!</v>
      </c>
      <c r="QW23" s="98" t="e">
        <f ca="1">VLOOKUP($QT23,$OW$4:$PC$25,4,TRUE)</f>
        <v>#REF!</v>
      </c>
      <c r="QX23" s="98" t="e">
        <f ca="1">VLOOKUP($QT23,$OW$4:$PC$25,5,TRUE)</f>
        <v>#REF!</v>
      </c>
      <c r="QY23" s="98" t="e">
        <f ca="1">VLOOKUP($QT23,$OW$4:$PC$25,6,TRUE)</f>
        <v>#REF!</v>
      </c>
      <c r="QZ23" s="98" t="e">
        <f ca="1">VLOOKUP($QT23,$OW$4:$PC$25,7,TRUE)</f>
        <v>#REF!</v>
      </c>
    </row>
    <row r="24" spans="1:468" ht="15.75" thickBot="1" x14ac:dyDescent="0.3">
      <c r="A24" s="1">
        <f t="shared" si="2"/>
        <v>8</v>
      </c>
      <c r="B24" s="129">
        <v>43517</v>
      </c>
      <c r="C24" s="130">
        <v>2</v>
      </c>
      <c r="D24" s="131">
        <v>2</v>
      </c>
      <c r="E24" s="131">
        <v>2</v>
      </c>
      <c r="F24" s="131">
        <v>3</v>
      </c>
      <c r="G24" s="131">
        <v>4</v>
      </c>
      <c r="H24" s="131">
        <v>2</v>
      </c>
      <c r="I24" s="131">
        <v>7</v>
      </c>
      <c r="J24" s="131">
        <v>1</v>
      </c>
      <c r="K24" s="131">
        <v>2</v>
      </c>
      <c r="L24" s="131">
        <v>1</v>
      </c>
      <c r="M24" s="131">
        <v>3</v>
      </c>
      <c r="N24" s="131">
        <v>5</v>
      </c>
      <c r="O24" s="131">
        <v>3</v>
      </c>
      <c r="P24" s="131">
        <v>4</v>
      </c>
      <c r="Q24" s="131">
        <v>4</v>
      </c>
      <c r="R24" s="131">
        <v>1</v>
      </c>
      <c r="S24" s="131">
        <v>2</v>
      </c>
      <c r="T24" s="131">
        <v>3</v>
      </c>
      <c r="U24" s="131">
        <v>3</v>
      </c>
      <c r="V24" s="131">
        <v>2</v>
      </c>
      <c r="W24" s="131">
        <v>4</v>
      </c>
      <c r="X24" s="131">
        <v>6</v>
      </c>
      <c r="Y24" s="132">
        <v>6</v>
      </c>
      <c r="Z24" s="130">
        <v>0</v>
      </c>
      <c r="AA24" s="133">
        <v>0</v>
      </c>
      <c r="AB24" s="131">
        <v>0</v>
      </c>
      <c r="AC24" s="131">
        <v>0</v>
      </c>
      <c r="AD24" s="131">
        <v>0</v>
      </c>
      <c r="AE24" s="132">
        <v>0</v>
      </c>
      <c r="AF24" s="134">
        <v>0</v>
      </c>
      <c r="AG24" s="133">
        <v>4</v>
      </c>
      <c r="AH24" s="131">
        <v>2</v>
      </c>
      <c r="AI24" s="131">
        <v>19</v>
      </c>
      <c r="AJ24" s="132">
        <v>3</v>
      </c>
      <c r="AK24" s="117">
        <v>5</v>
      </c>
      <c r="AL24" s="103">
        <v>9</v>
      </c>
      <c r="AM24" s="103">
        <v>5</v>
      </c>
      <c r="AN24" s="103">
        <v>0</v>
      </c>
      <c r="AO24" s="103">
        <v>12</v>
      </c>
      <c r="AP24" s="103">
        <v>4</v>
      </c>
      <c r="AQ24" s="103">
        <v>4</v>
      </c>
      <c r="AR24" s="103">
        <v>1</v>
      </c>
      <c r="AS24" s="103">
        <v>2</v>
      </c>
      <c r="AT24" s="103">
        <v>1</v>
      </c>
      <c r="AU24" s="103">
        <v>9</v>
      </c>
      <c r="AV24" s="103">
        <v>1</v>
      </c>
      <c r="AW24" s="103">
        <v>1</v>
      </c>
      <c r="AX24" s="103">
        <v>3</v>
      </c>
      <c r="AY24" s="103">
        <v>8</v>
      </c>
      <c r="AZ24" s="103">
        <v>3</v>
      </c>
      <c r="BA24" s="103">
        <v>0</v>
      </c>
      <c r="BB24" s="103">
        <v>1</v>
      </c>
      <c r="BC24" s="103">
        <v>1</v>
      </c>
      <c r="BD24" s="103">
        <v>1</v>
      </c>
      <c r="BE24" s="103">
        <v>0</v>
      </c>
      <c r="BF24" s="103">
        <v>0</v>
      </c>
      <c r="BG24" s="103">
        <v>7</v>
      </c>
      <c r="BH24" s="103">
        <v>6</v>
      </c>
      <c r="BI24" s="103">
        <v>11</v>
      </c>
      <c r="BJ24" s="103">
        <v>8</v>
      </c>
      <c r="BK24" s="103">
        <v>0</v>
      </c>
      <c r="BL24" s="103">
        <v>6</v>
      </c>
      <c r="BM24" s="103">
        <v>0</v>
      </c>
      <c r="BN24" s="118">
        <v>4</v>
      </c>
      <c r="BO24" s="103">
        <v>9</v>
      </c>
      <c r="BP24" s="103">
        <v>3</v>
      </c>
      <c r="BQ24" s="103">
        <v>0</v>
      </c>
      <c r="BR24" s="103">
        <v>0</v>
      </c>
      <c r="BS24" s="118">
        <v>7</v>
      </c>
      <c r="BT24" s="123">
        <v>0</v>
      </c>
      <c r="BU24" s="112">
        <v>0</v>
      </c>
      <c r="BV24" s="112">
        <v>0</v>
      </c>
      <c r="BW24" s="112">
        <v>0</v>
      </c>
      <c r="BX24" s="114">
        <v>0</v>
      </c>
      <c r="BY24" s="111">
        <v>0</v>
      </c>
      <c r="BZ24" s="112">
        <v>0</v>
      </c>
      <c r="CA24" s="112">
        <v>0</v>
      </c>
      <c r="CB24" s="112">
        <v>0</v>
      </c>
      <c r="CC24" s="112">
        <v>0</v>
      </c>
      <c r="CD24" s="114">
        <v>0</v>
      </c>
      <c r="CE24" s="111">
        <v>0</v>
      </c>
      <c r="CF24" s="112">
        <v>0</v>
      </c>
      <c r="CG24" s="112">
        <v>0</v>
      </c>
      <c r="CH24" s="112">
        <v>0</v>
      </c>
      <c r="CI24" s="114">
        <v>0</v>
      </c>
      <c r="CJ24" s="128">
        <v>0</v>
      </c>
      <c r="CK24" s="112">
        <v>0</v>
      </c>
      <c r="CL24" s="112">
        <v>0</v>
      </c>
      <c r="CM24" s="112">
        <v>0</v>
      </c>
      <c r="CN24" s="112">
        <v>0</v>
      </c>
      <c r="CO24" s="113">
        <v>0</v>
      </c>
      <c r="CP24" s="111">
        <v>0</v>
      </c>
      <c r="CQ24" s="112">
        <v>0</v>
      </c>
      <c r="CR24" s="112">
        <v>0</v>
      </c>
      <c r="CS24" s="113">
        <v>0</v>
      </c>
      <c r="CT24" s="111">
        <v>0</v>
      </c>
      <c r="CU24" s="112">
        <v>0</v>
      </c>
      <c r="CV24" s="112">
        <v>0</v>
      </c>
      <c r="CW24" s="112">
        <v>0</v>
      </c>
      <c r="CX24" s="112">
        <v>0</v>
      </c>
      <c r="CY24" s="113">
        <v>0</v>
      </c>
      <c r="CZ24" s="117">
        <v>0</v>
      </c>
      <c r="DA24" s="103">
        <v>0</v>
      </c>
      <c r="DB24" s="103">
        <v>0</v>
      </c>
      <c r="DC24" s="120">
        <v>0</v>
      </c>
      <c r="DD24" s="111" t="s">
        <v>40</v>
      </c>
      <c r="DE24" s="111" t="s">
        <v>40</v>
      </c>
      <c r="DF24" s="111" t="s">
        <v>40</v>
      </c>
      <c r="DG24" s="111" t="s">
        <v>40</v>
      </c>
      <c r="DH24" s="111" t="s">
        <v>40</v>
      </c>
      <c r="DI24" s="111" t="s">
        <v>40</v>
      </c>
      <c r="DJ24" s="120">
        <v>0</v>
      </c>
      <c r="DK24" s="117">
        <v>0</v>
      </c>
      <c r="DL24" s="120">
        <v>0</v>
      </c>
      <c r="DM24" s="122">
        <v>12</v>
      </c>
      <c r="DN24" s="96">
        <f t="shared" si="3"/>
        <v>232</v>
      </c>
      <c r="DQ24" s="97"/>
      <c r="DR24" s="97"/>
      <c r="DS24" s="97"/>
      <c r="DT24" s="97"/>
      <c r="DU24" s="97"/>
      <c r="DW24" s="98"/>
      <c r="DX24" s="98"/>
      <c r="DY24" s="98"/>
      <c r="DZ24" s="98"/>
      <c r="EA24" s="98"/>
      <c r="EE24" s="99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O24" s="101">
        <v>52</v>
      </c>
      <c r="OP24" s="102" t="s">
        <v>61</v>
      </c>
      <c r="OQ24" s="103" t="e">
        <f>#REF!</f>
        <v>#REF!</v>
      </c>
      <c r="OR24" s="110" t="e">
        <f>#REF!</f>
        <v>#REF!</v>
      </c>
      <c r="OS24" s="110" t="e">
        <f>#REF!</f>
        <v>#REF!</v>
      </c>
      <c r="OT24" s="110" t="e">
        <f>#REF!</f>
        <v>#REF!</v>
      </c>
      <c r="OU24" s="110" t="e">
        <f>#REF!</f>
        <v>#REF!</v>
      </c>
      <c r="OW24" s="101">
        <v>52</v>
      </c>
      <c r="OX24" s="102" t="s">
        <v>61</v>
      </c>
      <c r="OY24" s="98" t="e">
        <f t="shared" si="4"/>
        <v>#REF!</v>
      </c>
      <c r="OZ24" s="98" t="e">
        <f t="shared" si="5"/>
        <v>#REF!</v>
      </c>
      <c r="PA24" s="98" t="e">
        <f t="shared" si="6"/>
        <v>#REF!</v>
      </c>
      <c r="PB24" s="98" t="e">
        <f t="shared" si="7"/>
        <v>#REF!</v>
      </c>
      <c r="PC24" s="98" t="e">
        <f t="shared" si="8"/>
        <v>#REF!</v>
      </c>
      <c r="PD24" s="104"/>
      <c r="PE24" s="104"/>
      <c r="PF24" s="104"/>
      <c r="PG24" s="104"/>
      <c r="PH24" s="104"/>
      <c r="PJ24" s="1" t="e">
        <f ca="1">OFFSET(#REF!,$PJ$3+51,0)</f>
        <v>#REF!</v>
      </c>
      <c r="PK24" s="103" t="e">
        <f ca="1">VLOOKUP($PJ24,$OW$4:$PC$25,2,TRUE)</f>
        <v>#REF!</v>
      </c>
      <c r="PL24" s="98" t="e">
        <f ca="1">VLOOKUP($PJ24,$OW$4:$PC$25,3,TRUE)</f>
        <v>#REF!</v>
      </c>
      <c r="PM24" s="98" t="e">
        <f ca="1">VLOOKUP($PJ24,$OW$4:$PC$25,4,TRUE)</f>
        <v>#REF!</v>
      </c>
      <c r="PN24" s="98" t="e">
        <f ca="1">VLOOKUP($PJ24,$OW$4:$PC$25,5,TRUE)</f>
        <v>#REF!</v>
      </c>
      <c r="PO24" s="98" t="e">
        <f ca="1">VLOOKUP($PJ24,$OW$4:$PC$25,6,TRUE)</f>
        <v>#REF!</v>
      </c>
      <c r="PP24" s="105" t="e">
        <f ca="1">VLOOKUP($PJ24,$OW$4:$PC$25,7,TRUE)</f>
        <v>#REF!</v>
      </c>
      <c r="PQ24" s="106" t="e">
        <f ca="1">VLOOKUP($PJ24,$OW$4:$PH$25,8,TRUE)</f>
        <v>#REF!</v>
      </c>
      <c r="PR24" s="106" t="e">
        <f ca="1">VLOOKUP($PJ24,$OW$4:$PH$25,9,TRUE)</f>
        <v>#REF!</v>
      </c>
      <c r="PS24" s="106" t="e">
        <f ca="1">VLOOKUP($PJ24,$OW$4:$PH$25,10,TRUE)</f>
        <v>#REF!</v>
      </c>
      <c r="PT24" s="106" t="e">
        <f ca="1">VLOOKUP($PJ24,$OW$4:$PH$25,11,TRUE)</f>
        <v>#REF!</v>
      </c>
      <c r="PU24" s="106" t="e">
        <f ca="1">VLOOKUP($PJ24,$OW$4:$PH$25,12,TRUE)</f>
        <v>#REF!</v>
      </c>
      <c r="PX24" s="103" t="e">
        <f t="shared" ca="1" si="9"/>
        <v>#REF!</v>
      </c>
      <c r="PY24" s="107">
        <f t="shared" si="10"/>
        <v>0</v>
      </c>
      <c r="PZ24" s="107">
        <f t="shared" si="10"/>
        <v>0</v>
      </c>
      <c r="QA24" s="107">
        <f t="shared" si="10"/>
        <v>0</v>
      </c>
      <c r="QB24" s="107" t="e">
        <f t="shared" ca="1" si="10"/>
        <v>#REF!</v>
      </c>
      <c r="QC24" s="107">
        <f t="shared" si="10"/>
        <v>0</v>
      </c>
      <c r="QD24" s="108">
        <f>IF(QD$1=$PX$1,#REF!,0)</f>
        <v>0</v>
      </c>
      <c r="QE24" s="108">
        <f>IF(QE$1=$PX$1,#REF!,0)</f>
        <v>0</v>
      </c>
      <c r="QF24" s="108">
        <f>IF(QF$1=$PX$1,#REF!,0)</f>
        <v>0</v>
      </c>
      <c r="QG24" s="108" t="e">
        <f>IF(QG$1=$PX$1,#REF!,0)</f>
        <v>#REF!</v>
      </c>
      <c r="QH24" s="108">
        <f>IF(QH$1=$PX$1,#REF!,0)</f>
        <v>0</v>
      </c>
      <c r="QI24" s="109">
        <f t="shared" si="11"/>
        <v>0</v>
      </c>
      <c r="QJ24" s="109">
        <f t="shared" si="11"/>
        <v>0</v>
      </c>
      <c r="QK24" s="109">
        <f t="shared" si="11"/>
        <v>0</v>
      </c>
      <c r="QL24" s="109" t="e">
        <f t="shared" ca="1" si="11"/>
        <v>#REF!</v>
      </c>
      <c r="QM24" s="109">
        <f t="shared" si="11"/>
        <v>0</v>
      </c>
      <c r="QT24" s="1" t="e">
        <f ca="1">OFFSET(#REF!,$PJ$3+51,0)</f>
        <v>#REF!</v>
      </c>
      <c r="QU24" s="103" t="e">
        <f ca="1">VLOOKUP($QT24,$OW$4:$PC$25,2,TRUE)</f>
        <v>#REF!</v>
      </c>
      <c r="QV24" s="98" t="e">
        <f ca="1">VLOOKUP($QT24,$OW$4:$PC$25,3,TRUE)</f>
        <v>#REF!</v>
      </c>
      <c r="QW24" s="98" t="e">
        <f ca="1">VLOOKUP($QT24,$OW$4:$PC$25,4,TRUE)</f>
        <v>#REF!</v>
      </c>
      <c r="QX24" s="98" t="e">
        <f ca="1">VLOOKUP($QT24,$OW$4:$PC$25,5,TRUE)</f>
        <v>#REF!</v>
      </c>
      <c r="QY24" s="98" t="e">
        <f ca="1">VLOOKUP($QT24,$OW$4:$PC$25,6,TRUE)</f>
        <v>#REF!</v>
      </c>
      <c r="QZ24" s="98" t="e">
        <f ca="1">VLOOKUP($QT24,$OW$4:$PC$25,7,TRUE)</f>
        <v>#REF!</v>
      </c>
    </row>
    <row r="25" spans="1:468" ht="15.75" thickBot="1" x14ac:dyDescent="0.3">
      <c r="A25" s="1">
        <f t="shared" si="2"/>
        <v>8</v>
      </c>
      <c r="B25" s="95">
        <v>43518</v>
      </c>
      <c r="C25" s="117">
        <v>4</v>
      </c>
      <c r="D25" s="103">
        <v>0</v>
      </c>
      <c r="E25" s="103">
        <v>0</v>
      </c>
      <c r="F25" s="103">
        <v>1</v>
      </c>
      <c r="G25" s="103">
        <v>4</v>
      </c>
      <c r="H25" s="103">
        <v>1</v>
      </c>
      <c r="I25" s="103">
        <v>0</v>
      </c>
      <c r="J25" s="103">
        <v>0</v>
      </c>
      <c r="K25" s="103">
        <v>1</v>
      </c>
      <c r="L25" s="103">
        <v>0</v>
      </c>
      <c r="M25" s="103">
        <v>0</v>
      </c>
      <c r="N25" s="103">
        <v>0</v>
      </c>
      <c r="O25" s="103">
        <v>1</v>
      </c>
      <c r="P25" s="103">
        <v>1</v>
      </c>
      <c r="Q25" s="103">
        <v>0</v>
      </c>
      <c r="R25" s="103">
        <v>1</v>
      </c>
      <c r="S25" s="103">
        <v>1</v>
      </c>
      <c r="T25" s="103">
        <v>1</v>
      </c>
      <c r="U25" s="103">
        <v>4</v>
      </c>
      <c r="V25" s="103">
        <v>0</v>
      </c>
      <c r="W25" s="103">
        <v>0</v>
      </c>
      <c r="X25" s="103">
        <v>21</v>
      </c>
      <c r="Y25" s="118">
        <v>0</v>
      </c>
      <c r="Z25" s="130">
        <v>0</v>
      </c>
      <c r="AA25" s="133">
        <v>0</v>
      </c>
      <c r="AB25" s="131">
        <v>0</v>
      </c>
      <c r="AC25" s="131">
        <v>0</v>
      </c>
      <c r="AD25" s="131">
        <v>0</v>
      </c>
      <c r="AE25" s="132">
        <v>0</v>
      </c>
      <c r="AF25" s="134">
        <v>0</v>
      </c>
      <c r="AG25" s="119">
        <v>1</v>
      </c>
      <c r="AH25" s="103">
        <v>5</v>
      </c>
      <c r="AI25" s="103">
        <v>1</v>
      </c>
      <c r="AJ25" s="118">
        <v>1</v>
      </c>
      <c r="AK25" s="117">
        <v>2</v>
      </c>
      <c r="AL25" s="103">
        <v>4</v>
      </c>
      <c r="AM25" s="103">
        <v>4</v>
      </c>
      <c r="AN25" s="103">
        <v>1</v>
      </c>
      <c r="AO25" s="103">
        <v>2</v>
      </c>
      <c r="AP25" s="103">
        <v>6</v>
      </c>
      <c r="AQ25" s="103">
        <v>2</v>
      </c>
      <c r="AR25" s="103">
        <v>1</v>
      </c>
      <c r="AS25" s="103">
        <v>1</v>
      </c>
      <c r="AT25" s="103">
        <v>1</v>
      </c>
      <c r="AU25" s="103">
        <v>3</v>
      </c>
      <c r="AV25" s="103">
        <v>0</v>
      </c>
      <c r="AW25" s="103">
        <v>1</v>
      </c>
      <c r="AX25" s="103">
        <v>1</v>
      </c>
      <c r="AY25" s="103">
        <v>2</v>
      </c>
      <c r="AZ25" s="103">
        <v>0</v>
      </c>
      <c r="BA25" s="103">
        <v>0</v>
      </c>
      <c r="BB25" s="103">
        <v>0</v>
      </c>
      <c r="BC25" s="103">
        <v>1</v>
      </c>
      <c r="BD25" s="103">
        <v>0</v>
      </c>
      <c r="BE25" s="103">
        <v>0</v>
      </c>
      <c r="BF25" s="103">
        <v>1</v>
      </c>
      <c r="BG25" s="103">
        <v>1</v>
      </c>
      <c r="BH25" s="103">
        <v>1</v>
      </c>
      <c r="BI25" s="103">
        <v>5</v>
      </c>
      <c r="BJ25" s="103">
        <v>5</v>
      </c>
      <c r="BK25" s="103">
        <v>1</v>
      </c>
      <c r="BL25" s="103">
        <v>5</v>
      </c>
      <c r="BM25" s="103">
        <v>1</v>
      </c>
      <c r="BN25" s="118">
        <v>6</v>
      </c>
      <c r="BO25" s="103">
        <v>6</v>
      </c>
      <c r="BP25" s="103">
        <v>8</v>
      </c>
      <c r="BQ25" s="103">
        <v>0</v>
      </c>
      <c r="BR25" s="103">
        <v>0</v>
      </c>
      <c r="BS25" s="118">
        <v>4</v>
      </c>
      <c r="BT25" s="123">
        <v>0</v>
      </c>
      <c r="BU25" s="112">
        <v>0</v>
      </c>
      <c r="BV25" s="112">
        <v>0</v>
      </c>
      <c r="BW25" s="112">
        <v>0</v>
      </c>
      <c r="BX25" s="114">
        <v>0</v>
      </c>
      <c r="BY25" s="111">
        <v>0</v>
      </c>
      <c r="BZ25" s="112">
        <v>0</v>
      </c>
      <c r="CA25" s="112">
        <v>0</v>
      </c>
      <c r="CB25" s="112">
        <v>0</v>
      </c>
      <c r="CC25" s="112">
        <v>0</v>
      </c>
      <c r="CD25" s="114">
        <v>0</v>
      </c>
      <c r="CE25" s="111">
        <v>0</v>
      </c>
      <c r="CF25" s="112">
        <v>0</v>
      </c>
      <c r="CG25" s="112">
        <v>0</v>
      </c>
      <c r="CH25" s="112">
        <v>0</v>
      </c>
      <c r="CI25" s="114">
        <v>0</v>
      </c>
      <c r="CJ25" s="128">
        <v>0</v>
      </c>
      <c r="CK25" s="112">
        <v>0</v>
      </c>
      <c r="CL25" s="112">
        <v>0</v>
      </c>
      <c r="CM25" s="112">
        <v>0</v>
      </c>
      <c r="CN25" s="112">
        <v>0</v>
      </c>
      <c r="CO25" s="113">
        <v>0</v>
      </c>
      <c r="CP25" s="111">
        <v>0</v>
      </c>
      <c r="CQ25" s="112">
        <v>0</v>
      </c>
      <c r="CR25" s="112">
        <v>0</v>
      </c>
      <c r="CS25" s="113">
        <v>0</v>
      </c>
      <c r="CT25" s="111">
        <v>0</v>
      </c>
      <c r="CU25" s="112">
        <v>0</v>
      </c>
      <c r="CV25" s="112">
        <v>0</v>
      </c>
      <c r="CW25" s="112">
        <v>0</v>
      </c>
      <c r="CX25" s="112">
        <v>0</v>
      </c>
      <c r="CY25" s="113">
        <v>0</v>
      </c>
      <c r="CZ25" s="117">
        <v>0</v>
      </c>
      <c r="DA25" s="103">
        <v>0</v>
      </c>
      <c r="DB25" s="103">
        <v>0</v>
      </c>
      <c r="DC25" s="120">
        <v>0</v>
      </c>
      <c r="DD25" s="111" t="s">
        <v>40</v>
      </c>
      <c r="DE25" s="111" t="s">
        <v>40</v>
      </c>
      <c r="DF25" s="111" t="s">
        <v>40</v>
      </c>
      <c r="DG25" s="111" t="s">
        <v>40</v>
      </c>
      <c r="DH25" s="111" t="s">
        <v>40</v>
      </c>
      <c r="DI25" s="111" t="s">
        <v>40</v>
      </c>
      <c r="DJ25" s="120">
        <v>0</v>
      </c>
      <c r="DK25" s="117">
        <v>0</v>
      </c>
      <c r="DL25" s="120">
        <v>0</v>
      </c>
      <c r="DM25" s="122">
        <v>1</v>
      </c>
      <c r="DN25" s="96">
        <f t="shared" si="3"/>
        <v>125</v>
      </c>
      <c r="DQ25" s="97"/>
      <c r="DR25" s="97"/>
      <c r="DS25" s="97"/>
      <c r="DT25" s="97"/>
      <c r="DU25" s="97"/>
      <c r="DW25" s="98"/>
      <c r="DX25" s="98"/>
      <c r="DY25" s="98"/>
      <c r="DZ25" s="98"/>
      <c r="EA25" s="98"/>
      <c r="EE25" s="99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O25" s="101">
        <v>53</v>
      </c>
      <c r="OP25" s="102" t="s">
        <v>62</v>
      </c>
      <c r="OQ25" s="103" t="e">
        <f>#REF!</f>
        <v>#REF!</v>
      </c>
      <c r="OR25" s="110" t="e">
        <f>#REF!</f>
        <v>#REF!</v>
      </c>
      <c r="OS25" s="110" t="e">
        <f>#REF!</f>
        <v>#REF!</v>
      </c>
      <c r="OT25" s="110" t="e">
        <f>#REF!</f>
        <v>#REF!</v>
      </c>
      <c r="OU25" s="110" t="e">
        <f>#REF!</f>
        <v>#REF!</v>
      </c>
      <c r="OW25" s="101">
        <v>53</v>
      </c>
      <c r="OX25" s="102" t="s">
        <v>62</v>
      </c>
      <c r="OY25" s="98" t="e">
        <f t="shared" si="4"/>
        <v>#REF!</v>
      </c>
      <c r="OZ25" s="98" t="e">
        <f t="shared" si="5"/>
        <v>#REF!</v>
      </c>
      <c r="PA25" s="98" t="e">
        <f t="shared" si="6"/>
        <v>#REF!</v>
      </c>
      <c r="PB25" s="98" t="e">
        <f t="shared" si="7"/>
        <v>#REF!</v>
      </c>
      <c r="PC25" s="98" t="e">
        <f t="shared" si="8"/>
        <v>#REF!</v>
      </c>
      <c r="PD25" s="104"/>
      <c r="PE25" s="104"/>
      <c r="PF25" s="104"/>
      <c r="PG25" s="104"/>
      <c r="PH25" s="104"/>
      <c r="PJ25" s="1" t="e">
        <f ca="1">OFFSET(#REF!,$PJ$3+52,0)</f>
        <v>#REF!</v>
      </c>
      <c r="PK25" s="103" t="e">
        <f ca="1">VLOOKUP($PJ25,$OW$4:$PC$25,2,TRUE)</f>
        <v>#REF!</v>
      </c>
      <c r="PL25" s="98" t="e">
        <f ca="1">VLOOKUP($PJ25,$OW$4:$PC$25,3,TRUE)</f>
        <v>#REF!</v>
      </c>
      <c r="PM25" s="98" t="e">
        <f ca="1">VLOOKUP($PJ25,$OW$4:$PC$25,4,TRUE)</f>
        <v>#REF!</v>
      </c>
      <c r="PN25" s="98" t="e">
        <f ca="1">VLOOKUP($PJ25,$OW$4:$PC$25,5,TRUE)</f>
        <v>#REF!</v>
      </c>
      <c r="PO25" s="98" t="e">
        <f ca="1">VLOOKUP($PJ25,$OW$4:$PC$25,6,TRUE)</f>
        <v>#REF!</v>
      </c>
      <c r="PP25" s="105" t="e">
        <f ca="1">VLOOKUP($PJ25,$OW$4:$PC$25,7,TRUE)</f>
        <v>#REF!</v>
      </c>
      <c r="PQ25" s="106" t="e">
        <f ca="1">VLOOKUP($PJ25,$OW$4:$PH$25,8,TRUE)</f>
        <v>#REF!</v>
      </c>
      <c r="PR25" s="106" t="e">
        <f ca="1">VLOOKUP($PJ25,$OW$4:$PH$25,9,TRUE)</f>
        <v>#REF!</v>
      </c>
      <c r="PS25" s="106" t="e">
        <f ca="1">VLOOKUP($PJ25,$OW$4:$PH$25,10,TRUE)</f>
        <v>#REF!</v>
      </c>
      <c r="PT25" s="106" t="e">
        <f ca="1">VLOOKUP($PJ25,$OW$4:$PH$25,11,TRUE)</f>
        <v>#REF!</v>
      </c>
      <c r="PU25" s="106" t="e">
        <f ca="1">VLOOKUP($PJ25,$OW$4:$PH$25,12,TRUE)</f>
        <v>#REF!</v>
      </c>
      <c r="PX25" s="103" t="e">
        <f t="shared" ca="1" si="9"/>
        <v>#REF!</v>
      </c>
      <c r="PY25" s="107">
        <f t="shared" ref="PY25:QC25" si="12">IF(PY$1=$PX$1,PL25,0)</f>
        <v>0</v>
      </c>
      <c r="PZ25" s="107">
        <f t="shared" si="12"/>
        <v>0</v>
      </c>
      <c r="QA25" s="107">
        <f t="shared" si="12"/>
        <v>0</v>
      </c>
      <c r="QB25" s="107" t="e">
        <f t="shared" ca="1" si="12"/>
        <v>#REF!</v>
      </c>
      <c r="QC25" s="107">
        <f t="shared" si="12"/>
        <v>0</v>
      </c>
      <c r="QD25" s="108">
        <f>IF(QD$1=$PX$1,#REF!,0)</f>
        <v>0</v>
      </c>
      <c r="QE25" s="108">
        <f>IF(QE$1=$PX$1,#REF!,0)</f>
        <v>0</v>
      </c>
      <c r="QF25" s="108">
        <f>IF(QF$1=$PX$1,#REF!,0)</f>
        <v>0</v>
      </c>
      <c r="QG25" s="108" t="e">
        <f>IF(QG$1=$PX$1,#REF!,0)</f>
        <v>#REF!</v>
      </c>
      <c r="QH25" s="108">
        <f>IF(QH$1=$PX$1,#REF!,0)</f>
        <v>0</v>
      </c>
      <c r="QI25" s="109">
        <f t="shared" si="11"/>
        <v>0</v>
      </c>
      <c r="QJ25" s="109">
        <f t="shared" si="11"/>
        <v>0</v>
      </c>
      <c r="QK25" s="109">
        <f t="shared" si="11"/>
        <v>0</v>
      </c>
      <c r="QL25" s="109" t="e">
        <f t="shared" ca="1" si="11"/>
        <v>#REF!</v>
      </c>
      <c r="QM25" s="109">
        <f t="shared" si="11"/>
        <v>0</v>
      </c>
      <c r="QT25" s="1" t="e">
        <f ca="1">OFFSET(#REF!,$PJ$3+52,0)</f>
        <v>#REF!</v>
      </c>
      <c r="QU25" s="103" t="e">
        <f ca="1">VLOOKUP($QT25,$OW$4:$PC$25,2,TRUE)</f>
        <v>#REF!</v>
      </c>
      <c r="QV25" s="98" t="e">
        <f ca="1">VLOOKUP($QT25,$OW$4:$PC$25,3,TRUE)</f>
        <v>#REF!</v>
      </c>
      <c r="QW25" s="98" t="e">
        <f ca="1">VLOOKUP($QT25,$OW$4:$PC$25,4,TRUE)</f>
        <v>#REF!</v>
      </c>
      <c r="QX25" s="98" t="e">
        <f ca="1">VLOOKUP($QT25,$OW$4:$PC$25,5,TRUE)</f>
        <v>#REF!</v>
      </c>
      <c r="QY25" s="98" t="e">
        <f ca="1">VLOOKUP($QT25,$OW$4:$PC$25,6,TRUE)</f>
        <v>#REF!</v>
      </c>
      <c r="QZ25" s="98" t="e">
        <f ca="1">VLOOKUP($QT25,$OW$4:$PC$25,7,TRUE)</f>
        <v>#REF!</v>
      </c>
    </row>
    <row r="26" spans="1:468" ht="15.75" thickBot="1" x14ac:dyDescent="0.3">
      <c r="A26" s="1">
        <f t="shared" si="2"/>
        <v>8</v>
      </c>
      <c r="B26" s="95">
        <v>43519</v>
      </c>
      <c r="C26" s="117">
        <v>4</v>
      </c>
      <c r="D26" s="103">
        <v>1</v>
      </c>
      <c r="E26" s="103">
        <v>1</v>
      </c>
      <c r="F26" s="103">
        <v>1</v>
      </c>
      <c r="G26" s="103">
        <v>4</v>
      </c>
      <c r="H26" s="103">
        <v>1</v>
      </c>
      <c r="I26" s="103">
        <v>1</v>
      </c>
      <c r="J26" s="103">
        <v>1</v>
      </c>
      <c r="K26" s="103">
        <v>1</v>
      </c>
      <c r="L26" s="103">
        <v>0</v>
      </c>
      <c r="M26" s="103">
        <v>1</v>
      </c>
      <c r="N26" s="103">
        <v>0</v>
      </c>
      <c r="O26" s="103">
        <v>1</v>
      </c>
      <c r="P26" s="103">
        <v>2</v>
      </c>
      <c r="Q26" s="103">
        <v>0</v>
      </c>
      <c r="R26" s="103">
        <v>1</v>
      </c>
      <c r="S26" s="103">
        <v>1</v>
      </c>
      <c r="T26" s="103">
        <v>1</v>
      </c>
      <c r="U26" s="103">
        <v>4</v>
      </c>
      <c r="V26" s="103">
        <v>1</v>
      </c>
      <c r="W26" s="103">
        <v>0</v>
      </c>
      <c r="X26" s="103">
        <v>22</v>
      </c>
      <c r="Y26" s="118">
        <v>0</v>
      </c>
      <c r="Z26" s="130">
        <v>0</v>
      </c>
      <c r="AA26" s="133">
        <v>0</v>
      </c>
      <c r="AB26" s="131">
        <v>0</v>
      </c>
      <c r="AC26" s="131">
        <v>0</v>
      </c>
      <c r="AD26" s="131">
        <v>0</v>
      </c>
      <c r="AE26" s="132">
        <v>0</v>
      </c>
      <c r="AF26" s="134">
        <v>0</v>
      </c>
      <c r="AG26" s="119">
        <v>1</v>
      </c>
      <c r="AH26" s="103">
        <v>5</v>
      </c>
      <c r="AI26" s="103">
        <v>1</v>
      </c>
      <c r="AJ26" s="118">
        <v>1</v>
      </c>
      <c r="AK26" s="117">
        <v>2</v>
      </c>
      <c r="AL26" s="103">
        <v>5</v>
      </c>
      <c r="AM26" s="103">
        <v>4</v>
      </c>
      <c r="AN26" s="103">
        <v>1</v>
      </c>
      <c r="AO26" s="103">
        <v>2</v>
      </c>
      <c r="AP26" s="103">
        <v>7</v>
      </c>
      <c r="AQ26" s="103">
        <v>2</v>
      </c>
      <c r="AR26" s="103">
        <v>1</v>
      </c>
      <c r="AS26" s="103">
        <v>1</v>
      </c>
      <c r="AT26" s="103">
        <v>1</v>
      </c>
      <c r="AU26" s="103">
        <v>3</v>
      </c>
      <c r="AV26" s="103">
        <v>0</v>
      </c>
      <c r="AW26" s="103">
        <v>2</v>
      </c>
      <c r="AX26" s="103">
        <v>1</v>
      </c>
      <c r="AY26" s="103">
        <v>2</v>
      </c>
      <c r="AZ26" s="103">
        <v>0</v>
      </c>
      <c r="BA26" s="103">
        <v>0</v>
      </c>
      <c r="BB26" s="103">
        <v>1</v>
      </c>
      <c r="BC26" s="103">
        <v>1</v>
      </c>
      <c r="BD26" s="103">
        <v>1</v>
      </c>
      <c r="BE26" s="103">
        <v>0</v>
      </c>
      <c r="BF26" s="103">
        <v>1</v>
      </c>
      <c r="BG26" s="103">
        <v>1</v>
      </c>
      <c r="BH26" s="103">
        <v>1</v>
      </c>
      <c r="BI26" s="103">
        <v>5</v>
      </c>
      <c r="BJ26" s="103">
        <v>5</v>
      </c>
      <c r="BK26" s="103">
        <v>1</v>
      </c>
      <c r="BL26" s="103">
        <v>5</v>
      </c>
      <c r="BM26" s="103">
        <v>1</v>
      </c>
      <c r="BN26" s="118">
        <v>6</v>
      </c>
      <c r="BO26" s="103">
        <v>6</v>
      </c>
      <c r="BP26" s="103">
        <v>8</v>
      </c>
      <c r="BQ26" s="103">
        <v>0</v>
      </c>
      <c r="BR26" s="103">
        <v>0</v>
      </c>
      <c r="BS26" s="118">
        <v>5</v>
      </c>
      <c r="BT26" s="123">
        <v>0</v>
      </c>
      <c r="BU26" s="112">
        <v>0</v>
      </c>
      <c r="BV26" s="112">
        <v>0</v>
      </c>
      <c r="BW26" s="112">
        <v>0</v>
      </c>
      <c r="BX26" s="114">
        <v>0</v>
      </c>
      <c r="BY26" s="111">
        <v>0</v>
      </c>
      <c r="BZ26" s="112">
        <v>0</v>
      </c>
      <c r="CA26" s="112">
        <v>0</v>
      </c>
      <c r="CB26" s="112">
        <v>0</v>
      </c>
      <c r="CC26" s="112">
        <v>0</v>
      </c>
      <c r="CD26" s="114">
        <v>0</v>
      </c>
      <c r="CE26" s="111">
        <v>0</v>
      </c>
      <c r="CF26" s="112">
        <v>0</v>
      </c>
      <c r="CG26" s="112">
        <v>0</v>
      </c>
      <c r="CH26" s="112">
        <v>0</v>
      </c>
      <c r="CI26" s="114">
        <v>0</v>
      </c>
      <c r="CJ26" s="128">
        <v>0</v>
      </c>
      <c r="CK26" s="112">
        <v>0</v>
      </c>
      <c r="CL26" s="112">
        <v>0</v>
      </c>
      <c r="CM26" s="112">
        <v>0</v>
      </c>
      <c r="CN26" s="112">
        <v>0</v>
      </c>
      <c r="CO26" s="113">
        <v>0</v>
      </c>
      <c r="CP26" s="111">
        <v>0</v>
      </c>
      <c r="CQ26" s="112">
        <v>0</v>
      </c>
      <c r="CR26" s="112">
        <v>0</v>
      </c>
      <c r="CS26" s="113">
        <v>0</v>
      </c>
      <c r="CT26" s="111">
        <v>0</v>
      </c>
      <c r="CU26" s="112">
        <v>0</v>
      </c>
      <c r="CV26" s="112">
        <v>0</v>
      </c>
      <c r="CW26" s="112">
        <v>0</v>
      </c>
      <c r="CX26" s="112">
        <v>0</v>
      </c>
      <c r="CY26" s="113">
        <v>0</v>
      </c>
      <c r="CZ26" s="117">
        <v>0</v>
      </c>
      <c r="DA26" s="103">
        <v>0</v>
      </c>
      <c r="DB26" s="103">
        <v>0</v>
      </c>
      <c r="DC26" s="120">
        <v>0</v>
      </c>
      <c r="DD26" s="111" t="s">
        <v>40</v>
      </c>
      <c r="DE26" s="111" t="s">
        <v>40</v>
      </c>
      <c r="DF26" s="111" t="s">
        <v>40</v>
      </c>
      <c r="DG26" s="111" t="s">
        <v>40</v>
      </c>
      <c r="DH26" s="111" t="s">
        <v>40</v>
      </c>
      <c r="DI26" s="111" t="s">
        <v>40</v>
      </c>
      <c r="DJ26" s="120">
        <v>0</v>
      </c>
      <c r="DK26" s="117">
        <v>0</v>
      </c>
      <c r="DL26" s="135">
        <v>0</v>
      </c>
      <c r="DM26" s="121">
        <v>1</v>
      </c>
      <c r="DN26" s="96">
        <f t="shared" si="3"/>
        <v>139</v>
      </c>
      <c r="DQ26" s="97"/>
      <c r="DR26" s="97"/>
      <c r="DS26" s="97"/>
      <c r="DT26" s="97"/>
      <c r="DU26" s="97"/>
      <c r="DW26" s="98"/>
      <c r="DX26" s="98"/>
      <c r="DY26" s="98"/>
      <c r="DZ26" s="98"/>
      <c r="EA26" s="98"/>
      <c r="EE26" s="99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</row>
    <row r="27" spans="1:468" ht="15.75" thickBot="1" x14ac:dyDescent="0.3">
      <c r="A27" s="1">
        <f t="shared" si="2"/>
        <v>9</v>
      </c>
      <c r="B27" s="95">
        <v>43520</v>
      </c>
      <c r="C27" s="117">
        <v>4</v>
      </c>
      <c r="D27" s="103">
        <v>1</v>
      </c>
      <c r="E27" s="103">
        <v>1</v>
      </c>
      <c r="F27" s="103">
        <v>1</v>
      </c>
      <c r="G27" s="103">
        <v>4</v>
      </c>
      <c r="H27" s="103">
        <v>2</v>
      </c>
      <c r="I27" s="103">
        <v>1</v>
      </c>
      <c r="J27" s="103">
        <v>1</v>
      </c>
      <c r="K27" s="103">
        <v>1</v>
      </c>
      <c r="L27" s="103">
        <v>0</v>
      </c>
      <c r="M27" s="103">
        <v>1</v>
      </c>
      <c r="N27" s="103">
        <v>0</v>
      </c>
      <c r="O27" s="103">
        <v>1</v>
      </c>
      <c r="P27" s="103">
        <v>2</v>
      </c>
      <c r="Q27" s="103">
        <v>0</v>
      </c>
      <c r="R27" s="103">
        <v>2</v>
      </c>
      <c r="S27" s="103">
        <v>1</v>
      </c>
      <c r="T27" s="103">
        <v>2</v>
      </c>
      <c r="U27" s="103">
        <v>4</v>
      </c>
      <c r="V27" s="103">
        <v>1</v>
      </c>
      <c r="W27" s="103">
        <v>0</v>
      </c>
      <c r="X27" s="103">
        <v>22</v>
      </c>
      <c r="Y27" s="118">
        <v>0</v>
      </c>
      <c r="Z27" s="130">
        <v>0</v>
      </c>
      <c r="AA27" s="133">
        <v>0</v>
      </c>
      <c r="AB27" s="131">
        <v>0</v>
      </c>
      <c r="AC27" s="131">
        <v>0</v>
      </c>
      <c r="AD27" s="131">
        <v>0</v>
      </c>
      <c r="AE27" s="132">
        <v>0</v>
      </c>
      <c r="AF27" s="134">
        <v>0</v>
      </c>
      <c r="AG27" s="119">
        <v>1</v>
      </c>
      <c r="AH27" s="103">
        <v>5</v>
      </c>
      <c r="AI27" s="103">
        <v>2</v>
      </c>
      <c r="AJ27" s="118">
        <v>2</v>
      </c>
      <c r="AK27" s="117">
        <v>2</v>
      </c>
      <c r="AL27" s="103">
        <v>5</v>
      </c>
      <c r="AM27" s="103">
        <v>4</v>
      </c>
      <c r="AN27" s="103">
        <v>1</v>
      </c>
      <c r="AO27" s="103">
        <v>2</v>
      </c>
      <c r="AP27" s="103">
        <v>7</v>
      </c>
      <c r="AQ27" s="103">
        <v>2</v>
      </c>
      <c r="AR27" s="103">
        <v>2</v>
      </c>
      <c r="AS27" s="103">
        <v>1</v>
      </c>
      <c r="AT27" s="103">
        <v>2</v>
      </c>
      <c r="AU27" s="103">
        <v>3</v>
      </c>
      <c r="AV27" s="103">
        <v>0</v>
      </c>
      <c r="AW27" s="103">
        <v>2</v>
      </c>
      <c r="AX27" s="103">
        <v>1</v>
      </c>
      <c r="AY27" s="103">
        <v>2</v>
      </c>
      <c r="AZ27" s="103">
        <v>0</v>
      </c>
      <c r="BA27" s="103">
        <v>0</v>
      </c>
      <c r="BB27" s="103">
        <v>1</v>
      </c>
      <c r="BC27" s="103">
        <v>2</v>
      </c>
      <c r="BD27" s="103">
        <v>1</v>
      </c>
      <c r="BE27" s="103">
        <v>0</v>
      </c>
      <c r="BF27" s="103">
        <v>1</v>
      </c>
      <c r="BG27" s="103">
        <v>1</v>
      </c>
      <c r="BH27" s="103">
        <v>1</v>
      </c>
      <c r="BI27" s="103">
        <v>5</v>
      </c>
      <c r="BJ27" s="103">
        <v>5</v>
      </c>
      <c r="BK27" s="103">
        <v>2</v>
      </c>
      <c r="BL27" s="103">
        <v>5</v>
      </c>
      <c r="BM27" s="103">
        <v>1</v>
      </c>
      <c r="BN27" s="118">
        <v>6</v>
      </c>
      <c r="BO27" s="103">
        <v>6</v>
      </c>
      <c r="BP27" s="103">
        <v>8</v>
      </c>
      <c r="BQ27" s="103">
        <v>0</v>
      </c>
      <c r="BR27" s="103">
        <v>1</v>
      </c>
      <c r="BS27" s="118">
        <v>5</v>
      </c>
      <c r="BT27" s="123">
        <v>0</v>
      </c>
      <c r="BU27" s="112">
        <v>0</v>
      </c>
      <c r="BV27" s="112">
        <v>0</v>
      </c>
      <c r="BW27" s="112">
        <v>0</v>
      </c>
      <c r="BX27" s="114">
        <v>0</v>
      </c>
      <c r="BY27" s="111">
        <v>0</v>
      </c>
      <c r="BZ27" s="112">
        <v>0</v>
      </c>
      <c r="CA27" s="112">
        <v>0</v>
      </c>
      <c r="CB27" s="112">
        <v>0</v>
      </c>
      <c r="CC27" s="112">
        <v>0</v>
      </c>
      <c r="CD27" s="114">
        <v>0</v>
      </c>
      <c r="CE27" s="111">
        <v>0</v>
      </c>
      <c r="CF27" s="112">
        <v>0</v>
      </c>
      <c r="CG27" s="112">
        <v>0</v>
      </c>
      <c r="CH27" s="112">
        <v>0</v>
      </c>
      <c r="CI27" s="114">
        <v>0</v>
      </c>
      <c r="CJ27" s="128">
        <v>0</v>
      </c>
      <c r="CK27" s="112">
        <v>0</v>
      </c>
      <c r="CL27" s="112">
        <v>0</v>
      </c>
      <c r="CM27" s="112">
        <v>0</v>
      </c>
      <c r="CN27" s="112">
        <v>0</v>
      </c>
      <c r="CO27" s="113">
        <v>0</v>
      </c>
      <c r="CP27" s="111">
        <v>0</v>
      </c>
      <c r="CQ27" s="112">
        <v>0</v>
      </c>
      <c r="CR27" s="112">
        <v>0</v>
      </c>
      <c r="CS27" s="113">
        <v>0</v>
      </c>
      <c r="CT27" s="111">
        <v>0</v>
      </c>
      <c r="CU27" s="112">
        <v>0</v>
      </c>
      <c r="CV27" s="112">
        <v>0</v>
      </c>
      <c r="CW27" s="112">
        <v>0</v>
      </c>
      <c r="CX27" s="112">
        <v>0</v>
      </c>
      <c r="CY27" s="113">
        <v>0</v>
      </c>
      <c r="CZ27" s="117">
        <v>0</v>
      </c>
      <c r="DA27" s="103">
        <v>0</v>
      </c>
      <c r="DB27" s="103">
        <v>0</v>
      </c>
      <c r="DC27" s="120">
        <v>0</v>
      </c>
      <c r="DD27" s="111" t="s">
        <v>40</v>
      </c>
      <c r="DE27" s="111" t="s">
        <v>40</v>
      </c>
      <c r="DF27" s="111" t="s">
        <v>40</v>
      </c>
      <c r="DG27" s="111" t="s">
        <v>40</v>
      </c>
      <c r="DH27" s="111" t="s">
        <v>40</v>
      </c>
      <c r="DI27" s="111" t="s">
        <v>40</v>
      </c>
      <c r="DJ27" s="120">
        <v>0</v>
      </c>
      <c r="DK27" s="117">
        <v>0</v>
      </c>
      <c r="DL27" s="120">
        <v>0</v>
      </c>
      <c r="DM27" s="122">
        <v>1</v>
      </c>
      <c r="DN27" s="96">
        <f t="shared" si="3"/>
        <v>149</v>
      </c>
      <c r="DQ27" s="97"/>
      <c r="DR27" s="97"/>
      <c r="DS27" s="97"/>
      <c r="DT27" s="97"/>
      <c r="DU27" s="97"/>
      <c r="DW27" s="98"/>
      <c r="DX27" s="98"/>
      <c r="DY27" s="98"/>
      <c r="DZ27" s="98"/>
      <c r="EA27" s="98"/>
      <c r="EE27" s="99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PY27" s="136">
        <f>AVERAGE(PY4:PY25)</f>
        <v>0</v>
      </c>
      <c r="PZ27" s="136">
        <f>AVERAGE(PZ4:PZ25)</f>
        <v>0</v>
      </c>
      <c r="QA27" s="136">
        <f>AVERAGE(QA4:QA25)</f>
        <v>0</v>
      </c>
      <c r="QB27" s="136" t="e">
        <f ca="1">AVERAGE(QB4:QB25)</f>
        <v>#REF!</v>
      </c>
      <c r="QC27" s="136">
        <f>AVERAGE(QC4:QC25)</f>
        <v>0</v>
      </c>
    </row>
    <row r="28" spans="1:468" ht="15.75" thickBot="1" x14ac:dyDescent="0.3">
      <c r="A28" s="1">
        <f t="shared" si="2"/>
        <v>9</v>
      </c>
      <c r="B28" s="95">
        <v>43521</v>
      </c>
      <c r="C28" s="117">
        <v>4</v>
      </c>
      <c r="D28" s="103">
        <v>1</v>
      </c>
      <c r="E28" s="103">
        <v>1</v>
      </c>
      <c r="F28" s="103">
        <v>2</v>
      </c>
      <c r="G28" s="103">
        <v>4</v>
      </c>
      <c r="H28" s="103">
        <v>2</v>
      </c>
      <c r="I28" s="103">
        <v>1</v>
      </c>
      <c r="J28" s="103">
        <v>1</v>
      </c>
      <c r="K28" s="103">
        <v>2</v>
      </c>
      <c r="L28" s="103">
        <v>1</v>
      </c>
      <c r="M28" s="103">
        <v>1</v>
      </c>
      <c r="N28" s="103">
        <v>0</v>
      </c>
      <c r="O28" s="103">
        <v>1</v>
      </c>
      <c r="P28" s="103">
        <v>2</v>
      </c>
      <c r="Q28" s="103">
        <v>0</v>
      </c>
      <c r="R28" s="103">
        <v>2</v>
      </c>
      <c r="S28" s="103">
        <v>1</v>
      </c>
      <c r="T28" s="103">
        <v>2</v>
      </c>
      <c r="U28" s="103">
        <v>4</v>
      </c>
      <c r="V28" s="103">
        <v>1</v>
      </c>
      <c r="W28" s="103">
        <v>0</v>
      </c>
      <c r="X28" s="103">
        <v>24</v>
      </c>
      <c r="Y28" s="118">
        <v>1</v>
      </c>
      <c r="Z28" s="130">
        <v>0</v>
      </c>
      <c r="AA28" s="133">
        <v>1</v>
      </c>
      <c r="AB28" s="131">
        <v>0</v>
      </c>
      <c r="AC28" s="131">
        <v>0</v>
      </c>
      <c r="AD28" s="131">
        <v>0</v>
      </c>
      <c r="AE28" s="132">
        <v>0</v>
      </c>
      <c r="AF28" s="134">
        <v>0</v>
      </c>
      <c r="AG28" s="119">
        <v>2</v>
      </c>
      <c r="AH28" s="103">
        <v>7</v>
      </c>
      <c r="AI28" s="103">
        <v>2</v>
      </c>
      <c r="AJ28" s="118">
        <v>2</v>
      </c>
      <c r="AK28" s="117">
        <v>2</v>
      </c>
      <c r="AL28" s="103">
        <v>5</v>
      </c>
      <c r="AM28" s="103">
        <v>4</v>
      </c>
      <c r="AN28" s="103">
        <v>2</v>
      </c>
      <c r="AO28" s="103">
        <v>3</v>
      </c>
      <c r="AP28" s="103">
        <v>7</v>
      </c>
      <c r="AQ28" s="103">
        <v>3</v>
      </c>
      <c r="AR28" s="103">
        <v>2</v>
      </c>
      <c r="AS28" s="103">
        <v>2</v>
      </c>
      <c r="AT28" s="103">
        <v>2</v>
      </c>
      <c r="AU28" s="103">
        <v>3</v>
      </c>
      <c r="AV28" s="103">
        <v>0</v>
      </c>
      <c r="AW28" s="103">
        <v>2</v>
      </c>
      <c r="AX28" s="103">
        <v>2</v>
      </c>
      <c r="AY28" s="103">
        <v>3</v>
      </c>
      <c r="AZ28" s="103">
        <v>1</v>
      </c>
      <c r="BA28" s="103">
        <v>0</v>
      </c>
      <c r="BB28" s="103">
        <v>1</v>
      </c>
      <c r="BC28" s="103">
        <v>2</v>
      </c>
      <c r="BD28" s="103">
        <v>1</v>
      </c>
      <c r="BE28" s="103">
        <v>1</v>
      </c>
      <c r="BF28" s="103">
        <v>2</v>
      </c>
      <c r="BG28" s="103">
        <v>2</v>
      </c>
      <c r="BH28" s="103">
        <v>1</v>
      </c>
      <c r="BI28" s="103">
        <v>5</v>
      </c>
      <c r="BJ28" s="103">
        <v>8</v>
      </c>
      <c r="BK28" s="103">
        <v>2</v>
      </c>
      <c r="BL28" s="103">
        <v>6</v>
      </c>
      <c r="BM28" s="103">
        <v>1</v>
      </c>
      <c r="BN28" s="118">
        <v>8</v>
      </c>
      <c r="BO28" s="103">
        <v>8</v>
      </c>
      <c r="BP28" s="103">
        <v>8</v>
      </c>
      <c r="BQ28" s="103">
        <v>0</v>
      </c>
      <c r="BR28" s="103">
        <v>1</v>
      </c>
      <c r="BS28" s="118">
        <v>5</v>
      </c>
      <c r="BT28" s="123">
        <v>0</v>
      </c>
      <c r="BU28" s="112">
        <v>0</v>
      </c>
      <c r="BV28" s="112">
        <v>0</v>
      </c>
      <c r="BW28" s="112">
        <v>0</v>
      </c>
      <c r="BX28" s="114">
        <v>0</v>
      </c>
      <c r="BY28" s="111">
        <v>0</v>
      </c>
      <c r="BZ28" s="112">
        <v>0</v>
      </c>
      <c r="CA28" s="112">
        <v>0</v>
      </c>
      <c r="CB28" s="112">
        <v>0</v>
      </c>
      <c r="CC28" s="112">
        <v>0</v>
      </c>
      <c r="CD28" s="114">
        <v>0</v>
      </c>
      <c r="CE28" s="111">
        <v>0</v>
      </c>
      <c r="CF28" s="112">
        <v>0</v>
      </c>
      <c r="CG28" s="112">
        <v>0</v>
      </c>
      <c r="CH28" s="112">
        <v>0</v>
      </c>
      <c r="CI28" s="114">
        <v>0</v>
      </c>
      <c r="CJ28" s="128">
        <v>0</v>
      </c>
      <c r="CK28" s="112">
        <v>0</v>
      </c>
      <c r="CL28" s="112">
        <v>0</v>
      </c>
      <c r="CM28" s="112">
        <v>0</v>
      </c>
      <c r="CN28" s="112">
        <v>0</v>
      </c>
      <c r="CO28" s="113">
        <v>0</v>
      </c>
      <c r="CP28" s="111">
        <v>0</v>
      </c>
      <c r="CQ28" s="112">
        <v>0</v>
      </c>
      <c r="CR28" s="112">
        <v>0</v>
      </c>
      <c r="CS28" s="120">
        <v>1</v>
      </c>
      <c r="CT28" s="111">
        <v>0</v>
      </c>
      <c r="CU28" s="112">
        <v>0</v>
      </c>
      <c r="CV28" s="112">
        <v>0</v>
      </c>
      <c r="CW28" s="112">
        <v>0</v>
      </c>
      <c r="CX28" s="112">
        <v>0</v>
      </c>
      <c r="CY28" s="113">
        <v>0</v>
      </c>
      <c r="CZ28" s="117">
        <v>0</v>
      </c>
      <c r="DA28" s="103">
        <v>0</v>
      </c>
      <c r="DB28" s="103">
        <v>0</v>
      </c>
      <c r="DC28" s="120">
        <v>0</v>
      </c>
      <c r="DD28" s="111" t="s">
        <v>40</v>
      </c>
      <c r="DE28" s="111" t="s">
        <v>40</v>
      </c>
      <c r="DF28" s="111" t="s">
        <v>40</v>
      </c>
      <c r="DG28" s="111" t="s">
        <v>40</v>
      </c>
      <c r="DH28" s="111" t="s">
        <v>40</v>
      </c>
      <c r="DI28" s="111" t="s">
        <v>40</v>
      </c>
      <c r="DJ28" s="120">
        <v>0</v>
      </c>
      <c r="DK28" s="117">
        <v>0</v>
      </c>
      <c r="DL28" s="120">
        <v>0</v>
      </c>
      <c r="DM28" s="122">
        <v>2</v>
      </c>
      <c r="DN28" s="96">
        <f t="shared" si="3"/>
        <v>178</v>
      </c>
      <c r="DQ28" s="97"/>
      <c r="DR28" s="97"/>
      <c r="DS28" s="97"/>
      <c r="DT28" s="97"/>
      <c r="DU28" s="97"/>
      <c r="DW28" s="98"/>
      <c r="DX28" s="98"/>
      <c r="DY28" s="98"/>
      <c r="DZ28" s="98"/>
      <c r="EA28" s="98"/>
      <c r="EE28" s="99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</row>
    <row r="29" spans="1:468" ht="15.75" thickBot="1" x14ac:dyDescent="0.3">
      <c r="A29" s="1">
        <f t="shared" si="2"/>
        <v>9</v>
      </c>
      <c r="B29" s="95">
        <v>43522</v>
      </c>
      <c r="C29" s="117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18"/>
      <c r="Z29" s="117"/>
      <c r="AA29" s="103"/>
      <c r="AB29" s="103"/>
      <c r="AC29" s="103"/>
      <c r="AD29" s="103"/>
      <c r="AE29" s="103"/>
      <c r="AF29" s="120"/>
      <c r="AG29" s="119"/>
      <c r="AH29" s="103"/>
      <c r="AI29" s="103"/>
      <c r="AJ29" s="118"/>
      <c r="AK29" s="117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18"/>
      <c r="BO29" s="103"/>
      <c r="BP29" s="103"/>
      <c r="BQ29" s="103"/>
      <c r="BR29" s="103"/>
      <c r="BS29" s="118"/>
      <c r="BT29" s="117"/>
      <c r="BU29" s="103"/>
      <c r="BV29" s="103"/>
      <c r="BW29" s="103"/>
      <c r="BX29" s="120"/>
      <c r="BY29" s="117"/>
      <c r="BZ29" s="103"/>
      <c r="CA29" s="103"/>
      <c r="CB29" s="103"/>
      <c r="CC29" s="103"/>
      <c r="CD29" s="120"/>
      <c r="CE29" s="119"/>
      <c r="CF29" s="103"/>
      <c r="CG29" s="103"/>
      <c r="CH29" s="103"/>
      <c r="CI29" s="118"/>
      <c r="CJ29" s="117"/>
      <c r="CK29" s="103"/>
      <c r="CL29" s="103"/>
      <c r="CM29" s="103"/>
      <c r="CN29" s="103"/>
      <c r="CO29" s="120"/>
      <c r="CP29" s="117"/>
      <c r="CQ29" s="103"/>
      <c r="CR29" s="103"/>
      <c r="CS29" s="120"/>
      <c r="CT29" s="117"/>
      <c r="CU29" s="103"/>
      <c r="CV29" s="103"/>
      <c r="CW29" s="103"/>
      <c r="CX29" s="103"/>
      <c r="CY29" s="120"/>
      <c r="CZ29" s="117"/>
      <c r="DA29" s="103"/>
      <c r="DB29" s="103"/>
      <c r="DC29" s="120"/>
      <c r="DD29" s="117"/>
      <c r="DE29" s="103"/>
      <c r="DF29" s="103"/>
      <c r="DG29" s="103"/>
      <c r="DH29" s="120"/>
      <c r="DI29" s="117"/>
      <c r="DJ29" s="120"/>
      <c r="DK29" s="117"/>
      <c r="DL29" s="120"/>
      <c r="DM29" s="122"/>
      <c r="DN29" s="96">
        <f t="shared" si="3"/>
        <v>0</v>
      </c>
      <c r="DQ29" s="97"/>
      <c r="DR29" s="97"/>
      <c r="DS29" s="97"/>
      <c r="DT29" s="97"/>
      <c r="DU29" s="97"/>
      <c r="DW29" s="98"/>
      <c r="DX29" s="98"/>
      <c r="DY29" s="98"/>
      <c r="DZ29" s="98"/>
      <c r="EA29" s="98"/>
      <c r="EE29" s="99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</row>
  </sheetData>
  <mergeCells count="37">
    <mergeCell ref="FJ2:GE2"/>
    <mergeCell ref="GF2:IF2"/>
    <mergeCell ref="IG2:KG2"/>
    <mergeCell ref="KH2:MH2"/>
    <mergeCell ref="MI2:OI2"/>
    <mergeCell ref="OY1:PC1"/>
    <mergeCell ref="PD1:PH1"/>
    <mergeCell ref="PL1:PP1"/>
    <mergeCell ref="PQ1:PU1"/>
    <mergeCell ref="Z2:AF2"/>
    <mergeCell ref="BT2:BX2"/>
    <mergeCell ref="BY2:CD2"/>
    <mergeCell ref="CE2:CI2"/>
    <mergeCell ref="CJ2:CO2"/>
    <mergeCell ref="CP2:CS2"/>
    <mergeCell ref="EE1:GE1"/>
    <mergeCell ref="GF1:IF1"/>
    <mergeCell ref="IG1:KG1"/>
    <mergeCell ref="KH1:MH1"/>
    <mergeCell ref="MI1:OI1"/>
    <mergeCell ref="OQ1:OU1"/>
    <mergeCell ref="DQ1:DQ3"/>
    <mergeCell ref="DR1:DR3"/>
    <mergeCell ref="DS1:DS3"/>
    <mergeCell ref="DT1:DT3"/>
    <mergeCell ref="DU1:DU3"/>
    <mergeCell ref="DW1:EA1"/>
    <mergeCell ref="C1:AJ1"/>
    <mergeCell ref="AK1:BS1"/>
    <mergeCell ref="BT1:CI1"/>
    <mergeCell ref="CJ1:DJ1"/>
    <mergeCell ref="DK1:DL1"/>
    <mergeCell ref="DM1:DM2"/>
    <mergeCell ref="CT2:CY2"/>
    <mergeCell ref="CZ2:DC2"/>
    <mergeCell ref="DD2:DH2"/>
    <mergeCell ref="DI2:DJ2"/>
  </mergeCells>
  <conditionalFormatting sqref="C4:Y29 AG4:AJ5 Z4:AF10">
    <cfRule type="cellIs" dxfId="2516" priority="2787" operator="lessThanOrEqual">
      <formula>2</formula>
    </cfRule>
    <cfRule type="cellIs" dxfId="2515" priority="2788" operator="between">
      <formula>3</formula>
      <formula>4</formula>
    </cfRule>
    <cfRule type="cellIs" dxfId="2514" priority="2789" operator="greaterThanOrEqual">
      <formula>5</formula>
    </cfRule>
  </conditionalFormatting>
  <conditionalFormatting sqref="AK4:BS10">
    <cfRule type="cellIs" dxfId="2511" priority="2781" operator="lessThanOrEqual">
      <formula>2</formula>
    </cfRule>
    <cfRule type="cellIs" dxfId="2510" priority="2782" operator="between">
      <formula>3</formula>
      <formula>4</formula>
    </cfRule>
    <cfRule type="cellIs" dxfId="2509" priority="2783" operator="greaterThanOrEqual">
      <formula>5</formula>
    </cfRule>
  </conditionalFormatting>
  <conditionalFormatting sqref="BT4:CI11 CJ4:DJ8">
    <cfRule type="cellIs" dxfId="2508" priority="2778" operator="lessThanOrEqual">
      <formula>1</formula>
    </cfRule>
    <cfRule type="cellIs" dxfId="2507" priority="2779" operator="greaterThanOrEqual">
      <formula>2</formula>
    </cfRule>
  </conditionalFormatting>
  <conditionalFormatting sqref="AI6:AJ6 AG7:AJ10 AG12:AJ17 AG19:AJ19 AJ20 AG21:AJ25 AG28:AJ29 AH26:AJ26 AI27:AJ27">
    <cfRule type="cellIs" dxfId="2323" priority="2771" operator="lessThanOrEqual">
      <formula>2</formula>
    </cfRule>
    <cfRule type="cellIs" dxfId="2322" priority="2772" operator="between">
      <formula>3</formula>
      <formula>4</formula>
    </cfRule>
    <cfRule type="cellIs" dxfId="2321" priority="2773" operator="greaterThanOrEqual">
      <formula>5</formula>
    </cfRule>
  </conditionalFormatting>
  <conditionalFormatting sqref="AG6:AH6 AG18:AJ18 AG20:AI20 AG26 AG27:AH27 Z29:AC29 AE29:AF29 AE11:AJ11 Z11:AA13 AE12:AF13">
    <cfRule type="cellIs" dxfId="2320" priority="2767" operator="lessThan">
      <formula>1</formula>
    </cfRule>
    <cfRule type="cellIs" dxfId="2319" priority="2769" operator="greaterThanOrEqual">
      <formula>1</formula>
    </cfRule>
  </conditionalFormatting>
  <conditionalFormatting sqref="AL28:BS29 AK17:BS21 AK11:BO13 AK14:AZ14 BB14:BO14 AK15:AX15 BB15:BS15 BQ11:BS14 AK16:AY16 BA16:BS16 AK24:BS27 AK22:AW23 AY22:BS23">
    <cfRule type="cellIs" dxfId="2318" priority="2764" operator="lessThanOrEqual">
      <formula>2</formula>
    </cfRule>
    <cfRule type="cellIs" dxfId="2317" priority="2765" operator="between">
      <formula>3</formula>
      <formula>4</formula>
    </cfRule>
    <cfRule type="cellIs" dxfId="2316" priority="2766" operator="greaterThanOrEqual">
      <formula>5</formula>
    </cfRule>
  </conditionalFormatting>
  <conditionalFormatting sqref="DK5:DM5 DK10:DM10 DK19:DM19 DK26:DM26">
    <cfRule type="cellIs" dxfId="2315" priority="2761" operator="lessThanOrEqual">
      <formula>1</formula>
    </cfRule>
    <cfRule type="cellIs" dxfId="2314" priority="2762" operator="greaterThanOrEqual">
      <formula>2</formula>
    </cfRule>
  </conditionalFormatting>
  <conditionalFormatting sqref="AD29">
    <cfRule type="cellIs" dxfId="2281" priority="2718" operator="lessThanOrEqual">
      <formula>2</formula>
    </cfRule>
    <cfRule type="cellIs" dxfId="2280" priority="2719" operator="between">
      <formula>3</formula>
      <formula>4</formula>
    </cfRule>
    <cfRule type="cellIs" dxfId="2279" priority="2720" operator="greaterThanOrEqual">
      <formula>5</formula>
    </cfRule>
  </conditionalFormatting>
  <conditionalFormatting sqref="AK28:AK29">
    <cfRule type="cellIs" dxfId="2278" priority="2714" operator="lessThanOrEqual">
      <formula>2</formula>
    </cfRule>
    <cfRule type="cellIs" dxfId="2277" priority="2715" operator="between">
      <formula>3</formula>
      <formula>4</formula>
    </cfRule>
    <cfRule type="cellIs" dxfId="2276" priority="2716" operator="greaterThanOrEqual">
      <formula>5</formula>
    </cfRule>
  </conditionalFormatting>
  <conditionalFormatting sqref="Z4:AF10">
    <cfRule type="cellIs" dxfId="1905" priority="1923" operator="greaterThanOrEqual">
      <formula>5</formula>
    </cfRule>
    <cfRule type="cellIs" dxfId="1904" priority="1924" operator="between">
      <formula>3</formula>
      <formula>4</formula>
    </cfRule>
    <cfRule type="cellIs" dxfId="1903" priority="1925" operator="between">
      <formula>0</formula>
      <formula>2</formula>
    </cfRule>
  </conditionalFormatting>
  <conditionalFormatting sqref="BT4:CI11 CJ4:DJ8">
    <cfRule type="cellIs" dxfId="1884" priority="1901" operator="greaterThanOrEqual">
      <formula>1</formula>
    </cfRule>
    <cfRule type="cellIs" dxfId="1883" priority="1902" operator="equal">
      <formula>0</formula>
    </cfRule>
  </conditionalFormatting>
  <conditionalFormatting sqref="Z4:AF10">
    <cfRule type="cellIs" dxfId="1874" priority="1891" operator="greaterThanOrEqual">
      <formula>1</formula>
    </cfRule>
    <cfRule type="cellIs" dxfId="1873" priority="1892" operator="equal">
      <formula>0</formula>
    </cfRule>
  </conditionalFormatting>
  <conditionalFormatting sqref="DK4:DM4">
    <cfRule type="cellIs" dxfId="1870" priority="1760" operator="lessThanOrEqual">
      <formula>1</formula>
    </cfRule>
    <cfRule type="cellIs" dxfId="1869" priority="1761" operator="greaterThanOrEqual">
      <formula>2</formula>
    </cfRule>
  </conditionalFormatting>
  <conditionalFormatting sqref="DK4:DM4">
    <cfRule type="cellIs" dxfId="1868" priority="1758" operator="greaterThanOrEqual">
      <formula>1</formula>
    </cfRule>
    <cfRule type="cellIs" dxfId="1867" priority="1759" operator="equal">
      <formula>0</formula>
    </cfRule>
  </conditionalFormatting>
  <conditionalFormatting sqref="DL6:DM6">
    <cfRule type="cellIs" dxfId="1866" priority="1750" operator="lessThanOrEqual">
      <formula>2</formula>
    </cfRule>
    <cfRule type="cellIs" dxfId="1865" priority="1751" operator="between">
      <formula>3</formula>
      <formula>4</formula>
    </cfRule>
    <cfRule type="cellIs" dxfId="1864" priority="1752" operator="greaterThanOrEqual">
      <formula>5</formula>
    </cfRule>
  </conditionalFormatting>
  <conditionalFormatting sqref="DJ9:DM9 DJ10">
    <cfRule type="cellIs" dxfId="1863" priority="1747" operator="lessThanOrEqual">
      <formula>1</formula>
    </cfRule>
    <cfRule type="cellIs" dxfId="1862" priority="1748" operator="greaterThanOrEqual">
      <formula>2</formula>
    </cfRule>
  </conditionalFormatting>
  <conditionalFormatting sqref="DK7:DM7">
    <cfRule type="cellIs" dxfId="1861" priority="1743" operator="lessThanOrEqual">
      <formula>1</formula>
    </cfRule>
    <cfRule type="cellIs" dxfId="1860" priority="1744" operator="greaterThanOrEqual">
      <formula>2</formula>
    </cfRule>
  </conditionalFormatting>
  <conditionalFormatting sqref="DK7:DM7">
    <cfRule type="cellIs" dxfId="1859" priority="1741" operator="greaterThanOrEqual">
      <formula>1</formula>
    </cfRule>
    <cfRule type="cellIs" dxfId="1858" priority="1742" operator="equal">
      <formula>0</formula>
    </cfRule>
  </conditionalFormatting>
  <conditionalFormatting sqref="DK8:DM8">
    <cfRule type="cellIs" dxfId="1857" priority="1738" operator="lessThanOrEqual">
      <formula>1</formula>
    </cfRule>
    <cfRule type="cellIs" dxfId="1856" priority="1739" operator="greaterThanOrEqual">
      <formula>2</formula>
    </cfRule>
  </conditionalFormatting>
  <conditionalFormatting sqref="DK8:DM8">
    <cfRule type="cellIs" dxfId="1855" priority="1736" operator="greaterThanOrEqual">
      <formula>1</formula>
    </cfRule>
    <cfRule type="cellIs" dxfId="1854" priority="1737" operator="equal">
      <formula>0</formula>
    </cfRule>
  </conditionalFormatting>
  <conditionalFormatting sqref="DK6">
    <cfRule type="cellIs" dxfId="1853" priority="1733" operator="lessThanOrEqual">
      <formula>1</formula>
    </cfRule>
    <cfRule type="cellIs" dxfId="1852" priority="1734" operator="greaterThanOrEqual">
      <formula>2</formula>
    </cfRule>
  </conditionalFormatting>
  <conditionalFormatting sqref="DK6">
    <cfRule type="cellIs" dxfId="1851" priority="1731" operator="greaterThanOrEqual">
      <formula>1</formula>
    </cfRule>
    <cfRule type="cellIs" dxfId="1850" priority="1732" operator="equal">
      <formula>0</formula>
    </cfRule>
  </conditionalFormatting>
  <conditionalFormatting sqref="DK11:DM11">
    <cfRule type="cellIs" dxfId="1849" priority="1729" operator="lessThanOrEqual">
      <formula>1</formula>
    </cfRule>
    <cfRule type="cellIs" dxfId="1848" priority="1730" operator="greaterThanOrEqual">
      <formula>2</formula>
    </cfRule>
  </conditionalFormatting>
  <conditionalFormatting sqref="DK14:DM14 BT12:BT28">
    <cfRule type="cellIs" dxfId="1847" priority="1726" operator="lessThanOrEqual">
      <formula>1</formula>
    </cfRule>
    <cfRule type="cellIs" dxfId="1846" priority="1727" operator="greaterThanOrEqual">
      <formula>2</formula>
    </cfRule>
  </conditionalFormatting>
  <conditionalFormatting sqref="DK13:DM13">
    <cfRule type="cellIs" dxfId="1845" priority="1723" operator="lessThanOrEqual">
      <formula>1</formula>
    </cfRule>
    <cfRule type="cellIs" dxfId="1844" priority="1724" operator="greaterThanOrEqual">
      <formula>2</formula>
    </cfRule>
  </conditionalFormatting>
  <conditionalFormatting sqref="DK12:DM12">
    <cfRule type="cellIs" dxfId="1843" priority="1719" operator="lessThanOrEqual">
      <formula>1</formula>
    </cfRule>
    <cfRule type="cellIs" dxfId="1842" priority="1720" operator="greaterThanOrEqual">
      <formula>2</formula>
    </cfRule>
  </conditionalFormatting>
  <conditionalFormatting sqref="DK12:DM12">
    <cfRule type="cellIs" dxfId="1841" priority="1717" operator="greaterThanOrEqual">
      <formula>1</formula>
    </cfRule>
    <cfRule type="cellIs" dxfId="1840" priority="1718" operator="equal">
      <formula>0</formula>
    </cfRule>
  </conditionalFormatting>
  <conditionalFormatting sqref="DJ15">
    <cfRule type="cellIs" dxfId="1839" priority="1715" operator="lessThanOrEqual">
      <formula>1</formula>
    </cfRule>
    <cfRule type="cellIs" dxfId="1838" priority="1716" operator="greaterThanOrEqual">
      <formula>2</formula>
    </cfRule>
  </conditionalFormatting>
  <conditionalFormatting sqref="DK16:DM16">
    <cfRule type="cellIs" dxfId="1837" priority="1712" operator="lessThanOrEqual">
      <formula>1</formula>
    </cfRule>
    <cfRule type="cellIs" dxfId="1836" priority="1713" operator="greaterThanOrEqual">
      <formula>2</formula>
    </cfRule>
  </conditionalFormatting>
  <conditionalFormatting sqref="DJ16">
    <cfRule type="cellIs" dxfId="1835" priority="1709" operator="lessThanOrEqual">
      <formula>1</formula>
    </cfRule>
    <cfRule type="cellIs" dxfId="1834" priority="1710" operator="greaterThanOrEqual">
      <formula>2</formula>
    </cfRule>
  </conditionalFormatting>
  <conditionalFormatting sqref="DK17:DM17">
    <cfRule type="cellIs" dxfId="1833" priority="1706" operator="lessThanOrEqual">
      <formula>1</formula>
    </cfRule>
    <cfRule type="cellIs" dxfId="1832" priority="1707" operator="greaterThanOrEqual">
      <formula>2</formula>
    </cfRule>
  </conditionalFormatting>
  <conditionalFormatting sqref="DJ17:DJ18">
    <cfRule type="cellIs" dxfId="1831" priority="1703" operator="lessThanOrEqual">
      <formula>1</formula>
    </cfRule>
    <cfRule type="cellIs" dxfId="1830" priority="1704" operator="greaterThanOrEqual">
      <formula>2</formula>
    </cfRule>
  </conditionalFormatting>
  <conditionalFormatting sqref="DK18:DM18">
    <cfRule type="cellIs" dxfId="1829" priority="1700" operator="lessThanOrEqual">
      <formula>1</formula>
    </cfRule>
    <cfRule type="cellIs" dxfId="1828" priority="1701" operator="greaterThanOrEqual">
      <formula>2</formula>
    </cfRule>
  </conditionalFormatting>
  <conditionalFormatting sqref="DK23:DM23">
    <cfRule type="cellIs" dxfId="1827" priority="1697" operator="lessThanOrEqual">
      <formula>1</formula>
    </cfRule>
    <cfRule type="cellIs" dxfId="1826" priority="1698" operator="greaterThanOrEqual">
      <formula>2</formula>
    </cfRule>
  </conditionalFormatting>
  <conditionalFormatting sqref="DK20:DM20">
    <cfRule type="cellIs" dxfId="1825" priority="1694" operator="lessThanOrEqual">
      <formula>1</formula>
    </cfRule>
    <cfRule type="cellIs" dxfId="1824" priority="1695" operator="greaterThanOrEqual">
      <formula>2</formula>
    </cfRule>
  </conditionalFormatting>
  <conditionalFormatting sqref="DK21:DM21">
    <cfRule type="cellIs" dxfId="1823" priority="1691" operator="lessThanOrEqual">
      <formula>1</formula>
    </cfRule>
    <cfRule type="cellIs" dxfId="1822" priority="1692" operator="greaterThanOrEqual">
      <formula>2</formula>
    </cfRule>
  </conditionalFormatting>
  <conditionalFormatting sqref="DK22:DM22">
    <cfRule type="cellIs" dxfId="1821" priority="1688" operator="lessThanOrEqual">
      <formula>1</formula>
    </cfRule>
    <cfRule type="cellIs" dxfId="1820" priority="1689" operator="greaterThanOrEqual">
      <formula>2</formula>
    </cfRule>
  </conditionalFormatting>
  <conditionalFormatting sqref="DK24:DM24">
    <cfRule type="cellIs" dxfId="1819" priority="1685" operator="lessThanOrEqual">
      <formula>1</formula>
    </cfRule>
    <cfRule type="cellIs" dxfId="1818" priority="1686" operator="greaterThanOrEqual">
      <formula>2</formula>
    </cfRule>
  </conditionalFormatting>
  <conditionalFormatting sqref="CZ24:DC28 DJ24:DJ28">
    <cfRule type="cellIs" dxfId="1817" priority="1682" operator="lessThanOrEqual">
      <formula>1</formula>
    </cfRule>
    <cfRule type="cellIs" dxfId="1816" priority="1683" operator="greaterThanOrEqual">
      <formula>2</formula>
    </cfRule>
  </conditionalFormatting>
  <conditionalFormatting sqref="DK25:DM25">
    <cfRule type="cellIs" dxfId="1815" priority="1679" operator="lessThanOrEqual">
      <formula>1</formula>
    </cfRule>
    <cfRule type="cellIs" dxfId="1814" priority="1680" operator="greaterThanOrEqual">
      <formula>2</formula>
    </cfRule>
  </conditionalFormatting>
  <conditionalFormatting sqref="DK28:DM28">
    <cfRule type="cellIs" dxfId="1813" priority="1676" operator="lessThanOrEqual">
      <formula>1</formula>
    </cfRule>
    <cfRule type="cellIs" dxfId="1812" priority="1677" operator="greaterThanOrEqual">
      <formula>2</formula>
    </cfRule>
  </conditionalFormatting>
  <conditionalFormatting sqref="DK27:DM27">
    <cfRule type="cellIs" dxfId="1811" priority="1673" operator="lessThanOrEqual">
      <formula>1</formula>
    </cfRule>
    <cfRule type="cellIs" dxfId="1810" priority="1674" operator="greaterThanOrEqual">
      <formula>2</formula>
    </cfRule>
  </conditionalFormatting>
  <conditionalFormatting sqref="CS28">
    <cfRule type="cellIs" dxfId="1809" priority="1670" operator="lessThanOrEqual">
      <formula>1</formula>
    </cfRule>
    <cfRule type="cellIs" dxfId="1808" priority="1671" operator="greaterThanOrEqual">
      <formula>2</formula>
    </cfRule>
  </conditionalFormatting>
  <conditionalFormatting sqref="DK29:DM29">
    <cfRule type="cellIs" dxfId="1807" priority="1667" operator="lessThanOrEqual">
      <formula>1</formula>
    </cfRule>
    <cfRule type="cellIs" dxfId="1806" priority="1668" operator="greaterThanOrEqual">
      <formula>2</formula>
    </cfRule>
  </conditionalFormatting>
  <conditionalFormatting sqref="BT29">
    <cfRule type="cellIs" dxfId="1805" priority="1664" operator="lessThanOrEqual">
      <formula>1</formula>
    </cfRule>
    <cfRule type="cellIs" dxfId="1804" priority="1665" operator="greaterThanOrEqual">
      <formula>2</formula>
    </cfRule>
  </conditionalFormatting>
  <conditionalFormatting sqref="BU29:DJ29">
    <cfRule type="cellIs" dxfId="1803" priority="1661" operator="lessThanOrEqual">
      <formula>1</formula>
    </cfRule>
    <cfRule type="cellIs" dxfId="1802" priority="1662" operator="greaterThanOrEqual">
      <formula>2</formula>
    </cfRule>
  </conditionalFormatting>
  <conditionalFormatting sqref="AB11:AD13">
    <cfRule type="cellIs" dxfId="777" priority="81" operator="lessThanOrEqual">
      <formula>2</formula>
    </cfRule>
    <cfRule type="cellIs" dxfId="776" priority="82" operator="between">
      <formula>3</formula>
      <formula>4</formula>
    </cfRule>
    <cfRule type="cellIs" dxfId="775" priority="83" operator="greaterThanOrEqual">
      <formula>5</formula>
    </cfRule>
  </conditionalFormatting>
  <conditionalFormatting sqref="AB11:AD13">
    <cfRule type="cellIs" dxfId="774" priority="77" operator="greaterThanOrEqual">
      <formula>5</formula>
    </cfRule>
    <cfRule type="cellIs" dxfId="773" priority="78" operator="between">
      <formula>3</formula>
      <formula>4</formula>
    </cfRule>
    <cfRule type="cellIs" dxfId="772" priority="79" operator="between">
      <formula>0</formula>
      <formula>2</formula>
    </cfRule>
  </conditionalFormatting>
  <conditionalFormatting sqref="AB11:AD13">
    <cfRule type="cellIs" dxfId="771" priority="75" operator="greaterThanOrEqual">
      <formula>1</formula>
    </cfRule>
    <cfRule type="cellIs" dxfId="770" priority="76" operator="equal">
      <formula>0</formula>
    </cfRule>
  </conditionalFormatting>
  <conditionalFormatting sqref="BU12:CI28">
    <cfRule type="cellIs" dxfId="769" priority="72" operator="lessThanOrEqual">
      <formula>1</formula>
    </cfRule>
    <cfRule type="cellIs" dxfId="768" priority="73" operator="greaterThanOrEqual">
      <formula>2</formula>
    </cfRule>
  </conditionalFormatting>
  <conditionalFormatting sqref="BU12:CI28">
    <cfRule type="cellIs" dxfId="767" priority="70" operator="greaterThanOrEqual">
      <formula>1</formula>
    </cfRule>
    <cfRule type="cellIs" dxfId="766" priority="71" operator="equal">
      <formula>0</formula>
    </cfRule>
  </conditionalFormatting>
  <conditionalFormatting sqref="CJ9:CY24 CJ25:CR28 CS25:CY27 CT28:CY28">
    <cfRule type="cellIs" dxfId="765" priority="67" operator="lessThanOrEqual">
      <formula>1</formula>
    </cfRule>
    <cfRule type="cellIs" dxfId="764" priority="68" operator="greaterThanOrEqual">
      <formula>2</formula>
    </cfRule>
  </conditionalFormatting>
  <conditionalFormatting sqref="CJ9:CY24 CJ25:CR28 CS25:CY27 CT28:CY28">
    <cfRule type="cellIs" dxfId="763" priority="65" operator="greaterThanOrEqual">
      <formula>1</formula>
    </cfRule>
    <cfRule type="cellIs" dxfId="762" priority="66" operator="equal">
      <formula>0</formula>
    </cfRule>
  </conditionalFormatting>
  <conditionalFormatting sqref="CZ9:DI13 DJ11:DJ13 DI14:DJ14 CZ14:DH16 DI15:DI16 CZ17:DI21 DJ19:DJ21 CZ22:DJ23 DD24:DI28">
    <cfRule type="cellIs" dxfId="761" priority="47" operator="lessThanOrEqual">
      <formula>1</formula>
    </cfRule>
    <cfRule type="cellIs" dxfId="760" priority="48" operator="greaterThanOrEqual">
      <formula>2</formula>
    </cfRule>
  </conditionalFormatting>
  <conditionalFormatting sqref="CZ9:DI13 DJ11:DJ13 DI14:DJ14 CZ14:DH16 DI15:DI16 CZ17:DI21 DJ19:DJ21 CZ22:DJ23 DD24:DI28">
    <cfRule type="cellIs" dxfId="759" priority="45" operator="greaterThanOrEqual">
      <formula>1</formula>
    </cfRule>
    <cfRule type="cellIs" dxfId="758" priority="46" operator="equal">
      <formula>0</formula>
    </cfRule>
  </conditionalFormatting>
  <conditionalFormatting sqref="BP11:BP14">
    <cfRule type="cellIs" dxfId="757" priority="42" operator="lessThanOrEqual">
      <formula>1</formula>
    </cfRule>
    <cfRule type="cellIs" dxfId="756" priority="43" operator="greaterThanOrEqual">
      <formula>2</formula>
    </cfRule>
  </conditionalFormatting>
  <conditionalFormatting sqref="BP11:BP14">
    <cfRule type="cellIs" dxfId="755" priority="40" operator="greaterThanOrEqual">
      <formula>1</formula>
    </cfRule>
    <cfRule type="cellIs" dxfId="754" priority="41" operator="equal">
      <formula>0</formula>
    </cfRule>
  </conditionalFormatting>
  <conditionalFormatting sqref="Z14:AF28">
    <cfRule type="cellIs" dxfId="753" priority="37" operator="lessThanOrEqual">
      <formula>2</formula>
    </cfRule>
    <cfRule type="cellIs" dxfId="752" priority="38" operator="between">
      <formula>3</formula>
      <formula>4</formula>
    </cfRule>
    <cfRule type="cellIs" dxfId="751" priority="39" operator="greaterThanOrEqual">
      <formula>5</formula>
    </cfRule>
  </conditionalFormatting>
  <conditionalFormatting sqref="Z14:AF28">
    <cfRule type="cellIs" dxfId="750" priority="33" operator="greaterThanOrEqual">
      <formula>5</formula>
    </cfRule>
    <cfRule type="cellIs" dxfId="749" priority="34" operator="between">
      <formula>3</formula>
      <formula>4</formula>
    </cfRule>
    <cfRule type="cellIs" dxfId="748" priority="35" operator="between">
      <formula>0</formula>
      <formula>2</formula>
    </cfRule>
  </conditionalFormatting>
  <conditionalFormatting sqref="Z14:AF28">
    <cfRule type="cellIs" dxfId="747" priority="31" operator="greaterThanOrEqual">
      <formula>1</formula>
    </cfRule>
    <cfRule type="cellIs" dxfId="746" priority="32" operator="equal">
      <formula>0</formula>
    </cfRule>
  </conditionalFormatting>
  <conditionalFormatting sqref="BA14">
    <cfRule type="cellIs" dxfId="745" priority="28" operator="lessThanOrEqual">
      <formula>1</formula>
    </cfRule>
    <cfRule type="cellIs" dxfId="744" priority="29" operator="greaterThanOrEqual">
      <formula>2</formula>
    </cfRule>
  </conditionalFormatting>
  <conditionalFormatting sqref="BA14">
    <cfRule type="cellIs" dxfId="743" priority="26" operator="greaterThanOrEqual">
      <formula>1</formula>
    </cfRule>
    <cfRule type="cellIs" dxfId="742" priority="27" operator="equal">
      <formula>0</formula>
    </cfRule>
  </conditionalFormatting>
  <conditionalFormatting sqref="AY15">
    <cfRule type="cellIs" dxfId="741" priority="23" operator="lessThanOrEqual">
      <formula>1</formula>
    </cfRule>
    <cfRule type="cellIs" dxfId="740" priority="24" operator="greaterThanOrEqual">
      <formula>2</formula>
    </cfRule>
  </conditionalFormatting>
  <conditionalFormatting sqref="AY15">
    <cfRule type="cellIs" dxfId="739" priority="21" operator="greaterThanOrEqual">
      <formula>1</formula>
    </cfRule>
    <cfRule type="cellIs" dxfId="738" priority="22" operator="equal">
      <formula>0</formula>
    </cfRule>
  </conditionalFormatting>
  <conditionalFormatting sqref="AZ15">
    <cfRule type="cellIs" dxfId="737" priority="18" operator="lessThanOrEqual">
      <formula>1</formula>
    </cfRule>
    <cfRule type="cellIs" dxfId="736" priority="19" operator="greaterThanOrEqual">
      <formula>2</formula>
    </cfRule>
  </conditionalFormatting>
  <conditionalFormatting sqref="AZ15">
    <cfRule type="cellIs" dxfId="735" priority="16" operator="greaterThanOrEqual">
      <formula>1</formula>
    </cfRule>
    <cfRule type="cellIs" dxfId="734" priority="17" operator="equal">
      <formula>0</formula>
    </cfRule>
  </conditionalFormatting>
  <conditionalFormatting sqref="BA15">
    <cfRule type="cellIs" dxfId="733" priority="13" operator="lessThanOrEqual">
      <formula>1</formula>
    </cfRule>
    <cfRule type="cellIs" dxfId="732" priority="14" operator="greaterThanOrEqual">
      <formula>2</formula>
    </cfRule>
  </conditionalFormatting>
  <conditionalFormatting sqref="BA15">
    <cfRule type="cellIs" dxfId="731" priority="11" operator="greaterThanOrEqual">
      <formula>1</formula>
    </cfRule>
    <cfRule type="cellIs" dxfId="730" priority="12" operator="equal">
      <formula>0</formula>
    </cfRule>
  </conditionalFormatting>
  <conditionalFormatting sqref="AZ16">
    <cfRule type="cellIs" dxfId="729" priority="8" operator="lessThanOrEqual">
      <formula>1</formula>
    </cfRule>
    <cfRule type="cellIs" dxfId="728" priority="9" operator="greaterThanOrEqual">
      <formula>2</formula>
    </cfRule>
  </conditionalFormatting>
  <conditionalFormatting sqref="AZ16">
    <cfRule type="cellIs" dxfId="727" priority="6" operator="greaterThanOrEqual">
      <formula>1</formula>
    </cfRule>
    <cfRule type="cellIs" dxfId="726" priority="7" operator="equal">
      <formula>0</formula>
    </cfRule>
  </conditionalFormatting>
  <conditionalFormatting sqref="AX22:AX23">
    <cfRule type="cellIs" dxfId="725" priority="3" operator="lessThanOrEqual">
      <formula>1</formula>
    </cfRule>
    <cfRule type="cellIs" dxfId="724" priority="4" operator="greaterThanOrEqual">
      <formula>2</formula>
    </cfRule>
  </conditionalFormatting>
  <conditionalFormatting sqref="AX22:AX23">
    <cfRule type="cellIs" dxfId="723" priority="1" operator="greaterThanOrEqual">
      <formula>1</formula>
    </cfRule>
    <cfRule type="cellIs" dxfId="722" priority="2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86" operator="containsText" id="{71AACA8B-8230-4009-8913-8ADB35EB204B}">
            <xm:f>NOT(ISERROR(SEARCH("-",C4)))</xm:f>
            <xm:f>"-"</xm:f>
            <x14:dxf>
              <fill>
                <patternFill>
                  <bgColor theme="0"/>
                </patternFill>
              </fill>
            </x14:dxf>
          </x14:cfRule>
          <xm:sqref>C4:Y29 AG4:AJ5 AK4:BS10 Z4:AF10 BT4:CI11 CJ4:DJ8</xm:sqref>
        </x14:conditionalFormatting>
        <x14:conditionalFormatting xmlns:xm="http://schemas.microsoft.com/office/excel/2006/main">
          <x14:cfRule type="containsText" priority="2770" operator="containsText" id="{35F14296-B602-4B81-A2DB-34517036DAF6}">
            <xm:f>NOT(ISERROR(SEARCH("-",AG6)))</xm:f>
            <xm:f>"-"</xm:f>
            <x14:dxf>
              <fill>
                <patternFill>
                  <bgColor theme="0"/>
                </patternFill>
              </fill>
            </x14:dxf>
          </x14:cfRule>
          <xm:sqref>AI6:AJ6 AG7:AJ10 AG12:AJ17 AG19:AJ19 AJ20 AG21:AJ25 AG28:AJ29 AH26:AJ26 AI27:AJ27</xm:sqref>
        </x14:conditionalFormatting>
        <x14:conditionalFormatting xmlns:xm="http://schemas.microsoft.com/office/excel/2006/main">
          <x14:cfRule type="containsText" priority="2768" operator="containsText" id="{966A6B75-02F3-4A49-8AC2-B1FA303D855D}">
            <xm:f>NOT(ISERROR(SEARCH("-",Z6)))</xm:f>
            <xm:f>"-"</xm:f>
            <x14:dxf>
              <fill>
                <patternFill>
                  <bgColor theme="0"/>
                </patternFill>
              </fill>
            </x14:dxf>
          </x14:cfRule>
          <xm:sqref>AG6:AH6 AG18:AJ18 AG20:AI20 AG26 AG27:AH27 Z29:AC29 AE29:AF29 AE11:AJ11 Z11:AA13 AE12:AF13</xm:sqref>
        </x14:conditionalFormatting>
        <x14:conditionalFormatting xmlns:xm="http://schemas.microsoft.com/office/excel/2006/main">
          <x14:cfRule type="containsText" priority="2763" operator="containsText" id="{04DE8CDA-3C65-44A9-A86D-F3491E06FA60}">
            <xm:f>NOT(ISERROR(SEARCH("-",AK11)))</xm:f>
            <xm:f>"-"</xm:f>
            <x14:dxf>
              <fill>
                <patternFill>
                  <bgColor theme="0"/>
                </patternFill>
              </fill>
            </x14:dxf>
          </x14:cfRule>
          <xm:sqref>AL28:BS29 AK17:BS21 AK11:BO13 AK14:AZ14 BB14:BO14 AK15:AX15 BB15:BS15 BQ11:BS14 AK16:AY16 BA16:BS16 AK24:BS27 AK22:AW23 AY22:BS23</xm:sqref>
        </x14:conditionalFormatting>
        <x14:conditionalFormatting xmlns:xm="http://schemas.microsoft.com/office/excel/2006/main">
          <x14:cfRule type="containsText" priority="2760" operator="containsText" id="{2C1B70FA-3331-482D-84FF-FFF2B2985614}">
            <xm:f>NOT(ISERROR(SEARCH("-",DK5)))</xm:f>
            <xm:f>"-"</xm:f>
            <x14:dxf>
              <fill>
                <patternFill>
                  <bgColor theme="0"/>
                </patternFill>
              </fill>
            </x14:dxf>
          </x14:cfRule>
          <xm:sqref>DK5:DM5 DK10:DM10 DK19:DM19 DK26:DM26</xm:sqref>
        </x14:conditionalFormatting>
        <x14:conditionalFormatting xmlns:xm="http://schemas.microsoft.com/office/excel/2006/main">
          <x14:cfRule type="containsText" priority="2717" operator="containsText" id="{E0F898FA-A995-4A6B-9E51-E00AAD8BFEA8}">
            <xm:f>NOT(ISERROR(SEARCH("-",AD29)))</xm:f>
            <xm:f>"-"</xm:f>
            <x14:dxf>
              <fill>
                <patternFill>
                  <bgColor theme="0"/>
                </patternFill>
              </fill>
            </x14:dxf>
          </x14:cfRule>
          <xm:sqref>AD29</xm:sqref>
        </x14:conditionalFormatting>
        <x14:conditionalFormatting xmlns:xm="http://schemas.microsoft.com/office/excel/2006/main">
          <x14:cfRule type="containsText" priority="2713" operator="containsText" id="{172F9684-09E4-412F-876C-D1C0E6C1DE1F}">
            <xm:f>NOT(ISERROR(SEARCH("-",AK28)))</xm:f>
            <xm:f>"-"</xm:f>
            <x14:dxf>
              <fill>
                <patternFill>
                  <bgColor theme="0"/>
                </patternFill>
              </fill>
            </x14:dxf>
          </x14:cfRule>
          <xm:sqref>AK28:AK29</xm:sqref>
        </x14:conditionalFormatting>
        <x14:conditionalFormatting xmlns:xm="http://schemas.microsoft.com/office/excel/2006/main">
          <x14:cfRule type="containsText" priority="1762" operator="containsText" id="{45F65C57-8DE0-4D68-A044-863818A81293}">
            <xm:f>NOT(ISERROR(SEARCH("-",DK4)))</xm:f>
            <xm:f>"-"</xm:f>
            <x14:dxf>
              <fill>
                <patternFill>
                  <bgColor theme="0"/>
                </patternFill>
              </fill>
            </x14:dxf>
          </x14:cfRule>
          <xm:sqref>DK4:DM4</xm:sqref>
        </x14:conditionalFormatting>
        <x14:conditionalFormatting xmlns:xm="http://schemas.microsoft.com/office/excel/2006/main">
          <x14:cfRule type="containsText" priority="1749" operator="containsText" id="{491FFCBD-B508-4E09-ACDA-E05EA978F02D}">
            <xm:f>NOT(ISERROR(SEARCH("-",DL6)))</xm:f>
            <xm:f>"-"</xm:f>
            <x14:dxf>
              <fill>
                <patternFill>
                  <bgColor theme="0"/>
                </patternFill>
              </fill>
            </x14:dxf>
          </x14:cfRule>
          <xm:sqref>DL6:DM6</xm:sqref>
        </x14:conditionalFormatting>
        <x14:conditionalFormatting xmlns:xm="http://schemas.microsoft.com/office/excel/2006/main">
          <x14:cfRule type="containsText" priority="1746" operator="containsText" id="{EEDDE1B2-F00B-4724-A7B5-8A5A827BD730}">
            <xm:f>NOT(ISERROR(SEARCH("-",DJ9)))</xm:f>
            <xm:f>"-"</xm:f>
            <x14:dxf>
              <fill>
                <patternFill>
                  <bgColor theme="0"/>
                </patternFill>
              </fill>
            </x14:dxf>
          </x14:cfRule>
          <xm:sqref>DJ9:DM9 DJ10</xm:sqref>
        </x14:conditionalFormatting>
        <x14:conditionalFormatting xmlns:xm="http://schemas.microsoft.com/office/excel/2006/main">
          <x14:cfRule type="containsText" priority="1745" operator="containsText" id="{345BC5D1-2C17-4CFC-85B8-516F6308036B}">
            <xm:f>NOT(ISERROR(SEARCH("-",DK7)))</xm:f>
            <xm:f>"-"</xm:f>
            <x14:dxf>
              <fill>
                <patternFill>
                  <bgColor theme="0"/>
                </patternFill>
              </fill>
            </x14:dxf>
          </x14:cfRule>
          <xm:sqref>DK7:DM7</xm:sqref>
        </x14:conditionalFormatting>
        <x14:conditionalFormatting xmlns:xm="http://schemas.microsoft.com/office/excel/2006/main">
          <x14:cfRule type="containsText" priority="1740" operator="containsText" id="{E6C9195D-32E6-480F-A5C4-4CF1414C7AFE}">
            <xm:f>NOT(ISERROR(SEARCH("-",DK8)))</xm:f>
            <xm:f>"-"</xm:f>
            <x14:dxf>
              <fill>
                <patternFill>
                  <bgColor theme="0"/>
                </patternFill>
              </fill>
            </x14:dxf>
          </x14:cfRule>
          <xm:sqref>DK8:DM8</xm:sqref>
        </x14:conditionalFormatting>
        <x14:conditionalFormatting xmlns:xm="http://schemas.microsoft.com/office/excel/2006/main">
          <x14:cfRule type="containsText" priority="1735" operator="containsText" id="{83CB4AC5-851F-4AFE-9D05-798B2008E95A}">
            <xm:f>NOT(ISERROR(SEARCH("-",DK6)))</xm:f>
            <xm:f>"-"</xm:f>
            <x14:dxf>
              <fill>
                <patternFill>
                  <bgColor theme="0"/>
                </patternFill>
              </fill>
            </x14:dxf>
          </x14:cfRule>
          <xm:sqref>DK6</xm:sqref>
        </x14:conditionalFormatting>
        <x14:conditionalFormatting xmlns:xm="http://schemas.microsoft.com/office/excel/2006/main">
          <x14:cfRule type="containsText" priority="1728" operator="containsText" id="{DE552E3A-9C20-4F07-B39E-DC1B9CB110CA}">
            <xm:f>NOT(ISERROR(SEARCH("-",DK11)))</xm:f>
            <xm:f>"-"</xm:f>
            <x14:dxf>
              <fill>
                <patternFill>
                  <bgColor theme="0"/>
                </patternFill>
              </fill>
            </x14:dxf>
          </x14:cfRule>
          <xm:sqref>DK11:DM11</xm:sqref>
        </x14:conditionalFormatting>
        <x14:conditionalFormatting xmlns:xm="http://schemas.microsoft.com/office/excel/2006/main">
          <x14:cfRule type="containsText" priority="1725" operator="containsText" id="{03694556-4E1E-4253-A55E-857BF19E4AE8}">
            <xm:f>NOT(ISERROR(SEARCH("-",BT12)))</xm:f>
            <xm:f>"-"</xm:f>
            <x14:dxf>
              <fill>
                <patternFill>
                  <bgColor theme="0"/>
                </patternFill>
              </fill>
            </x14:dxf>
          </x14:cfRule>
          <xm:sqref>DK14:DM14 BT12:BT28</xm:sqref>
        </x14:conditionalFormatting>
        <x14:conditionalFormatting xmlns:xm="http://schemas.microsoft.com/office/excel/2006/main">
          <x14:cfRule type="containsText" priority="1722" operator="containsText" id="{1C45A141-CDF1-4130-9677-B278E3D26242}">
            <xm:f>NOT(ISERROR(SEARCH("-",DK13)))</xm:f>
            <xm:f>"-"</xm:f>
            <x14:dxf>
              <fill>
                <patternFill>
                  <bgColor theme="0"/>
                </patternFill>
              </fill>
            </x14:dxf>
          </x14:cfRule>
          <xm:sqref>DK13:DM13</xm:sqref>
        </x14:conditionalFormatting>
        <x14:conditionalFormatting xmlns:xm="http://schemas.microsoft.com/office/excel/2006/main">
          <x14:cfRule type="containsText" priority="1721" operator="containsText" id="{7EFB22A7-F399-48F4-903E-7F62AD799114}">
            <xm:f>NOT(ISERROR(SEARCH("-",DK12)))</xm:f>
            <xm:f>"-"</xm:f>
            <x14:dxf>
              <fill>
                <patternFill>
                  <bgColor theme="0"/>
                </patternFill>
              </fill>
            </x14:dxf>
          </x14:cfRule>
          <xm:sqref>DK12:DM12</xm:sqref>
        </x14:conditionalFormatting>
        <x14:conditionalFormatting xmlns:xm="http://schemas.microsoft.com/office/excel/2006/main">
          <x14:cfRule type="containsText" priority="1714" operator="containsText" id="{B9BF6DB1-0FC8-4D00-918F-BF117EC1EE4A}">
            <xm:f>NOT(ISERROR(SEARCH("-",DJ15)))</xm:f>
            <xm:f>"-"</xm:f>
            <x14:dxf>
              <fill>
                <patternFill>
                  <bgColor theme="0"/>
                </patternFill>
              </fill>
            </x14:dxf>
          </x14:cfRule>
          <xm:sqref>DJ15</xm:sqref>
        </x14:conditionalFormatting>
        <x14:conditionalFormatting xmlns:xm="http://schemas.microsoft.com/office/excel/2006/main">
          <x14:cfRule type="containsText" priority="1711" operator="containsText" id="{37E6E90E-ABD1-4143-B0C7-D5D4E29F8E16}">
            <xm:f>NOT(ISERROR(SEARCH("-",DK16)))</xm:f>
            <xm:f>"-"</xm:f>
            <x14:dxf>
              <fill>
                <patternFill>
                  <bgColor theme="0"/>
                </patternFill>
              </fill>
            </x14:dxf>
          </x14:cfRule>
          <xm:sqref>DK16:DM16</xm:sqref>
        </x14:conditionalFormatting>
        <x14:conditionalFormatting xmlns:xm="http://schemas.microsoft.com/office/excel/2006/main">
          <x14:cfRule type="containsText" priority="1708" operator="containsText" id="{90A0594D-F9D3-4096-B768-334768F64330}">
            <xm:f>NOT(ISERROR(SEARCH("-",DJ16)))</xm:f>
            <xm:f>"-"</xm:f>
            <x14:dxf>
              <fill>
                <patternFill>
                  <bgColor theme="0"/>
                </patternFill>
              </fill>
            </x14:dxf>
          </x14:cfRule>
          <xm:sqref>DJ16</xm:sqref>
        </x14:conditionalFormatting>
        <x14:conditionalFormatting xmlns:xm="http://schemas.microsoft.com/office/excel/2006/main">
          <x14:cfRule type="containsText" priority="1705" operator="containsText" id="{9FF8D6F1-4331-42CC-A77B-688759107D0E}">
            <xm:f>NOT(ISERROR(SEARCH("-",DK17)))</xm:f>
            <xm:f>"-"</xm:f>
            <x14:dxf>
              <fill>
                <patternFill>
                  <bgColor theme="0"/>
                </patternFill>
              </fill>
            </x14:dxf>
          </x14:cfRule>
          <xm:sqref>DK17:DM17</xm:sqref>
        </x14:conditionalFormatting>
        <x14:conditionalFormatting xmlns:xm="http://schemas.microsoft.com/office/excel/2006/main">
          <x14:cfRule type="containsText" priority="1702" operator="containsText" id="{31055E99-591C-47FE-97BE-C4A1627B6D7D}">
            <xm:f>NOT(ISERROR(SEARCH("-",DJ17)))</xm:f>
            <xm:f>"-"</xm:f>
            <x14:dxf>
              <fill>
                <patternFill>
                  <bgColor theme="0"/>
                </patternFill>
              </fill>
            </x14:dxf>
          </x14:cfRule>
          <xm:sqref>DJ17:DJ18</xm:sqref>
        </x14:conditionalFormatting>
        <x14:conditionalFormatting xmlns:xm="http://schemas.microsoft.com/office/excel/2006/main">
          <x14:cfRule type="containsText" priority="1699" operator="containsText" id="{1FF198D2-4A9B-41A9-A215-E89A45F4C220}">
            <xm:f>NOT(ISERROR(SEARCH("-",DK18)))</xm:f>
            <xm:f>"-"</xm:f>
            <x14:dxf>
              <fill>
                <patternFill>
                  <bgColor theme="0"/>
                </patternFill>
              </fill>
            </x14:dxf>
          </x14:cfRule>
          <xm:sqref>DK18:DM18</xm:sqref>
        </x14:conditionalFormatting>
        <x14:conditionalFormatting xmlns:xm="http://schemas.microsoft.com/office/excel/2006/main">
          <x14:cfRule type="containsText" priority="1696" operator="containsText" id="{F05EA7C7-B899-4415-88F2-0EDE083EE996}">
            <xm:f>NOT(ISERROR(SEARCH("-",DK23)))</xm:f>
            <xm:f>"-"</xm:f>
            <x14:dxf>
              <fill>
                <patternFill>
                  <bgColor theme="0"/>
                </patternFill>
              </fill>
            </x14:dxf>
          </x14:cfRule>
          <xm:sqref>DK23:DM23</xm:sqref>
        </x14:conditionalFormatting>
        <x14:conditionalFormatting xmlns:xm="http://schemas.microsoft.com/office/excel/2006/main">
          <x14:cfRule type="containsText" priority="1693" operator="containsText" id="{B635A33C-3843-4CC4-BE74-837E7D14CA78}">
            <xm:f>NOT(ISERROR(SEARCH("-",DK20)))</xm:f>
            <xm:f>"-"</xm:f>
            <x14:dxf>
              <fill>
                <patternFill>
                  <bgColor theme="0"/>
                </patternFill>
              </fill>
            </x14:dxf>
          </x14:cfRule>
          <xm:sqref>DK20:DM20</xm:sqref>
        </x14:conditionalFormatting>
        <x14:conditionalFormatting xmlns:xm="http://schemas.microsoft.com/office/excel/2006/main">
          <x14:cfRule type="containsText" priority="1690" operator="containsText" id="{604B17B6-C4B7-41C0-9609-144FF24A3D54}">
            <xm:f>NOT(ISERROR(SEARCH("-",DK21)))</xm:f>
            <xm:f>"-"</xm:f>
            <x14:dxf>
              <fill>
                <patternFill>
                  <bgColor theme="0"/>
                </patternFill>
              </fill>
            </x14:dxf>
          </x14:cfRule>
          <xm:sqref>DK21:DM21</xm:sqref>
        </x14:conditionalFormatting>
        <x14:conditionalFormatting xmlns:xm="http://schemas.microsoft.com/office/excel/2006/main">
          <x14:cfRule type="containsText" priority="1687" operator="containsText" id="{6EC5C5F4-0942-4AC9-8258-FADB39A85897}">
            <xm:f>NOT(ISERROR(SEARCH("-",DK22)))</xm:f>
            <xm:f>"-"</xm:f>
            <x14:dxf>
              <fill>
                <patternFill>
                  <bgColor theme="0"/>
                </patternFill>
              </fill>
            </x14:dxf>
          </x14:cfRule>
          <xm:sqref>DK22:DM22</xm:sqref>
        </x14:conditionalFormatting>
        <x14:conditionalFormatting xmlns:xm="http://schemas.microsoft.com/office/excel/2006/main">
          <x14:cfRule type="containsText" priority="1684" operator="containsText" id="{E673586B-AD72-402D-9B16-B3586376AED2}">
            <xm:f>NOT(ISERROR(SEARCH("-",DK24)))</xm:f>
            <xm:f>"-"</xm:f>
            <x14:dxf>
              <fill>
                <patternFill>
                  <bgColor theme="0"/>
                </patternFill>
              </fill>
            </x14:dxf>
          </x14:cfRule>
          <xm:sqref>DK24:DM24</xm:sqref>
        </x14:conditionalFormatting>
        <x14:conditionalFormatting xmlns:xm="http://schemas.microsoft.com/office/excel/2006/main">
          <x14:cfRule type="containsText" priority="1681" operator="containsText" id="{3C973A3E-1505-4F7B-ABB7-6658CF23982D}">
            <xm:f>NOT(ISERROR(SEARCH("-",CZ24)))</xm:f>
            <xm:f>"-"</xm:f>
            <x14:dxf>
              <fill>
                <patternFill>
                  <bgColor theme="0"/>
                </patternFill>
              </fill>
            </x14:dxf>
          </x14:cfRule>
          <xm:sqref>CZ24:DC28 DJ24:DJ28</xm:sqref>
        </x14:conditionalFormatting>
        <x14:conditionalFormatting xmlns:xm="http://schemas.microsoft.com/office/excel/2006/main">
          <x14:cfRule type="containsText" priority="1678" operator="containsText" id="{378F229A-7F08-49BC-A7AD-8412C61B852C}">
            <xm:f>NOT(ISERROR(SEARCH("-",DK25)))</xm:f>
            <xm:f>"-"</xm:f>
            <x14:dxf>
              <fill>
                <patternFill>
                  <bgColor theme="0"/>
                </patternFill>
              </fill>
            </x14:dxf>
          </x14:cfRule>
          <xm:sqref>DK25:DM25</xm:sqref>
        </x14:conditionalFormatting>
        <x14:conditionalFormatting xmlns:xm="http://schemas.microsoft.com/office/excel/2006/main">
          <x14:cfRule type="containsText" priority="1675" operator="containsText" id="{52BBDFD3-A2D3-4A5D-BE82-99D8B58A6CBC}">
            <xm:f>NOT(ISERROR(SEARCH("-",DK28)))</xm:f>
            <xm:f>"-"</xm:f>
            <x14:dxf>
              <fill>
                <patternFill>
                  <bgColor theme="0"/>
                </patternFill>
              </fill>
            </x14:dxf>
          </x14:cfRule>
          <xm:sqref>DK28:DM28</xm:sqref>
        </x14:conditionalFormatting>
        <x14:conditionalFormatting xmlns:xm="http://schemas.microsoft.com/office/excel/2006/main">
          <x14:cfRule type="containsText" priority="1672" operator="containsText" id="{8BC6A730-AC94-4650-BF60-6167A820C414}">
            <xm:f>NOT(ISERROR(SEARCH("-",DK27)))</xm:f>
            <xm:f>"-"</xm:f>
            <x14:dxf>
              <fill>
                <patternFill>
                  <bgColor theme="0"/>
                </patternFill>
              </fill>
            </x14:dxf>
          </x14:cfRule>
          <xm:sqref>DK27:DM27</xm:sqref>
        </x14:conditionalFormatting>
        <x14:conditionalFormatting xmlns:xm="http://schemas.microsoft.com/office/excel/2006/main">
          <x14:cfRule type="containsText" priority="1669" operator="containsText" id="{A40B1FAA-ACDD-4AB2-873C-E71D41BE6922}">
            <xm:f>NOT(ISERROR(SEARCH("-",CS28)))</xm:f>
            <xm:f>"-"</xm:f>
            <x14:dxf>
              <fill>
                <patternFill>
                  <bgColor theme="0"/>
                </patternFill>
              </fill>
            </x14:dxf>
          </x14:cfRule>
          <xm:sqref>CS28</xm:sqref>
        </x14:conditionalFormatting>
        <x14:conditionalFormatting xmlns:xm="http://schemas.microsoft.com/office/excel/2006/main">
          <x14:cfRule type="containsText" priority="1666" operator="containsText" id="{42648B3C-3BE6-41C0-94B5-33B6893BE659}">
            <xm:f>NOT(ISERROR(SEARCH("-",DK29)))</xm:f>
            <xm:f>"-"</xm:f>
            <x14:dxf>
              <fill>
                <patternFill>
                  <bgColor theme="0"/>
                </patternFill>
              </fill>
            </x14:dxf>
          </x14:cfRule>
          <xm:sqref>DK29:DM29</xm:sqref>
        </x14:conditionalFormatting>
        <x14:conditionalFormatting xmlns:xm="http://schemas.microsoft.com/office/excel/2006/main">
          <x14:cfRule type="containsText" priority="1663" operator="containsText" id="{AAD47CBD-3338-4433-9D58-9808487F4293}">
            <xm:f>NOT(ISERROR(SEARCH("-",BT29)))</xm:f>
            <xm:f>"-"</xm:f>
            <x14:dxf>
              <fill>
                <patternFill>
                  <bgColor theme="0"/>
                </patternFill>
              </fill>
            </x14:dxf>
          </x14:cfRule>
          <xm:sqref>BT29</xm:sqref>
        </x14:conditionalFormatting>
        <x14:conditionalFormatting xmlns:xm="http://schemas.microsoft.com/office/excel/2006/main">
          <x14:cfRule type="containsText" priority="1660" operator="containsText" id="{8691185C-69EB-423B-9654-0C802E2D2A53}">
            <xm:f>NOT(ISERROR(SEARCH("-",BU29)))</xm:f>
            <xm:f>"-"</xm:f>
            <x14:dxf>
              <fill>
                <patternFill>
                  <bgColor theme="0"/>
                </patternFill>
              </fill>
            </x14:dxf>
          </x14:cfRule>
          <xm:sqref>BU29:DJ29</xm:sqref>
        </x14:conditionalFormatting>
        <x14:conditionalFormatting xmlns:xm="http://schemas.microsoft.com/office/excel/2006/main">
          <x14:cfRule type="containsText" priority="80" operator="containsText" id="{C1989D33-EF56-43AB-AF30-6E50823E5D45}">
            <xm:f>NOT(ISERROR(SEARCH("-",AB11)))</xm:f>
            <xm:f>"-"</xm:f>
            <x14:dxf>
              <fill>
                <patternFill>
                  <bgColor theme="0"/>
                </patternFill>
              </fill>
            </x14:dxf>
          </x14:cfRule>
          <xm:sqref>AB11:AD13</xm:sqref>
        </x14:conditionalFormatting>
        <x14:conditionalFormatting xmlns:xm="http://schemas.microsoft.com/office/excel/2006/main">
          <x14:cfRule type="containsText" priority="74" operator="containsText" id="{8ECB82AD-F745-41DA-8144-45BED9431F2B}">
            <xm:f>NOT(ISERROR(SEARCH("-",BU12)))</xm:f>
            <xm:f>"-"</xm:f>
            <x14:dxf>
              <fill>
                <patternFill>
                  <bgColor theme="0"/>
                </patternFill>
              </fill>
            </x14:dxf>
          </x14:cfRule>
          <xm:sqref>BU12:CI28</xm:sqref>
        </x14:conditionalFormatting>
        <x14:conditionalFormatting xmlns:xm="http://schemas.microsoft.com/office/excel/2006/main">
          <x14:cfRule type="containsText" priority="69" operator="containsText" id="{E5E31FB5-2BF8-4B82-AD61-115777007635}">
            <xm:f>NOT(ISERROR(SEARCH("-",CJ9)))</xm:f>
            <xm:f>"-"</xm:f>
            <x14:dxf>
              <fill>
                <patternFill>
                  <bgColor theme="0"/>
                </patternFill>
              </fill>
            </x14:dxf>
          </x14:cfRule>
          <xm:sqref>CJ9:CY24 CJ25:CR28 CS25:CY27 CT28:CY28</xm:sqref>
        </x14:conditionalFormatting>
        <x14:conditionalFormatting xmlns:xm="http://schemas.microsoft.com/office/excel/2006/main">
          <x14:cfRule type="containsText" priority="49" operator="containsText" id="{8C8A74B0-68E1-4674-B1A0-E5FB80D7357D}">
            <xm:f>NOT(ISERROR(SEARCH("-",CZ9)))</xm:f>
            <xm:f>"-"</xm:f>
            <x14:dxf>
              <fill>
                <patternFill>
                  <bgColor theme="0"/>
                </patternFill>
              </fill>
            </x14:dxf>
          </x14:cfRule>
          <xm:sqref>CZ9:DI13 DJ11:DJ13 DI14:DJ14 CZ14:DH16 DI15:DI16 CZ17:DI21 DJ19:DJ21 CZ22:DJ23 DD24:DI28</xm:sqref>
        </x14:conditionalFormatting>
        <x14:conditionalFormatting xmlns:xm="http://schemas.microsoft.com/office/excel/2006/main">
          <x14:cfRule type="containsText" priority="44" operator="containsText" id="{33BC98E9-0539-4DEF-8499-A10D8B6B4E18}">
            <xm:f>NOT(ISERROR(SEARCH("-",BP11)))</xm:f>
            <xm:f>"-"</xm:f>
            <x14:dxf>
              <fill>
                <patternFill>
                  <bgColor theme="0"/>
                </patternFill>
              </fill>
            </x14:dxf>
          </x14:cfRule>
          <xm:sqref>BP11:BP14</xm:sqref>
        </x14:conditionalFormatting>
        <x14:conditionalFormatting xmlns:xm="http://schemas.microsoft.com/office/excel/2006/main">
          <x14:cfRule type="containsText" priority="36" operator="containsText" id="{674DAA2B-026A-4EAC-9B67-18700F0C5ED1}">
            <xm:f>NOT(ISERROR(SEARCH("-",Z14)))</xm:f>
            <xm:f>"-"</xm:f>
            <x14:dxf>
              <fill>
                <patternFill>
                  <bgColor theme="0"/>
                </patternFill>
              </fill>
            </x14:dxf>
          </x14:cfRule>
          <xm:sqref>Z14:AF28</xm:sqref>
        </x14:conditionalFormatting>
        <x14:conditionalFormatting xmlns:xm="http://schemas.microsoft.com/office/excel/2006/main">
          <x14:cfRule type="containsText" priority="30" operator="containsText" id="{02469C15-A04F-47E2-8331-14B3D10CF0F6}">
            <xm:f>NOT(ISERROR(SEARCH("-",BA14)))</xm:f>
            <xm:f>"-"</xm:f>
            <x14:dxf>
              <fill>
                <patternFill>
                  <bgColor theme="0"/>
                </patternFill>
              </fill>
            </x14:dxf>
          </x14:cfRule>
          <xm:sqref>BA14</xm:sqref>
        </x14:conditionalFormatting>
        <x14:conditionalFormatting xmlns:xm="http://schemas.microsoft.com/office/excel/2006/main">
          <x14:cfRule type="containsText" priority="25" operator="containsText" id="{5512162A-CE50-4A5E-A5B7-545E755217C4}">
            <xm:f>NOT(ISERROR(SEARCH("-",AY15)))</xm:f>
            <xm:f>"-"</xm:f>
            <x14:dxf>
              <fill>
                <patternFill>
                  <bgColor theme="0"/>
                </patternFill>
              </fill>
            </x14:dxf>
          </x14:cfRule>
          <xm:sqref>AY15</xm:sqref>
        </x14:conditionalFormatting>
        <x14:conditionalFormatting xmlns:xm="http://schemas.microsoft.com/office/excel/2006/main">
          <x14:cfRule type="containsText" priority="20" operator="containsText" id="{1C20C82F-287B-4724-BDFF-9FFC1698DE57}">
            <xm:f>NOT(ISERROR(SEARCH("-",AZ15)))</xm:f>
            <xm:f>"-"</xm:f>
            <x14:dxf>
              <fill>
                <patternFill>
                  <bgColor theme="0"/>
                </patternFill>
              </fill>
            </x14:dxf>
          </x14:cfRule>
          <xm:sqref>AZ15</xm:sqref>
        </x14:conditionalFormatting>
        <x14:conditionalFormatting xmlns:xm="http://schemas.microsoft.com/office/excel/2006/main">
          <x14:cfRule type="containsText" priority="15" operator="containsText" id="{5FEA46BE-7C23-4982-9C4F-1ECD08936B49}">
            <xm:f>NOT(ISERROR(SEARCH("-",BA15)))</xm:f>
            <xm:f>"-"</xm:f>
            <x14:dxf>
              <fill>
                <patternFill>
                  <bgColor theme="0"/>
                </patternFill>
              </fill>
            </x14:dxf>
          </x14:cfRule>
          <xm:sqref>BA15</xm:sqref>
        </x14:conditionalFormatting>
        <x14:conditionalFormatting xmlns:xm="http://schemas.microsoft.com/office/excel/2006/main">
          <x14:cfRule type="containsText" priority="10" operator="containsText" id="{F8105FDC-0A1F-43CD-855A-BECD1BAD08C5}">
            <xm:f>NOT(ISERROR(SEARCH("-",AZ16)))</xm:f>
            <xm:f>"-"</xm:f>
            <x14:dxf>
              <fill>
                <patternFill>
                  <bgColor theme="0"/>
                </patternFill>
              </fill>
            </x14:dxf>
          </x14:cfRule>
          <xm:sqref>AZ16</xm:sqref>
        </x14:conditionalFormatting>
        <x14:conditionalFormatting xmlns:xm="http://schemas.microsoft.com/office/excel/2006/main">
          <x14:cfRule type="containsText" priority="5" operator="containsText" id="{9DEDAC3D-8701-45FD-B33D-82F1CF3B039B}">
            <xm:f>NOT(ISERROR(SEARCH("-",AX22)))</xm:f>
            <xm:f>"-"</xm:f>
            <x14:dxf>
              <fill>
                <patternFill>
                  <bgColor theme="0"/>
                </patternFill>
              </fill>
            </x14:dxf>
          </x14:cfRule>
          <xm:sqref>AX22:AX23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Dhanushke Fonseka</dc:creator>
  <cp:lastModifiedBy>Dhanushke Fonseka</cp:lastModifiedBy>
  <dcterms:created xsi:type="dcterms:W3CDTF">2019-02-25T13:42:09Z</dcterms:created>
  <dcterms:modified xsi:type="dcterms:W3CDTF">2019-02-25T13:43:06Z</dcterms:modified>
</cp:coreProperties>
</file>