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dProf\Documents\fall.2022\Biostats\week10\"/>
    </mc:Choice>
  </mc:AlternateContent>
  <xr:revisionPtr revIDLastSave="0" documentId="13_ncr:1_{9BC6B36B-7718-4D23-8D97-0E9C872DCC56}" xr6:coauthVersionLast="47" xr6:coauthVersionMax="47" xr10:uidLastSave="{00000000-0000-0000-0000-000000000000}"/>
  <bookViews>
    <workbookView xWindow="-98" yWindow="-98" windowWidth="21795" windowHeight="13695" xr2:uid="{760D4CFD-044E-4ECB-9ECF-3560141F10BA}"/>
  </bookViews>
  <sheets>
    <sheet name="m&amp;m whole class" sheetId="2" r:id="rId1"/>
    <sheet name="my_bagchisq setup unequal props" sheetId="1" r:id="rId2"/>
    <sheet name="mybag_spss_setup" sheetId="6" r:id="rId3"/>
    <sheet name="mybag_spss_setup_unequal" sheetId="8" r:id="rId4"/>
    <sheet name="class_chisq setup unequal props" sheetId="3" r:id="rId5"/>
    <sheet name="class_spss_setup" sheetId="7" r:id="rId6"/>
    <sheet name="my_bag_chisq setup equal props" sheetId="4" r:id="rId7"/>
    <sheet name="class_chisq setup equal props" sheetId="5" r:id="rId8"/>
    <sheet name="cross-tab sps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9" l="1"/>
  <c r="D3" i="9"/>
  <c r="E2" i="9"/>
  <c r="D2" i="9"/>
  <c r="A2" i="9"/>
  <c r="C7" i="7"/>
  <c r="C6" i="7"/>
  <c r="C5" i="7"/>
  <c r="C4" i="7"/>
  <c r="C3" i="7"/>
  <c r="C2" i="7"/>
  <c r="B7" i="7"/>
  <c r="A7" i="7"/>
  <c r="B6" i="7"/>
  <c r="A6" i="7"/>
  <c r="B5" i="7"/>
  <c r="A5" i="7"/>
  <c r="B4" i="7"/>
  <c r="A4" i="7"/>
  <c r="B3" i="7"/>
  <c r="A3" i="7"/>
  <c r="C8" i="7"/>
  <c r="B2" i="7"/>
  <c r="B8" i="7" s="1"/>
  <c r="A2" i="7"/>
  <c r="B8" i="6"/>
  <c r="C8" i="6"/>
  <c r="C7" i="6"/>
  <c r="C6" i="6"/>
  <c r="C5" i="6"/>
  <c r="C4" i="6"/>
  <c r="C3" i="6"/>
  <c r="C2" i="6"/>
  <c r="B7" i="6"/>
  <c r="B6" i="6"/>
  <c r="B5" i="6"/>
  <c r="B4" i="6"/>
  <c r="B3" i="6"/>
  <c r="B2" i="6"/>
  <c r="A7" i="6"/>
  <c r="A6" i="6"/>
  <c r="A5" i="6"/>
  <c r="A4" i="6"/>
  <c r="A3" i="6"/>
  <c r="A2" i="6"/>
  <c r="G2" i="5"/>
  <c r="F2" i="5"/>
  <c r="E2" i="5"/>
  <c r="D2" i="5"/>
  <c r="D4" i="5" s="1"/>
  <c r="C2" i="5"/>
  <c r="C4" i="5" s="1"/>
  <c r="B2" i="5"/>
  <c r="E4" i="5"/>
  <c r="F4" i="5"/>
  <c r="G4" i="5"/>
  <c r="B4" i="5"/>
  <c r="G3" i="5"/>
  <c r="F3" i="5"/>
  <c r="E3" i="5"/>
  <c r="D3" i="5"/>
  <c r="C3" i="5"/>
  <c r="B3" i="5"/>
  <c r="G3" i="4"/>
  <c r="F3" i="4"/>
  <c r="E3" i="4"/>
  <c r="D3" i="4"/>
  <c r="C3" i="4"/>
  <c r="B3" i="4"/>
  <c r="G4" i="4"/>
  <c r="F4" i="4"/>
  <c r="E4" i="4"/>
  <c r="D4" i="4"/>
  <c r="C4" i="4"/>
  <c r="B4" i="4"/>
  <c r="H4" i="4" s="1"/>
  <c r="G5" i="4"/>
  <c r="F5" i="4"/>
  <c r="G2" i="4"/>
  <c r="F2" i="4"/>
  <c r="E2" i="4"/>
  <c r="D2" i="4"/>
  <c r="C2" i="4"/>
  <c r="B2" i="4"/>
  <c r="H2" i="4" s="1"/>
  <c r="C4" i="3"/>
  <c r="D4" i="3"/>
  <c r="E4" i="3"/>
  <c r="F4" i="3"/>
  <c r="G4" i="3"/>
  <c r="B4" i="3"/>
  <c r="H3" i="3"/>
  <c r="G2" i="3"/>
  <c r="F2" i="3"/>
  <c r="E2" i="3"/>
  <c r="D2" i="3"/>
  <c r="C2" i="3"/>
  <c r="B2" i="3"/>
  <c r="H4" i="3"/>
  <c r="G3" i="3"/>
  <c r="F3" i="3"/>
  <c r="F5" i="3" s="1"/>
  <c r="E3" i="3"/>
  <c r="D3" i="3"/>
  <c r="C3" i="3"/>
  <c r="B3" i="3"/>
  <c r="H38" i="2"/>
  <c r="G38" i="2"/>
  <c r="F38" i="2"/>
  <c r="E38" i="2"/>
  <c r="D38" i="2"/>
  <c r="C38" i="2"/>
  <c r="B38" i="2"/>
  <c r="H5" i="1"/>
  <c r="C5" i="1"/>
  <c r="D5" i="1"/>
  <c r="E5" i="1"/>
  <c r="F5" i="1"/>
  <c r="G5" i="1"/>
  <c r="B5" i="1"/>
  <c r="G3" i="1"/>
  <c r="F3" i="1"/>
  <c r="E3" i="1"/>
  <c r="D3" i="1"/>
  <c r="C3" i="1"/>
  <c r="B3" i="1"/>
  <c r="H4" i="1"/>
  <c r="C4" i="1"/>
  <c r="D4" i="1"/>
  <c r="E4" i="1"/>
  <c r="F4" i="1"/>
  <c r="G4" i="1"/>
  <c r="B4" i="1"/>
  <c r="H2" i="1"/>
  <c r="G2" i="1"/>
  <c r="F2" i="1"/>
  <c r="E2" i="1"/>
  <c r="D2" i="1"/>
  <c r="C2" i="1"/>
  <c r="B2" i="1"/>
  <c r="H4" i="5" l="1"/>
  <c r="E5" i="5" s="1"/>
  <c r="H2" i="5"/>
  <c r="E5" i="4"/>
  <c r="D5" i="4"/>
  <c r="C5" i="4"/>
  <c r="B5" i="4"/>
  <c r="G5" i="3"/>
  <c r="H2" i="3"/>
  <c r="E5" i="3"/>
  <c r="D5" i="3"/>
  <c r="C5" i="3"/>
  <c r="B5" i="3"/>
  <c r="C5" i="5" l="1"/>
  <c r="B5" i="5"/>
  <c r="G5" i="5"/>
  <c r="D5" i="5"/>
  <c r="F5" i="5"/>
  <c r="H5" i="5" s="1"/>
  <c r="H5" i="4"/>
  <c r="H5" i="3"/>
</calcChain>
</file>

<file path=xl/sharedStrings.xml><?xml version="1.0" encoding="utf-8"?>
<sst xmlns="http://schemas.openxmlformats.org/spreadsheetml/2006/main" count="142" uniqueCount="64">
  <si>
    <t>Orange</t>
  </si>
  <si>
    <t>Yellow</t>
  </si>
  <si>
    <t>Red</t>
  </si>
  <si>
    <t>Brown</t>
  </si>
  <si>
    <t>Green</t>
  </si>
  <si>
    <t>Blue</t>
  </si>
  <si>
    <t>Total</t>
  </si>
  <si>
    <t>% Observed</t>
  </si>
  <si>
    <t>% Expected</t>
  </si>
  <si>
    <t># Observed</t>
  </si>
  <si>
    <t># Expected</t>
  </si>
  <si>
    <t>m&amp;m color/counts or props</t>
  </si>
  <si>
    <t>Name</t>
  </si>
  <si>
    <t xml:space="preserve">Orange </t>
  </si>
  <si>
    <t>Bag Total</t>
  </si>
  <si>
    <t>Kim</t>
  </si>
  <si>
    <t>Kennedy</t>
  </si>
  <si>
    <t>Talal</t>
  </si>
  <si>
    <t>Sara</t>
  </si>
  <si>
    <t>Charles</t>
  </si>
  <si>
    <t>Khalid S</t>
  </si>
  <si>
    <t>Susan</t>
  </si>
  <si>
    <t>Kiel</t>
  </si>
  <si>
    <t>Mouna</t>
  </si>
  <si>
    <t>Sushil</t>
  </si>
  <si>
    <t>Khalid A</t>
  </si>
  <si>
    <t>Emma</t>
  </si>
  <si>
    <t>Devon</t>
  </si>
  <si>
    <t>Kiki</t>
  </si>
  <si>
    <t>Shiva</t>
  </si>
  <si>
    <t>Megan</t>
  </si>
  <si>
    <t>Jake</t>
  </si>
  <si>
    <t>Niharika</t>
  </si>
  <si>
    <t>TJ</t>
  </si>
  <si>
    <t>Eric</t>
  </si>
  <si>
    <t>Liyah</t>
  </si>
  <si>
    <t>Nuria</t>
  </si>
  <si>
    <t>Hala</t>
  </si>
  <si>
    <t>Tayla</t>
  </si>
  <si>
    <t>Hadeel</t>
  </si>
  <si>
    <t>Tingwei</t>
  </si>
  <si>
    <t>Thomas</t>
  </si>
  <si>
    <t>Madhumitha</t>
  </si>
  <si>
    <t>Sarun</t>
  </si>
  <si>
    <t>Ali</t>
  </si>
  <si>
    <t>Fouad</t>
  </si>
  <si>
    <t>Ryan</t>
  </si>
  <si>
    <t>Cooper</t>
  </si>
  <si>
    <t>Lauren</t>
  </si>
  <si>
    <t>Claire</t>
  </si>
  <si>
    <t>Gayathri</t>
  </si>
  <si>
    <t xml:space="preserve">Data view </t>
  </si>
  <si>
    <t>Category</t>
  </si>
  <si>
    <t>Freq</t>
  </si>
  <si>
    <t>Cat_code</t>
  </si>
  <si>
    <t>Check</t>
  </si>
  <si>
    <t>Color</t>
  </si>
  <si>
    <t>group</t>
  </si>
  <si>
    <t>Color_code</t>
  </si>
  <si>
    <t>group_code</t>
  </si>
  <si>
    <t>mybag</t>
  </si>
  <si>
    <t>class</t>
  </si>
  <si>
    <t>Not Orange</t>
  </si>
  <si>
    <t>Not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</si>
</sst>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10" fontId="3" fillId="2" borderId="4" xfId="0" applyNumberFormat="1" applyFont="1" applyFill="1" applyBorder="1" applyAlignment="1">
      <alignment horizontal="center" vertical="center" wrapText="1"/>
    </xf>
    <xf numFmtId="10" fontId="3" fillId="3" borderId="4" xfId="0" applyNumberFormat="1" applyFont="1" applyFill="1" applyBorder="1" applyAlignment="1">
      <alignment horizontal="center" vertical="center" wrapText="1"/>
    </xf>
    <xf numFmtId="10" fontId="3" fillId="4" borderId="4" xfId="0" applyNumberFormat="1" applyFont="1" applyFill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4" fillId="9" borderId="4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9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11" borderId="2" xfId="0" applyFont="1" applyFill="1" applyBorder="1" applyAlignment="1">
      <alignment horizontal="center" vertical="center" wrapText="1"/>
    </xf>
    <xf numFmtId="10" fontId="3" fillId="11" borderId="4" xfId="0" applyNumberFormat="1" applyFont="1" applyFill="1" applyBorder="1" applyAlignment="1">
      <alignment horizontal="center" vertical="center" wrapText="1"/>
    </xf>
    <xf numFmtId="2" fontId="0" fillId="11" borderId="4" xfId="0" applyNumberForma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 wrapText="1"/>
    </xf>
    <xf numFmtId="2" fontId="0" fillId="3" borderId="4" xfId="0" applyNumberForma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10" fontId="3" fillId="12" borderId="4" xfId="0" applyNumberFormat="1" applyFont="1" applyFill="1" applyBorder="1" applyAlignment="1">
      <alignment horizontal="center" vertical="center" wrapText="1"/>
    </xf>
    <xf numFmtId="2" fontId="0" fillId="12" borderId="4" xfId="0" applyNumberForma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10" fontId="3" fillId="13" borderId="4" xfId="0" applyNumberFormat="1" applyFont="1" applyFill="1" applyBorder="1" applyAlignment="1">
      <alignment horizontal="center" vertical="center" wrapText="1"/>
    </xf>
    <xf numFmtId="2" fontId="0" fillId="13" borderId="4" xfId="0" applyNumberForma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10" fontId="3" fillId="14" borderId="4" xfId="0" applyNumberFormat="1" applyFont="1" applyFill="1" applyBorder="1" applyAlignment="1">
      <alignment horizontal="center" vertical="center" wrapText="1"/>
    </xf>
    <xf numFmtId="2" fontId="0" fillId="14" borderId="4" xfId="0" applyNumberFormat="1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5888A-F605-41D0-B4D1-A886E2AC7973}">
  <dimension ref="A1:H38"/>
  <sheetViews>
    <sheetView tabSelected="1" topLeftCell="A16" workbookViewId="0">
      <selection activeCell="K31" sqref="K31"/>
    </sheetView>
  </sheetViews>
  <sheetFormatPr defaultRowHeight="14.25" x14ac:dyDescent="0.45"/>
  <cols>
    <col min="2" max="2" width="17.73046875" customWidth="1"/>
    <col min="3" max="3" width="13.9296875" customWidth="1"/>
    <col min="4" max="4" width="15.53125" customWidth="1"/>
    <col min="5" max="5" width="16" customWidth="1"/>
    <col min="6" max="6" width="18.9296875" customWidth="1"/>
    <col min="7" max="7" width="16.6640625" customWidth="1"/>
    <col min="8" max="8" width="21.06640625" customWidth="1"/>
  </cols>
  <sheetData>
    <row r="1" spans="1:8" ht="14.65" thickBot="1" x14ac:dyDescent="0.5">
      <c r="A1" s="16" t="s">
        <v>12</v>
      </c>
      <c r="B1" s="17" t="s">
        <v>13</v>
      </c>
      <c r="C1" s="18" t="s">
        <v>1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14</v>
      </c>
    </row>
    <row r="2" spans="1:8" ht="14.65" thickBot="1" x14ac:dyDescent="0.5">
      <c r="A2" s="24" t="s">
        <v>15</v>
      </c>
      <c r="B2" s="25">
        <v>14</v>
      </c>
      <c r="C2" s="25">
        <v>6</v>
      </c>
      <c r="D2" s="26">
        <v>6</v>
      </c>
      <c r="E2" s="26">
        <v>5</v>
      </c>
      <c r="F2" s="26">
        <v>13</v>
      </c>
      <c r="G2" s="26">
        <v>13</v>
      </c>
      <c r="H2" s="26">
        <v>57</v>
      </c>
    </row>
    <row r="3" spans="1:8" ht="14.65" thickBot="1" x14ac:dyDescent="0.5">
      <c r="A3" s="24" t="s">
        <v>16</v>
      </c>
      <c r="B3" s="25">
        <v>12</v>
      </c>
      <c r="C3" s="25">
        <v>13</v>
      </c>
      <c r="D3" s="26">
        <v>7</v>
      </c>
      <c r="E3" s="26">
        <v>9</v>
      </c>
      <c r="F3" s="26">
        <v>5</v>
      </c>
      <c r="G3" s="26">
        <v>12</v>
      </c>
      <c r="H3" s="26">
        <v>58</v>
      </c>
    </row>
    <row r="4" spans="1:8" ht="14.65" thickBot="1" x14ac:dyDescent="0.5">
      <c r="A4" s="24" t="s">
        <v>17</v>
      </c>
      <c r="B4" s="25">
        <v>11</v>
      </c>
      <c r="C4" s="25">
        <v>12</v>
      </c>
      <c r="D4" s="26">
        <v>9</v>
      </c>
      <c r="E4" s="26">
        <v>6</v>
      </c>
      <c r="F4" s="26">
        <v>4</v>
      </c>
      <c r="G4" s="26">
        <v>14</v>
      </c>
      <c r="H4" s="26">
        <v>56</v>
      </c>
    </row>
    <row r="5" spans="1:8" ht="14.65" thickBot="1" x14ac:dyDescent="0.5">
      <c r="A5" s="24" t="s">
        <v>18</v>
      </c>
      <c r="B5" s="25">
        <v>22</v>
      </c>
      <c r="C5" s="25">
        <v>9</v>
      </c>
      <c r="D5" s="26">
        <v>3</v>
      </c>
      <c r="E5" s="26">
        <v>4</v>
      </c>
      <c r="F5" s="26">
        <v>5</v>
      </c>
      <c r="G5" s="26">
        <v>11</v>
      </c>
      <c r="H5" s="26">
        <v>54</v>
      </c>
    </row>
    <row r="6" spans="1:8" ht="14.65" thickBot="1" x14ac:dyDescent="0.5">
      <c r="A6" s="24" t="s">
        <v>19</v>
      </c>
      <c r="B6" s="25">
        <v>6</v>
      </c>
      <c r="C6" s="25">
        <v>2</v>
      </c>
      <c r="D6" s="26">
        <v>7</v>
      </c>
      <c r="E6" s="26">
        <v>8</v>
      </c>
      <c r="F6" s="26">
        <v>17</v>
      </c>
      <c r="G6" s="26">
        <v>18</v>
      </c>
      <c r="H6" s="26">
        <v>58</v>
      </c>
    </row>
    <row r="7" spans="1:8" ht="14.65" thickBot="1" x14ac:dyDescent="0.5">
      <c r="A7" s="24" t="s">
        <v>20</v>
      </c>
      <c r="B7" s="25">
        <v>20</v>
      </c>
      <c r="C7" s="25">
        <v>4</v>
      </c>
      <c r="D7" s="26">
        <v>6</v>
      </c>
      <c r="E7" s="26">
        <v>6</v>
      </c>
      <c r="F7" s="26">
        <v>11</v>
      </c>
      <c r="G7" s="26">
        <v>10</v>
      </c>
      <c r="H7" s="26">
        <v>57</v>
      </c>
    </row>
    <row r="8" spans="1:8" ht="14.65" thickBot="1" x14ac:dyDescent="0.5">
      <c r="A8" s="24" t="s">
        <v>21</v>
      </c>
      <c r="B8" s="25">
        <v>19</v>
      </c>
      <c r="C8" s="25">
        <v>0</v>
      </c>
      <c r="D8" s="26">
        <v>5</v>
      </c>
      <c r="E8" s="26">
        <v>6</v>
      </c>
      <c r="F8" s="26">
        <v>13</v>
      </c>
      <c r="G8" s="26">
        <v>12</v>
      </c>
      <c r="H8" s="26">
        <v>55</v>
      </c>
    </row>
    <row r="9" spans="1:8" ht="14.65" thickBot="1" x14ac:dyDescent="0.5">
      <c r="A9" s="24" t="s">
        <v>22</v>
      </c>
      <c r="B9" s="25">
        <v>12</v>
      </c>
      <c r="C9" s="25">
        <v>10</v>
      </c>
      <c r="D9" s="26">
        <v>15</v>
      </c>
      <c r="E9" s="26">
        <v>13</v>
      </c>
      <c r="F9" s="26">
        <v>9</v>
      </c>
      <c r="G9" s="26">
        <v>7</v>
      </c>
      <c r="H9" s="26">
        <v>56</v>
      </c>
    </row>
    <row r="10" spans="1:8" ht="14.65" thickBot="1" x14ac:dyDescent="0.5">
      <c r="A10" s="24" t="s">
        <v>23</v>
      </c>
      <c r="B10" s="25">
        <v>19</v>
      </c>
      <c r="C10" s="25">
        <v>6</v>
      </c>
      <c r="D10" s="26">
        <v>9</v>
      </c>
      <c r="E10" s="26">
        <v>6</v>
      </c>
      <c r="F10" s="26">
        <v>5</v>
      </c>
      <c r="G10" s="26">
        <v>12</v>
      </c>
      <c r="H10" s="26">
        <v>57</v>
      </c>
    </row>
    <row r="11" spans="1:8" ht="14.65" thickBot="1" x14ac:dyDescent="0.5">
      <c r="A11" s="27" t="s">
        <v>24</v>
      </c>
      <c r="B11" s="28">
        <v>16</v>
      </c>
      <c r="C11" s="28">
        <v>9</v>
      </c>
      <c r="D11" s="29">
        <v>3</v>
      </c>
      <c r="E11" s="29">
        <v>6</v>
      </c>
      <c r="F11" s="29">
        <v>8</v>
      </c>
      <c r="G11" s="29">
        <v>14</v>
      </c>
      <c r="H11" s="29">
        <v>56</v>
      </c>
    </row>
    <row r="12" spans="1:8" ht="14.65" thickBot="1" x14ac:dyDescent="0.5">
      <c r="A12" s="27" t="s">
        <v>25</v>
      </c>
      <c r="B12" s="28">
        <v>8</v>
      </c>
      <c r="C12" s="28">
        <v>11</v>
      </c>
      <c r="D12" s="29">
        <v>7</v>
      </c>
      <c r="E12" s="29">
        <v>9</v>
      </c>
      <c r="F12" s="29">
        <v>12</v>
      </c>
      <c r="G12" s="29">
        <v>9</v>
      </c>
      <c r="H12" s="29">
        <v>56</v>
      </c>
    </row>
    <row r="13" spans="1:8" ht="14.65" thickBot="1" x14ac:dyDescent="0.5">
      <c r="A13" s="24" t="s">
        <v>26</v>
      </c>
      <c r="B13" s="25">
        <v>9</v>
      </c>
      <c r="C13" s="25">
        <v>9</v>
      </c>
      <c r="D13" s="26">
        <v>7</v>
      </c>
      <c r="E13" s="26">
        <v>5</v>
      </c>
      <c r="F13" s="26">
        <v>18</v>
      </c>
      <c r="G13" s="26">
        <v>7</v>
      </c>
      <c r="H13" s="26">
        <v>55</v>
      </c>
    </row>
    <row r="14" spans="1:8" ht="14.65" thickBot="1" x14ac:dyDescent="0.5">
      <c r="A14" s="24" t="s">
        <v>27</v>
      </c>
      <c r="B14" s="25">
        <v>17</v>
      </c>
      <c r="C14" s="25">
        <v>9</v>
      </c>
      <c r="D14" s="26">
        <v>6</v>
      </c>
      <c r="E14" s="26">
        <v>7</v>
      </c>
      <c r="F14" s="26">
        <v>5</v>
      </c>
      <c r="G14" s="26">
        <v>13</v>
      </c>
      <c r="H14" s="26">
        <v>57</v>
      </c>
    </row>
    <row r="15" spans="1:8" ht="14.65" thickBot="1" x14ac:dyDescent="0.5">
      <c r="A15" s="24" t="s">
        <v>28</v>
      </c>
      <c r="B15" s="25">
        <v>11</v>
      </c>
      <c r="C15" s="25">
        <v>9</v>
      </c>
      <c r="D15" s="26">
        <v>9</v>
      </c>
      <c r="E15" s="26">
        <v>8</v>
      </c>
      <c r="F15" s="26">
        <v>10</v>
      </c>
      <c r="G15" s="26">
        <v>9</v>
      </c>
      <c r="H15" s="26">
        <v>56</v>
      </c>
    </row>
    <row r="16" spans="1:8" ht="14.65" thickBot="1" x14ac:dyDescent="0.5">
      <c r="A16" s="24" t="s">
        <v>29</v>
      </c>
      <c r="B16" s="25">
        <v>12</v>
      </c>
      <c r="C16" s="25">
        <v>7</v>
      </c>
      <c r="D16" s="26">
        <v>15</v>
      </c>
      <c r="E16" s="26">
        <v>9</v>
      </c>
      <c r="F16" s="26">
        <v>7</v>
      </c>
      <c r="G16" s="26">
        <v>8</v>
      </c>
      <c r="H16" s="26">
        <v>58</v>
      </c>
    </row>
    <row r="17" spans="1:8" ht="14.65" thickBot="1" x14ac:dyDescent="0.5">
      <c r="A17" s="27" t="s">
        <v>30</v>
      </c>
      <c r="B17" s="25">
        <v>11</v>
      </c>
      <c r="C17" s="25">
        <v>22</v>
      </c>
      <c r="D17" s="26">
        <v>5</v>
      </c>
      <c r="E17" s="26">
        <v>9</v>
      </c>
      <c r="F17" s="26">
        <v>5</v>
      </c>
      <c r="G17" s="26">
        <v>4</v>
      </c>
      <c r="H17" s="26">
        <v>56</v>
      </c>
    </row>
    <row r="18" spans="1:8" ht="14.65" thickBot="1" x14ac:dyDescent="0.5">
      <c r="A18" s="24" t="s">
        <v>31</v>
      </c>
      <c r="B18" s="25">
        <v>10</v>
      </c>
      <c r="C18" s="25">
        <v>16</v>
      </c>
      <c r="D18" s="26">
        <v>12</v>
      </c>
      <c r="E18" s="26">
        <v>5</v>
      </c>
      <c r="F18" s="26">
        <v>6</v>
      </c>
      <c r="G18" s="26">
        <v>7</v>
      </c>
      <c r="H18" s="26">
        <v>56</v>
      </c>
    </row>
    <row r="19" spans="1:8" ht="14.65" thickBot="1" x14ac:dyDescent="0.5">
      <c r="A19" s="24" t="s">
        <v>32</v>
      </c>
      <c r="B19" s="25">
        <v>16</v>
      </c>
      <c r="C19" s="25">
        <v>4</v>
      </c>
      <c r="D19" s="26">
        <v>10</v>
      </c>
      <c r="E19" s="26">
        <v>8</v>
      </c>
      <c r="F19" s="26">
        <v>1</v>
      </c>
      <c r="G19" s="26">
        <v>16</v>
      </c>
      <c r="H19" s="26">
        <v>55</v>
      </c>
    </row>
    <row r="20" spans="1:8" ht="14.65" thickBot="1" x14ac:dyDescent="0.5">
      <c r="A20" s="24" t="s">
        <v>33</v>
      </c>
      <c r="B20" s="25">
        <v>14</v>
      </c>
      <c r="C20" s="25">
        <v>3</v>
      </c>
      <c r="D20" s="26">
        <v>6</v>
      </c>
      <c r="E20" s="26">
        <v>6</v>
      </c>
      <c r="F20" s="26">
        <v>11</v>
      </c>
      <c r="G20" s="26">
        <v>16</v>
      </c>
      <c r="H20" s="26">
        <v>56</v>
      </c>
    </row>
    <row r="21" spans="1:8" ht="14.65" thickBot="1" x14ac:dyDescent="0.5">
      <c r="A21" s="24" t="s">
        <v>34</v>
      </c>
      <c r="B21" s="25">
        <v>13</v>
      </c>
      <c r="C21" s="25">
        <v>7</v>
      </c>
      <c r="D21" s="26">
        <v>9</v>
      </c>
      <c r="E21" s="26">
        <v>6</v>
      </c>
      <c r="F21" s="26">
        <v>8</v>
      </c>
      <c r="G21" s="26">
        <v>13</v>
      </c>
      <c r="H21" s="26">
        <v>56</v>
      </c>
    </row>
    <row r="22" spans="1:8" ht="14.65" thickBot="1" x14ac:dyDescent="0.5">
      <c r="A22" s="27" t="s">
        <v>35</v>
      </c>
      <c r="B22" s="25">
        <v>7</v>
      </c>
      <c r="C22" s="25">
        <v>7</v>
      </c>
      <c r="D22" s="26">
        <v>10</v>
      </c>
      <c r="E22" s="26">
        <v>2</v>
      </c>
      <c r="F22" s="26">
        <v>5</v>
      </c>
      <c r="G22" s="26">
        <v>13</v>
      </c>
      <c r="H22" s="26">
        <v>44</v>
      </c>
    </row>
    <row r="23" spans="1:8" ht="14.65" thickBot="1" x14ac:dyDescent="0.5">
      <c r="A23" s="24" t="s">
        <v>36</v>
      </c>
      <c r="B23" s="25">
        <v>16</v>
      </c>
      <c r="C23" s="25">
        <v>13</v>
      </c>
      <c r="D23" s="26">
        <v>4</v>
      </c>
      <c r="E23" s="26">
        <v>9</v>
      </c>
      <c r="F23" s="26">
        <v>11</v>
      </c>
      <c r="G23" s="26">
        <v>2</v>
      </c>
      <c r="H23" s="26">
        <v>55</v>
      </c>
    </row>
    <row r="24" spans="1:8" ht="14.65" thickBot="1" x14ac:dyDescent="0.5">
      <c r="A24" s="24" t="s">
        <v>37</v>
      </c>
      <c r="B24" s="25">
        <v>8</v>
      </c>
      <c r="C24" s="25">
        <v>10</v>
      </c>
      <c r="D24" s="26">
        <v>7</v>
      </c>
      <c r="E24" s="26">
        <v>8</v>
      </c>
      <c r="F24" s="26">
        <v>11</v>
      </c>
      <c r="G24" s="26">
        <v>15</v>
      </c>
      <c r="H24" s="26">
        <v>59</v>
      </c>
    </row>
    <row r="25" spans="1:8" ht="14.65" thickBot="1" x14ac:dyDescent="0.5">
      <c r="A25" s="24" t="s">
        <v>38</v>
      </c>
      <c r="B25" s="25">
        <v>21</v>
      </c>
      <c r="C25" s="25">
        <v>8</v>
      </c>
      <c r="D25" s="26">
        <v>6</v>
      </c>
      <c r="E25" s="26">
        <v>7</v>
      </c>
      <c r="F25" s="26">
        <v>3</v>
      </c>
      <c r="G25" s="26">
        <v>10</v>
      </c>
      <c r="H25" s="26">
        <v>55</v>
      </c>
    </row>
    <row r="26" spans="1:8" ht="14.65" thickBot="1" x14ac:dyDescent="0.5">
      <c r="A26" s="24" t="s">
        <v>39</v>
      </c>
      <c r="B26" s="25">
        <v>10</v>
      </c>
      <c r="C26" s="25">
        <v>10</v>
      </c>
      <c r="D26" s="26">
        <v>11</v>
      </c>
      <c r="E26" s="26">
        <v>6</v>
      </c>
      <c r="F26" s="26">
        <v>8</v>
      </c>
      <c r="G26" s="26">
        <v>13</v>
      </c>
      <c r="H26" s="26">
        <v>58</v>
      </c>
    </row>
    <row r="27" spans="1:8" ht="14.65" thickBot="1" x14ac:dyDescent="0.5">
      <c r="A27" s="27" t="s">
        <v>40</v>
      </c>
      <c r="B27" s="28">
        <v>2</v>
      </c>
      <c r="C27" s="28">
        <v>20</v>
      </c>
      <c r="D27" s="29">
        <v>9</v>
      </c>
      <c r="E27" s="29">
        <v>11</v>
      </c>
      <c r="F27" s="29">
        <v>5</v>
      </c>
      <c r="G27" s="29">
        <v>9</v>
      </c>
      <c r="H27" s="29">
        <v>56</v>
      </c>
    </row>
    <row r="28" spans="1:8" ht="14.65" thickBot="1" x14ac:dyDescent="0.5">
      <c r="A28" s="24" t="s">
        <v>41</v>
      </c>
      <c r="B28" s="25">
        <v>10</v>
      </c>
      <c r="C28" s="25">
        <v>9</v>
      </c>
      <c r="D28" s="26">
        <v>6</v>
      </c>
      <c r="E28" s="26">
        <v>7</v>
      </c>
      <c r="F28" s="26">
        <v>5</v>
      </c>
      <c r="G28" s="26">
        <v>19</v>
      </c>
      <c r="H28" s="26">
        <v>56</v>
      </c>
    </row>
    <row r="29" spans="1:8" ht="28.9" thickBot="1" x14ac:dyDescent="0.5">
      <c r="A29" s="27" t="s">
        <v>42</v>
      </c>
      <c r="B29" s="28">
        <v>6</v>
      </c>
      <c r="C29" s="28">
        <v>6</v>
      </c>
      <c r="D29" s="29">
        <v>8</v>
      </c>
      <c r="E29" s="29">
        <v>19</v>
      </c>
      <c r="F29" s="29">
        <v>4</v>
      </c>
      <c r="G29" s="29">
        <v>13</v>
      </c>
      <c r="H29" s="29">
        <v>56</v>
      </c>
    </row>
    <row r="30" spans="1:8" ht="14.65" thickBot="1" x14ac:dyDescent="0.5">
      <c r="A30" s="27" t="s">
        <v>43</v>
      </c>
      <c r="B30" s="28">
        <v>11</v>
      </c>
      <c r="C30" s="28">
        <v>11</v>
      </c>
      <c r="D30" s="29">
        <v>1</v>
      </c>
      <c r="E30" s="29">
        <v>8</v>
      </c>
      <c r="F30" s="29">
        <v>8</v>
      </c>
      <c r="G30" s="29">
        <v>17</v>
      </c>
      <c r="H30" s="29">
        <v>56</v>
      </c>
    </row>
    <row r="31" spans="1:8" ht="14.65" thickBot="1" x14ac:dyDescent="0.5">
      <c r="A31" s="27" t="s">
        <v>44</v>
      </c>
      <c r="B31" s="28">
        <v>10</v>
      </c>
      <c r="C31" s="28">
        <v>15</v>
      </c>
      <c r="D31" s="29">
        <v>3</v>
      </c>
      <c r="E31" s="29">
        <v>3</v>
      </c>
      <c r="F31" s="29">
        <v>12</v>
      </c>
      <c r="G31" s="29">
        <v>12</v>
      </c>
      <c r="H31" s="29">
        <v>55</v>
      </c>
    </row>
    <row r="32" spans="1:8" ht="14.65" thickBot="1" x14ac:dyDescent="0.5">
      <c r="A32" s="24" t="s">
        <v>45</v>
      </c>
      <c r="B32" s="25">
        <v>9</v>
      </c>
      <c r="C32" s="25">
        <v>8</v>
      </c>
      <c r="D32" s="26">
        <v>11</v>
      </c>
      <c r="E32" s="26">
        <v>6</v>
      </c>
      <c r="F32" s="26">
        <v>10</v>
      </c>
      <c r="G32" s="26">
        <v>12</v>
      </c>
      <c r="H32" s="26">
        <v>56</v>
      </c>
    </row>
    <row r="33" spans="1:8" ht="14.65" thickBot="1" x14ac:dyDescent="0.5">
      <c r="A33" s="24" t="s">
        <v>46</v>
      </c>
      <c r="B33" s="25">
        <v>17</v>
      </c>
      <c r="C33" s="25">
        <v>7</v>
      </c>
      <c r="D33" s="26">
        <v>6</v>
      </c>
      <c r="E33" s="26">
        <v>8</v>
      </c>
      <c r="F33" s="26">
        <v>10</v>
      </c>
      <c r="G33" s="26">
        <v>9</v>
      </c>
      <c r="H33" s="26">
        <v>57</v>
      </c>
    </row>
    <row r="34" spans="1:8" ht="14.65" thickBot="1" x14ac:dyDescent="0.5">
      <c r="A34" s="24" t="s">
        <v>47</v>
      </c>
      <c r="B34" s="25">
        <v>14</v>
      </c>
      <c r="C34" s="25">
        <v>7</v>
      </c>
      <c r="D34" s="26">
        <v>4</v>
      </c>
      <c r="E34" s="26">
        <v>12</v>
      </c>
      <c r="F34" s="26">
        <v>3</v>
      </c>
      <c r="G34" s="26">
        <v>16</v>
      </c>
      <c r="H34" s="26">
        <v>56</v>
      </c>
    </row>
    <row r="35" spans="1:8" ht="14.65" thickBot="1" x14ac:dyDescent="0.5">
      <c r="A35" s="27" t="s">
        <v>48</v>
      </c>
      <c r="B35" s="28">
        <v>6</v>
      </c>
      <c r="C35" s="28">
        <v>8</v>
      </c>
      <c r="D35" s="29">
        <v>13</v>
      </c>
      <c r="E35" s="29">
        <v>5</v>
      </c>
      <c r="F35" s="29">
        <v>15</v>
      </c>
      <c r="G35" s="29">
        <v>9</v>
      </c>
      <c r="H35" s="29">
        <v>56</v>
      </c>
    </row>
    <row r="36" spans="1:8" ht="14.65" thickBot="1" x14ac:dyDescent="0.5">
      <c r="A36" s="24" t="s">
        <v>49</v>
      </c>
      <c r="B36" s="25">
        <v>14</v>
      </c>
      <c r="C36" s="25">
        <v>9</v>
      </c>
      <c r="D36" s="26">
        <v>8</v>
      </c>
      <c r="E36" s="26">
        <v>7</v>
      </c>
      <c r="F36" s="26">
        <v>3</v>
      </c>
      <c r="G36" s="26">
        <v>15</v>
      </c>
      <c r="H36" s="26">
        <v>56</v>
      </c>
    </row>
    <row r="37" spans="1:8" ht="14.65" thickBot="1" x14ac:dyDescent="0.5">
      <c r="A37" s="24" t="s">
        <v>50</v>
      </c>
      <c r="B37" s="25">
        <v>7</v>
      </c>
      <c r="C37" s="25">
        <v>10</v>
      </c>
      <c r="D37" s="26">
        <v>12</v>
      </c>
      <c r="E37" s="26">
        <v>7</v>
      </c>
      <c r="F37" s="26">
        <v>12</v>
      </c>
      <c r="G37" s="26">
        <v>7</v>
      </c>
      <c r="H37" s="26">
        <v>55</v>
      </c>
    </row>
    <row r="38" spans="1:8" ht="14.65" thickBot="1" x14ac:dyDescent="0.5">
      <c r="A38" s="30"/>
      <c r="B38" s="31">
        <f t="shared" ref="B38:G38" si="0">SUM(B2:B37)</f>
        <v>440</v>
      </c>
      <c r="C38" s="32">
        <f t="shared" si="0"/>
        <v>326</v>
      </c>
      <c r="D38" s="33">
        <f t="shared" si="0"/>
        <v>275</v>
      </c>
      <c r="E38" s="34">
        <f t="shared" si="0"/>
        <v>266</v>
      </c>
      <c r="F38" s="35">
        <f t="shared" si="0"/>
        <v>298</v>
      </c>
      <c r="G38" s="36">
        <f t="shared" si="0"/>
        <v>416</v>
      </c>
      <c r="H38" s="37">
        <f>SUM(B38:G38)</f>
        <v>2021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17E8-8B02-49C3-8F06-A1A71EC60FA2}">
  <dimension ref="A1:H11"/>
  <sheetViews>
    <sheetView workbookViewId="0">
      <selection activeCell="B2" sqref="B2:H5"/>
    </sheetView>
  </sheetViews>
  <sheetFormatPr defaultRowHeight="14.25" x14ac:dyDescent="0.45"/>
  <cols>
    <col min="1" max="1" width="31.19921875" customWidth="1"/>
    <col min="2" max="2" width="22.86328125" customWidth="1"/>
    <col min="3" max="3" width="24.46484375" customWidth="1"/>
    <col min="4" max="4" width="19.19921875" customWidth="1"/>
    <col min="5" max="5" width="19.06640625" customWidth="1"/>
    <col min="6" max="6" width="20.796875" customWidth="1"/>
    <col min="7" max="7" width="20.73046875" customWidth="1"/>
    <col min="8" max="8" width="24.3984375" customWidth="1"/>
  </cols>
  <sheetData>
    <row r="1" spans="1:8" ht="57.4" thickBot="1" x14ac:dyDescent="0.5">
      <c r="A1" s="1" t="s">
        <v>11</v>
      </c>
      <c r="B1" s="38" t="s">
        <v>0</v>
      </c>
      <c r="C1" s="2" t="s">
        <v>1</v>
      </c>
      <c r="D1" s="3" t="s">
        <v>2</v>
      </c>
      <c r="E1" s="43" t="s">
        <v>3</v>
      </c>
      <c r="F1" s="4" t="s">
        <v>4</v>
      </c>
      <c r="G1" s="50" t="s">
        <v>5</v>
      </c>
      <c r="H1" s="5" t="s">
        <v>6</v>
      </c>
    </row>
    <row r="2" spans="1:8" ht="28.9" thickBot="1" x14ac:dyDescent="0.5">
      <c r="A2" s="6" t="s">
        <v>7</v>
      </c>
      <c r="B2" s="39">
        <f>2/56</f>
        <v>3.5714285714285712E-2</v>
      </c>
      <c r="C2" s="11">
        <f>20/56</f>
        <v>0.35714285714285715</v>
      </c>
      <c r="D2" s="12">
        <f>9/56</f>
        <v>0.16071428571428573</v>
      </c>
      <c r="E2" s="44">
        <f>11/56</f>
        <v>0.19642857142857142</v>
      </c>
      <c r="F2" s="13">
        <f>5/56</f>
        <v>8.9285714285714288E-2</v>
      </c>
      <c r="G2" s="51">
        <f>9/56</f>
        <v>0.16071428571428573</v>
      </c>
      <c r="H2" s="14">
        <f>SUM(B2:G2)</f>
        <v>1</v>
      </c>
    </row>
    <row r="3" spans="1:8" ht="28.9" thickBot="1" x14ac:dyDescent="0.5">
      <c r="A3" s="6" t="s">
        <v>8</v>
      </c>
      <c r="B3" s="39">
        <f>20/100</f>
        <v>0.2</v>
      </c>
      <c r="C3" s="11">
        <f>14/100</f>
        <v>0.14000000000000001</v>
      </c>
      <c r="D3" s="12">
        <f>13/100</f>
        <v>0.13</v>
      </c>
      <c r="E3" s="44">
        <f>13/100</f>
        <v>0.13</v>
      </c>
      <c r="F3" s="13">
        <f>16/100</f>
        <v>0.16</v>
      </c>
      <c r="G3" s="51">
        <f>24/100</f>
        <v>0.24</v>
      </c>
      <c r="H3" s="8">
        <v>1</v>
      </c>
    </row>
    <row r="4" spans="1:8" ht="28.9" thickBot="1" x14ac:dyDescent="0.5">
      <c r="A4" s="6" t="s">
        <v>9</v>
      </c>
      <c r="B4" s="40">
        <f>B2*56</f>
        <v>2</v>
      </c>
      <c r="C4" s="41">
        <f t="shared" ref="C4:G4" si="0">C2*56</f>
        <v>20</v>
      </c>
      <c r="D4" s="42">
        <f t="shared" si="0"/>
        <v>9</v>
      </c>
      <c r="E4" s="45">
        <f t="shared" si="0"/>
        <v>11</v>
      </c>
      <c r="F4" s="46">
        <f t="shared" si="0"/>
        <v>5</v>
      </c>
      <c r="G4" s="52">
        <f t="shared" si="0"/>
        <v>9</v>
      </c>
      <c r="H4" s="15">
        <f>SUM(B4:G4)</f>
        <v>56</v>
      </c>
    </row>
    <row r="5" spans="1:8" ht="28.9" thickBot="1" x14ac:dyDescent="0.5">
      <c r="A5" s="6" t="s">
        <v>10</v>
      </c>
      <c r="B5" s="55">
        <f>B3*$H$4</f>
        <v>11.200000000000001</v>
      </c>
      <c r="C5" s="7">
        <f t="shared" ref="C5:G5" si="1">C3*$H$4</f>
        <v>7.8400000000000007</v>
      </c>
      <c r="D5" s="9">
        <f t="shared" si="1"/>
        <v>7.28</v>
      </c>
      <c r="E5" s="54">
        <f t="shared" si="1"/>
        <v>7.28</v>
      </c>
      <c r="F5" s="10">
        <f t="shared" si="1"/>
        <v>8.9600000000000009</v>
      </c>
      <c r="G5" s="53">
        <f t="shared" si="1"/>
        <v>13.44</v>
      </c>
      <c r="H5" s="15">
        <f>SUM(B5:G5)</f>
        <v>56</v>
      </c>
    </row>
    <row r="10" spans="1:8" x14ac:dyDescent="0.45">
      <c r="A10" t="s">
        <v>51</v>
      </c>
    </row>
    <row r="11" spans="1:8" x14ac:dyDescent="0.45">
      <c r="A11" t="s">
        <v>52</v>
      </c>
      <c r="B1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C18F-AAEB-4392-B70F-8D5A80894A77}">
  <dimension ref="A1:L8"/>
  <sheetViews>
    <sheetView workbookViewId="0">
      <selection activeCell="D30" sqref="D30"/>
    </sheetView>
  </sheetViews>
  <sheetFormatPr defaultRowHeight="14.25" x14ac:dyDescent="0.45"/>
  <sheetData>
    <row r="1" spans="1:12" x14ac:dyDescent="0.45">
      <c r="A1" s="60" t="s">
        <v>52</v>
      </c>
      <c r="B1" s="60" t="s">
        <v>54</v>
      </c>
      <c r="C1" s="60" t="s">
        <v>53</v>
      </c>
      <c r="I1" t="s">
        <v>52</v>
      </c>
      <c r="J1" t="s">
        <v>54</v>
      </c>
      <c r="K1" t="s">
        <v>53</v>
      </c>
    </row>
    <row r="2" spans="1:12" x14ac:dyDescent="0.45">
      <c r="A2" s="58" t="str">
        <f>'my_bagchisq setup unequal props'!B1</f>
        <v>Orange</v>
      </c>
      <c r="B2" s="58">
        <f>1</f>
        <v>1</v>
      </c>
      <c r="C2" s="59">
        <f>'my_bagchisq setup unequal props'!B4</f>
        <v>2</v>
      </c>
      <c r="I2" t="s">
        <v>0</v>
      </c>
      <c r="J2">
        <v>1</v>
      </c>
      <c r="K2">
        <v>2</v>
      </c>
    </row>
    <row r="3" spans="1:12" x14ac:dyDescent="0.45">
      <c r="A3" s="58" t="str">
        <f>'my_bagchisq setup unequal props'!C1</f>
        <v>Yellow</v>
      </c>
      <c r="B3" s="58">
        <f>2</f>
        <v>2</v>
      </c>
      <c r="C3" s="59">
        <f>'my_bagchisq setup unequal props'!C4</f>
        <v>20</v>
      </c>
      <c r="I3" t="s">
        <v>1</v>
      </c>
      <c r="J3">
        <v>2</v>
      </c>
      <c r="K3">
        <v>20</v>
      </c>
    </row>
    <row r="4" spans="1:12" x14ac:dyDescent="0.45">
      <c r="A4" s="58" t="str">
        <f>'my_bagchisq setup unequal props'!D1</f>
        <v>Red</v>
      </c>
      <c r="B4" s="58">
        <f>3</f>
        <v>3</v>
      </c>
      <c r="C4" s="59">
        <f>'my_bagchisq setup unequal props'!D4</f>
        <v>9</v>
      </c>
      <c r="I4" t="s">
        <v>2</v>
      </c>
      <c r="J4">
        <v>3</v>
      </c>
      <c r="K4">
        <v>9</v>
      </c>
    </row>
    <row r="5" spans="1:12" x14ac:dyDescent="0.45">
      <c r="A5" s="58" t="str">
        <f>'my_bagchisq setup unequal props'!E1</f>
        <v>Brown</v>
      </c>
      <c r="B5" s="58">
        <f>4</f>
        <v>4</v>
      </c>
      <c r="C5" s="59">
        <f>'my_bagchisq setup unequal props'!E4</f>
        <v>11</v>
      </c>
      <c r="I5" t="s">
        <v>3</v>
      </c>
      <c r="J5">
        <v>4</v>
      </c>
      <c r="K5">
        <v>11</v>
      </c>
    </row>
    <row r="6" spans="1:12" x14ac:dyDescent="0.45">
      <c r="A6" s="58" t="str">
        <f>'my_bagchisq setup unequal props'!F1</f>
        <v>Green</v>
      </c>
      <c r="B6" s="58">
        <f>5</f>
        <v>5</v>
      </c>
      <c r="C6" s="59">
        <f>'my_bagchisq setup unequal props'!F4</f>
        <v>5</v>
      </c>
      <c r="I6" t="s">
        <v>4</v>
      </c>
      <c r="J6">
        <v>5</v>
      </c>
      <c r="K6">
        <v>5</v>
      </c>
    </row>
    <row r="7" spans="1:12" x14ac:dyDescent="0.45">
      <c r="A7" s="58" t="str">
        <f>'my_bagchisq setup unequal props'!G1</f>
        <v>Blue</v>
      </c>
      <c r="B7" s="58">
        <f>6</f>
        <v>6</v>
      </c>
      <c r="C7" s="59">
        <f>'my_bagchisq setup unequal props'!G4</f>
        <v>9</v>
      </c>
      <c r="I7" t="s">
        <v>5</v>
      </c>
      <c r="J7">
        <v>6</v>
      </c>
      <c r="K7">
        <v>9</v>
      </c>
    </row>
    <row r="8" spans="1:12" x14ac:dyDescent="0.45">
      <c r="B8" s="56">
        <f>COUNT(B2:B7)</f>
        <v>6</v>
      </c>
      <c r="C8" s="57">
        <f>SUM(C2:C7)</f>
        <v>56</v>
      </c>
      <c r="D8" s="56" t="s">
        <v>55</v>
      </c>
      <c r="J8">
        <v>6</v>
      </c>
      <c r="K8">
        <v>56</v>
      </c>
      <c r="L8" t="s">
        <v>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03A9-C748-4098-B1D0-DF68C9E39AD7}">
  <dimension ref="A1:C7"/>
  <sheetViews>
    <sheetView workbookViewId="0">
      <selection activeCell="C2" sqref="C2"/>
    </sheetView>
  </sheetViews>
  <sheetFormatPr defaultRowHeight="14.25" x14ac:dyDescent="0.45"/>
  <sheetData>
    <row r="1" spans="1:3" x14ac:dyDescent="0.45">
      <c r="A1" t="s">
        <v>52</v>
      </c>
      <c r="B1" t="s">
        <v>54</v>
      </c>
      <c r="C1" t="s">
        <v>53</v>
      </c>
    </row>
    <row r="2" spans="1:3" x14ac:dyDescent="0.45">
      <c r="A2" t="s">
        <v>0</v>
      </c>
      <c r="B2">
        <v>1</v>
      </c>
      <c r="C2">
        <v>2</v>
      </c>
    </row>
    <row r="3" spans="1:3" x14ac:dyDescent="0.45">
      <c r="A3" t="s">
        <v>1</v>
      </c>
      <c r="B3">
        <v>2</v>
      </c>
      <c r="C3">
        <v>20</v>
      </c>
    </row>
    <row r="4" spans="1:3" x14ac:dyDescent="0.45">
      <c r="A4" t="s">
        <v>2</v>
      </c>
      <c r="B4">
        <v>3</v>
      </c>
      <c r="C4">
        <v>9</v>
      </c>
    </row>
    <row r="5" spans="1:3" x14ac:dyDescent="0.45">
      <c r="A5" t="s">
        <v>3</v>
      </c>
      <c r="B5">
        <v>4</v>
      </c>
      <c r="C5">
        <v>11</v>
      </c>
    </row>
    <row r="6" spans="1:3" x14ac:dyDescent="0.45">
      <c r="A6" t="s">
        <v>4</v>
      </c>
      <c r="B6">
        <v>5</v>
      </c>
      <c r="C6">
        <v>5</v>
      </c>
    </row>
    <row r="7" spans="1:3" x14ac:dyDescent="0.45">
      <c r="A7" t="s">
        <v>5</v>
      </c>
      <c r="B7">
        <v>6</v>
      </c>
      <c r="C7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0DCF-9751-48C5-A263-5CFF11DFAD05}">
  <dimension ref="A1:H5"/>
  <sheetViews>
    <sheetView workbookViewId="0">
      <selection activeCell="C13" sqref="C13"/>
    </sheetView>
  </sheetViews>
  <sheetFormatPr defaultRowHeight="14.25" x14ac:dyDescent="0.45"/>
  <cols>
    <col min="1" max="1" width="22.796875" customWidth="1"/>
    <col min="2" max="2" width="24.33203125" customWidth="1"/>
    <col min="3" max="3" width="20.9296875" customWidth="1"/>
    <col min="4" max="4" width="18.59765625" customWidth="1"/>
    <col min="5" max="5" width="15.46484375" customWidth="1"/>
    <col min="6" max="6" width="17" customWidth="1"/>
    <col min="7" max="7" width="15.46484375" customWidth="1"/>
    <col min="8" max="8" width="20.46484375" customWidth="1"/>
  </cols>
  <sheetData>
    <row r="1" spans="1:8" ht="57.4" thickBot="1" x14ac:dyDescent="0.5">
      <c r="A1" s="1" t="s">
        <v>11</v>
      </c>
      <c r="B1" s="38" t="s">
        <v>0</v>
      </c>
      <c r="C1" s="2" t="s">
        <v>1</v>
      </c>
      <c r="D1" s="3" t="s">
        <v>2</v>
      </c>
      <c r="E1" s="43" t="s">
        <v>3</v>
      </c>
      <c r="F1" s="4" t="s">
        <v>4</v>
      </c>
      <c r="G1" s="50" t="s">
        <v>5</v>
      </c>
      <c r="H1" s="5" t="s">
        <v>6</v>
      </c>
    </row>
    <row r="2" spans="1:8" ht="28.9" thickBot="1" x14ac:dyDescent="0.5">
      <c r="A2" s="6" t="s">
        <v>7</v>
      </c>
      <c r="B2" s="39">
        <f>'m&amp;m whole class'!B38/'m&amp;m whole class'!H38</f>
        <v>0.21771400296882731</v>
      </c>
      <c r="C2" s="11">
        <f>'m&amp;m whole class'!C38/'m&amp;m whole class'!H38</f>
        <v>0.16130628401781297</v>
      </c>
      <c r="D2" s="12">
        <f>'m&amp;m whole class'!D38/'m&amp;m whole class'!H38</f>
        <v>0.13607125185551708</v>
      </c>
      <c r="E2" s="44">
        <f>'m&amp;m whole class'!E38/'m&amp;m whole class'!H38</f>
        <v>0.13161801088570016</v>
      </c>
      <c r="F2" s="13">
        <f>'m&amp;m whole class'!F38/'m&amp;m whole class'!H38</f>
        <v>0.14745175655616033</v>
      </c>
      <c r="G2" s="51">
        <f>'m&amp;m whole class'!G38/'m&amp;m whole class'!H38</f>
        <v>0.20583869371598218</v>
      </c>
      <c r="H2" s="14">
        <f>SUM(B2:G2)</f>
        <v>1</v>
      </c>
    </row>
    <row r="3" spans="1:8" ht="28.9" thickBot="1" x14ac:dyDescent="0.5">
      <c r="A3" s="6" t="s">
        <v>8</v>
      </c>
      <c r="B3" s="39">
        <f>20/100</f>
        <v>0.2</v>
      </c>
      <c r="C3" s="11">
        <f>14/100</f>
        <v>0.14000000000000001</v>
      </c>
      <c r="D3" s="12">
        <f>13/100</f>
        <v>0.13</v>
      </c>
      <c r="E3" s="44">
        <f>13/100</f>
        <v>0.13</v>
      </c>
      <c r="F3" s="13">
        <f>16/100</f>
        <v>0.16</v>
      </c>
      <c r="G3" s="51">
        <f>24/100</f>
        <v>0.24</v>
      </c>
      <c r="H3" s="8">
        <f>SUM(B3:G3)</f>
        <v>1</v>
      </c>
    </row>
    <row r="4" spans="1:8" ht="14.65" thickBot="1" x14ac:dyDescent="0.5">
      <c r="A4" s="6" t="s">
        <v>9</v>
      </c>
      <c r="B4" s="40">
        <f>B2*2021</f>
        <v>440</v>
      </c>
      <c r="C4" s="41">
        <f t="shared" ref="C4:G4" si="0">C2*2021</f>
        <v>326</v>
      </c>
      <c r="D4" s="42">
        <f t="shared" si="0"/>
        <v>275</v>
      </c>
      <c r="E4" s="45">
        <f t="shared" si="0"/>
        <v>266</v>
      </c>
      <c r="F4" s="46">
        <f t="shared" si="0"/>
        <v>298</v>
      </c>
      <c r="G4" s="52">
        <f t="shared" si="0"/>
        <v>416</v>
      </c>
      <c r="H4" s="15">
        <f>SUM(B4:G4)</f>
        <v>2021</v>
      </c>
    </row>
    <row r="5" spans="1:8" ht="28.9" thickBot="1" x14ac:dyDescent="0.5">
      <c r="A5" s="6" t="s">
        <v>10</v>
      </c>
      <c r="B5" s="55">
        <f>B3*$H$4</f>
        <v>404.20000000000005</v>
      </c>
      <c r="C5" s="7">
        <f t="shared" ref="C5:G5" si="1">C3*$H$4</f>
        <v>282.94000000000005</v>
      </c>
      <c r="D5" s="9">
        <f t="shared" si="1"/>
        <v>262.73</v>
      </c>
      <c r="E5" s="54">
        <f t="shared" si="1"/>
        <v>262.73</v>
      </c>
      <c r="F5" s="10">
        <f t="shared" si="1"/>
        <v>323.36</v>
      </c>
      <c r="G5" s="53">
        <f t="shared" si="1"/>
        <v>485.03999999999996</v>
      </c>
      <c r="H5" s="15">
        <f>SUM(B5:G5)</f>
        <v>2021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3490-EDFE-4457-865E-E5DE1FC1906F}">
  <dimension ref="A1:D8"/>
  <sheetViews>
    <sheetView workbookViewId="0">
      <selection activeCell="K30" sqref="K30"/>
    </sheetView>
  </sheetViews>
  <sheetFormatPr defaultRowHeight="14.25" x14ac:dyDescent="0.45"/>
  <sheetData>
    <row r="1" spans="1:4" x14ac:dyDescent="0.45">
      <c r="A1" s="60" t="s">
        <v>52</v>
      </c>
      <c r="B1" s="60" t="s">
        <v>54</v>
      </c>
      <c r="C1" s="60" t="s">
        <v>53</v>
      </c>
    </row>
    <row r="2" spans="1:4" x14ac:dyDescent="0.45">
      <c r="A2" s="58" t="str">
        <f>'my_bagchisq setup unequal props'!B1</f>
        <v>Orange</v>
      </c>
      <c r="B2" s="58">
        <f>1</f>
        <v>1</v>
      </c>
      <c r="C2" s="59">
        <f>'class_chisq setup unequal props'!B4</f>
        <v>440</v>
      </c>
    </row>
    <row r="3" spans="1:4" x14ac:dyDescent="0.45">
      <c r="A3" s="58" t="str">
        <f>'my_bagchisq setup unequal props'!C1</f>
        <v>Yellow</v>
      </c>
      <c r="B3" s="58">
        <f>2</f>
        <v>2</v>
      </c>
      <c r="C3" s="59">
        <f>'class_chisq setup unequal props'!C4</f>
        <v>326</v>
      </c>
    </row>
    <row r="4" spans="1:4" x14ac:dyDescent="0.45">
      <c r="A4" s="58" t="str">
        <f>'my_bagchisq setup unequal props'!D1</f>
        <v>Red</v>
      </c>
      <c r="B4" s="58">
        <f>3</f>
        <v>3</v>
      </c>
      <c r="C4" s="59">
        <f>'class_chisq setup unequal props'!D4</f>
        <v>275</v>
      </c>
    </row>
    <row r="5" spans="1:4" x14ac:dyDescent="0.45">
      <c r="A5" s="58" t="str">
        <f>'my_bagchisq setup unequal props'!E1</f>
        <v>Brown</v>
      </c>
      <c r="B5" s="58">
        <f>4</f>
        <v>4</v>
      </c>
      <c r="C5" s="59">
        <f>'class_chisq setup unequal props'!E4</f>
        <v>266</v>
      </c>
    </row>
    <row r="6" spans="1:4" x14ac:dyDescent="0.45">
      <c r="A6" s="58" t="str">
        <f>'my_bagchisq setup unequal props'!F1</f>
        <v>Green</v>
      </c>
      <c r="B6" s="58">
        <f>5</f>
        <v>5</v>
      </c>
      <c r="C6" s="59">
        <f>'class_chisq setup unequal props'!F4</f>
        <v>298</v>
      </c>
    </row>
    <row r="7" spans="1:4" x14ac:dyDescent="0.45">
      <c r="A7" s="58" t="str">
        <f>'my_bagchisq setup unequal props'!G1</f>
        <v>Blue</v>
      </c>
      <c r="B7" s="58">
        <f>6</f>
        <v>6</v>
      </c>
      <c r="C7" s="59">
        <f>'class_chisq setup unequal props'!G4</f>
        <v>416</v>
      </c>
    </row>
    <row r="8" spans="1:4" x14ac:dyDescent="0.45">
      <c r="B8" s="56">
        <f>COUNT(B2:B7)</f>
        <v>6</v>
      </c>
      <c r="C8" s="57">
        <f>SUM(C2:C7)</f>
        <v>2021</v>
      </c>
      <c r="D8" s="56" t="s">
        <v>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E9D4-F22E-4B6F-AD9B-3C655235D018}">
  <dimension ref="A1:H5"/>
  <sheetViews>
    <sheetView workbookViewId="0">
      <selection activeCell="E10" sqref="E10"/>
    </sheetView>
  </sheetViews>
  <sheetFormatPr defaultRowHeight="14.25" x14ac:dyDescent="0.45"/>
  <cols>
    <col min="1" max="1" width="21.265625" customWidth="1"/>
    <col min="2" max="2" width="21.796875" customWidth="1"/>
    <col min="3" max="3" width="18.33203125" customWidth="1"/>
    <col min="4" max="4" width="19.796875" customWidth="1"/>
    <col min="5" max="5" width="17.33203125" customWidth="1"/>
    <col min="6" max="6" width="19.19921875" customWidth="1"/>
    <col min="7" max="7" width="17.1328125" customWidth="1"/>
    <col min="8" max="8" width="20.19921875" customWidth="1"/>
  </cols>
  <sheetData>
    <row r="1" spans="1:8" ht="57.4" thickBot="1" x14ac:dyDescent="0.5">
      <c r="A1" s="1" t="s">
        <v>11</v>
      </c>
      <c r="B1" s="38" t="s">
        <v>0</v>
      </c>
      <c r="C1" s="2" t="s">
        <v>1</v>
      </c>
      <c r="D1" s="3" t="s">
        <v>2</v>
      </c>
      <c r="E1" s="43" t="s">
        <v>3</v>
      </c>
      <c r="F1" s="4" t="s">
        <v>4</v>
      </c>
      <c r="G1" s="47" t="s">
        <v>5</v>
      </c>
      <c r="H1" s="5" t="s">
        <v>6</v>
      </c>
    </row>
    <row r="2" spans="1:8" ht="28.9" thickBot="1" x14ac:dyDescent="0.5">
      <c r="A2" s="6" t="s">
        <v>7</v>
      </c>
      <c r="B2" s="39">
        <f>2/56</f>
        <v>3.5714285714285712E-2</v>
      </c>
      <c r="C2" s="11">
        <f>20/56</f>
        <v>0.35714285714285715</v>
      </c>
      <c r="D2" s="12">
        <f>9/56</f>
        <v>0.16071428571428573</v>
      </c>
      <c r="E2" s="44">
        <f>11/56</f>
        <v>0.19642857142857142</v>
      </c>
      <c r="F2" s="13">
        <f>5/56</f>
        <v>8.9285714285714288E-2</v>
      </c>
      <c r="G2" s="48">
        <f>9/56</f>
        <v>0.16071428571428573</v>
      </c>
      <c r="H2" s="14">
        <f>SUM(B2:G2)</f>
        <v>1</v>
      </c>
    </row>
    <row r="3" spans="1:8" ht="14.65" thickBot="1" x14ac:dyDescent="0.5">
      <c r="A3" s="6" t="s">
        <v>8</v>
      </c>
      <c r="B3" s="39">
        <f t="shared" ref="B3:G3" si="0">16.67/100</f>
        <v>0.16670000000000001</v>
      </c>
      <c r="C3" s="11">
        <f t="shared" si="0"/>
        <v>0.16670000000000001</v>
      </c>
      <c r="D3" s="12">
        <f t="shared" si="0"/>
        <v>0.16670000000000001</v>
      </c>
      <c r="E3" s="44">
        <f t="shared" si="0"/>
        <v>0.16670000000000001</v>
      </c>
      <c r="F3" s="13">
        <f t="shared" si="0"/>
        <v>0.16670000000000001</v>
      </c>
      <c r="G3" s="48">
        <f t="shared" si="0"/>
        <v>0.16670000000000001</v>
      </c>
      <c r="H3" s="8">
        <v>1</v>
      </c>
    </row>
    <row r="4" spans="1:8" ht="28.9" thickBot="1" x14ac:dyDescent="0.5">
      <c r="A4" s="6" t="s">
        <v>9</v>
      </c>
      <c r="B4" s="40">
        <f>B2*56</f>
        <v>2</v>
      </c>
      <c r="C4" s="41">
        <f t="shared" ref="C4:G4" si="1">C2*56</f>
        <v>20</v>
      </c>
      <c r="D4" s="42">
        <f t="shared" si="1"/>
        <v>9</v>
      </c>
      <c r="E4" s="45">
        <f t="shared" si="1"/>
        <v>11</v>
      </c>
      <c r="F4" s="46">
        <f t="shared" si="1"/>
        <v>5</v>
      </c>
      <c r="G4" s="49">
        <f t="shared" si="1"/>
        <v>9</v>
      </c>
      <c r="H4" s="15">
        <f>SUM(B4:G4)</f>
        <v>56</v>
      </c>
    </row>
    <row r="5" spans="1:8" ht="14.65" thickBot="1" x14ac:dyDescent="0.5">
      <c r="A5" s="6" t="s">
        <v>10</v>
      </c>
      <c r="B5" s="40">
        <f>B3*$H$4</f>
        <v>9.3352000000000004</v>
      </c>
      <c r="C5" s="41">
        <f t="shared" ref="C5:G5" si="2">C3*$H$4</f>
        <v>9.3352000000000004</v>
      </c>
      <c r="D5" s="42">
        <f t="shared" si="2"/>
        <v>9.3352000000000004</v>
      </c>
      <c r="E5" s="45">
        <f t="shared" si="2"/>
        <v>9.3352000000000004</v>
      </c>
      <c r="F5" s="46">
        <f t="shared" si="2"/>
        <v>9.3352000000000004</v>
      </c>
      <c r="G5" s="49">
        <f t="shared" si="2"/>
        <v>9.3352000000000004</v>
      </c>
      <c r="H5" s="15">
        <f>SUM(B5:G5)</f>
        <v>56.011200000000002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61CA-C5E2-4BFF-9C1F-727960C79770}">
  <dimension ref="A1:H5"/>
  <sheetViews>
    <sheetView workbookViewId="0">
      <selection activeCell="F9" sqref="F9"/>
    </sheetView>
  </sheetViews>
  <sheetFormatPr defaultRowHeight="14.25" x14ac:dyDescent="0.45"/>
  <cols>
    <col min="1" max="1" width="25.1328125" customWidth="1"/>
    <col min="2" max="2" width="21.53125" customWidth="1"/>
    <col min="3" max="3" width="19.46484375" customWidth="1"/>
    <col min="4" max="4" width="23.19921875" customWidth="1"/>
    <col min="5" max="5" width="20.796875" customWidth="1"/>
    <col min="6" max="6" width="17.796875" customWidth="1"/>
    <col min="7" max="7" width="19.33203125" customWidth="1"/>
    <col min="8" max="8" width="18.59765625" customWidth="1"/>
  </cols>
  <sheetData>
    <row r="1" spans="1:8" ht="57.4" thickBot="1" x14ac:dyDescent="0.5">
      <c r="A1" s="1" t="s">
        <v>11</v>
      </c>
      <c r="B1" s="38" t="s">
        <v>0</v>
      </c>
      <c r="C1" s="2" t="s">
        <v>1</v>
      </c>
      <c r="D1" s="3" t="s">
        <v>2</v>
      </c>
      <c r="E1" s="43" t="s">
        <v>3</v>
      </c>
      <c r="F1" s="4" t="s">
        <v>4</v>
      </c>
      <c r="G1" s="50" t="s">
        <v>5</v>
      </c>
      <c r="H1" s="5" t="s">
        <v>6</v>
      </c>
    </row>
    <row r="2" spans="1:8" ht="28.9" thickBot="1" x14ac:dyDescent="0.5">
      <c r="A2" s="6" t="s">
        <v>7</v>
      </c>
      <c r="B2" s="39">
        <f>'m&amp;m whole class'!B38/'m&amp;m whole class'!H38</f>
        <v>0.21771400296882731</v>
      </c>
      <c r="C2" s="11">
        <f>'m&amp;m whole class'!C38/'m&amp;m whole class'!H38</f>
        <v>0.16130628401781297</v>
      </c>
      <c r="D2" s="12">
        <f>'m&amp;m whole class'!D38/'m&amp;m whole class'!H38</f>
        <v>0.13607125185551708</v>
      </c>
      <c r="E2" s="44">
        <f>'m&amp;m whole class'!E38/'m&amp;m whole class'!H38</f>
        <v>0.13161801088570016</v>
      </c>
      <c r="F2" s="13">
        <f>'m&amp;m whole class'!F38/'m&amp;m whole class'!H38</f>
        <v>0.14745175655616033</v>
      </c>
      <c r="G2" s="51">
        <f>'m&amp;m whole class'!G38/'m&amp;m whole class'!H38</f>
        <v>0.20583869371598218</v>
      </c>
      <c r="H2" s="14">
        <f>SUM(B2:G2)</f>
        <v>1</v>
      </c>
    </row>
    <row r="3" spans="1:8" ht="28.9" thickBot="1" x14ac:dyDescent="0.5">
      <c r="A3" s="6" t="s">
        <v>8</v>
      </c>
      <c r="B3" s="39">
        <f t="shared" ref="B3:G3" si="0">16.67/100</f>
        <v>0.16670000000000001</v>
      </c>
      <c r="C3" s="11">
        <f t="shared" si="0"/>
        <v>0.16670000000000001</v>
      </c>
      <c r="D3" s="12">
        <f t="shared" si="0"/>
        <v>0.16670000000000001</v>
      </c>
      <c r="E3" s="44">
        <f t="shared" si="0"/>
        <v>0.16670000000000001</v>
      </c>
      <c r="F3" s="13">
        <f t="shared" si="0"/>
        <v>0.16670000000000001</v>
      </c>
      <c r="G3" s="51">
        <f t="shared" si="0"/>
        <v>0.16670000000000001</v>
      </c>
      <c r="H3" s="8">
        <v>1</v>
      </c>
    </row>
    <row r="4" spans="1:8" ht="14.65" thickBot="1" x14ac:dyDescent="0.5">
      <c r="A4" s="6" t="s">
        <v>9</v>
      </c>
      <c r="B4" s="40">
        <f>B2*2021</f>
        <v>440</v>
      </c>
      <c r="C4" s="41">
        <f t="shared" ref="C4:G4" si="1">C2*2021</f>
        <v>326</v>
      </c>
      <c r="D4" s="42">
        <f t="shared" si="1"/>
        <v>275</v>
      </c>
      <c r="E4" s="45">
        <f t="shared" si="1"/>
        <v>266</v>
      </c>
      <c r="F4" s="46">
        <f t="shared" si="1"/>
        <v>298</v>
      </c>
      <c r="G4" s="52">
        <f t="shared" si="1"/>
        <v>416</v>
      </c>
      <c r="H4" s="15">
        <f>SUM(B4:G4)</f>
        <v>2021</v>
      </c>
    </row>
    <row r="5" spans="1:8" ht="28.9" thickBot="1" x14ac:dyDescent="0.5">
      <c r="A5" s="6" t="s">
        <v>10</v>
      </c>
      <c r="B5" s="40">
        <f>B3*$H$4</f>
        <v>336.90070000000003</v>
      </c>
      <c r="C5" s="41">
        <f t="shared" ref="C5:G5" si="2">C3*$H$4</f>
        <v>336.90070000000003</v>
      </c>
      <c r="D5" s="42">
        <f t="shared" si="2"/>
        <v>336.90070000000003</v>
      </c>
      <c r="E5" s="45">
        <f t="shared" si="2"/>
        <v>336.90070000000003</v>
      </c>
      <c r="F5" s="46">
        <f t="shared" si="2"/>
        <v>336.90070000000003</v>
      </c>
      <c r="G5" s="52">
        <f t="shared" si="2"/>
        <v>336.90070000000003</v>
      </c>
      <c r="H5" s="15">
        <f>SUM(B5:G5)</f>
        <v>2021.4042000000004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237D-3F31-40C1-A551-457F1A726B87}">
  <dimension ref="A1:L7"/>
  <sheetViews>
    <sheetView workbookViewId="0">
      <selection activeCell="G14" sqref="G14"/>
    </sheetView>
  </sheetViews>
  <sheetFormatPr defaultRowHeight="14.25" x14ac:dyDescent="0.45"/>
  <cols>
    <col min="2" max="2" width="11.06640625" customWidth="1"/>
    <col min="4" max="4" width="13.73046875" customWidth="1"/>
  </cols>
  <sheetData>
    <row r="1" spans="1:12" x14ac:dyDescent="0.45">
      <c r="A1" s="60" t="s">
        <v>56</v>
      </c>
      <c r="B1" s="60" t="s">
        <v>58</v>
      </c>
      <c r="C1" s="60" t="s">
        <v>57</v>
      </c>
      <c r="D1" s="60" t="s">
        <v>59</v>
      </c>
      <c r="E1" s="60" t="s">
        <v>53</v>
      </c>
    </row>
    <row r="2" spans="1:12" x14ac:dyDescent="0.45">
      <c r="A2" s="58" t="str">
        <f>'my_bagchisq setup unequal props'!B1</f>
        <v>Orange</v>
      </c>
      <c r="B2" s="58">
        <v>1</v>
      </c>
      <c r="C2" s="61" t="s">
        <v>60</v>
      </c>
      <c r="D2" s="58">
        <f>1</f>
        <v>1</v>
      </c>
      <c r="E2" s="59">
        <f>'my_bagchisq setup unequal props'!B4</f>
        <v>2</v>
      </c>
      <c r="H2" t="s">
        <v>0</v>
      </c>
      <c r="I2">
        <v>1</v>
      </c>
      <c r="J2" t="s">
        <v>60</v>
      </c>
      <c r="K2">
        <v>1</v>
      </c>
      <c r="L2">
        <v>2</v>
      </c>
    </row>
    <row r="3" spans="1:12" x14ac:dyDescent="0.45">
      <c r="A3" s="58" t="s">
        <v>0</v>
      </c>
      <c r="B3" s="58">
        <v>1</v>
      </c>
      <c r="C3" s="62" t="s">
        <v>61</v>
      </c>
      <c r="D3" s="58">
        <f>2</f>
        <v>2</v>
      </c>
      <c r="E3" s="59">
        <v>440</v>
      </c>
      <c r="H3" t="s">
        <v>0</v>
      </c>
      <c r="I3">
        <v>1</v>
      </c>
      <c r="J3" t="s">
        <v>61</v>
      </c>
      <c r="K3">
        <v>2</v>
      </c>
      <c r="L3">
        <v>440</v>
      </c>
    </row>
    <row r="4" spans="1:12" x14ac:dyDescent="0.45">
      <c r="A4" s="58" t="s">
        <v>62</v>
      </c>
      <c r="B4" s="58">
        <v>2</v>
      </c>
      <c r="C4" s="59" t="s">
        <v>60</v>
      </c>
      <c r="D4" s="58">
        <v>1</v>
      </c>
      <c r="E4" s="58">
        <v>54</v>
      </c>
      <c r="H4" t="s">
        <v>62</v>
      </c>
      <c r="I4">
        <v>2</v>
      </c>
      <c r="J4" t="s">
        <v>60</v>
      </c>
      <c r="K4">
        <v>1</v>
      </c>
      <c r="L4">
        <v>54</v>
      </c>
    </row>
    <row r="5" spans="1:12" x14ac:dyDescent="0.45">
      <c r="A5" s="58" t="s">
        <v>63</v>
      </c>
      <c r="B5" s="58">
        <v>2</v>
      </c>
      <c r="C5" s="59" t="s">
        <v>61</v>
      </c>
      <c r="D5" s="58">
        <v>2</v>
      </c>
      <c r="E5" s="59">
        <f>2021-E3</f>
        <v>1581</v>
      </c>
      <c r="H5" t="s">
        <v>63</v>
      </c>
      <c r="I5">
        <v>2</v>
      </c>
      <c r="J5" t="s">
        <v>61</v>
      </c>
      <c r="K5">
        <v>2</v>
      </c>
      <c r="L5">
        <v>1581</v>
      </c>
    </row>
    <row r="6" spans="1:12" x14ac:dyDescent="0.45">
      <c r="A6" s="58"/>
      <c r="B6" s="58"/>
      <c r="C6" s="59"/>
    </row>
    <row r="7" spans="1:12" x14ac:dyDescent="0.45">
      <c r="A7" s="58"/>
      <c r="B7" s="58"/>
      <c r="C7" s="5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m&amp;m whole class</vt:lpstr>
      <vt:lpstr>my_bagchisq setup unequal props</vt:lpstr>
      <vt:lpstr>mybag_spss_setup</vt:lpstr>
      <vt:lpstr>mybag_spss_setup_unequal</vt:lpstr>
      <vt:lpstr>class_chisq setup unequal props</vt:lpstr>
      <vt:lpstr>class_spss_setup</vt:lpstr>
      <vt:lpstr>my_bag_chisq setup equal props</vt:lpstr>
      <vt:lpstr>class_chisq setup equal props</vt:lpstr>
      <vt:lpstr>cross-tab spss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Tingwei Adeck</dc:creator>
  <cp:lastModifiedBy>Tingwei Adeck</cp:lastModifiedBy>
  <dcterms:created xsi:type="dcterms:W3CDTF">2022-11-04T21:29:27Z</dcterms:created>
  <dcterms:modified xsi:type="dcterms:W3CDTF">2023-08-02T10:38:17Z</dcterms:modified>
</cp:coreProperties>
</file>