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wnloads\Repos_4cleanup\Repositories_AP\CochransQ_McNemar_SAS\Input\"/>
    </mc:Choice>
  </mc:AlternateContent>
  <xr:revisionPtr revIDLastSave="0" documentId="13_ncr:1_{63ECEC73-1589-457A-B505-363227235024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coch" sheetId="1" r:id="rId1"/>
    <sheet name="cochran_test" sheetId="4" r:id="rId2"/>
    <sheet name="spss_ready" sheetId="2" r:id="rId3"/>
    <sheet name="var_view_sps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4" l="1"/>
  <c r="A44" i="4"/>
  <c r="A43" i="4"/>
  <c r="A38" i="4"/>
  <c r="G18" i="1"/>
  <c r="H18" i="1" s="1"/>
  <c r="G34" i="1"/>
  <c r="H34" i="1" s="1"/>
  <c r="G50" i="1"/>
  <c r="H50" i="1" s="1"/>
  <c r="B3" i="4"/>
  <c r="B2" i="4"/>
  <c r="B6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I41" i="1" s="1"/>
  <c r="J41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I57" i="1" s="1"/>
  <c r="J57" i="1" s="1"/>
  <c r="F58" i="1"/>
  <c r="F59" i="1"/>
  <c r="F60" i="1"/>
  <c r="F61" i="1"/>
  <c r="F62" i="1"/>
  <c r="F63" i="1"/>
  <c r="F64" i="1"/>
  <c r="E3" i="1"/>
  <c r="E4" i="1"/>
  <c r="E5" i="1"/>
  <c r="E6" i="1"/>
  <c r="E7" i="1"/>
  <c r="E8" i="1"/>
  <c r="E9" i="1"/>
  <c r="E10" i="1"/>
  <c r="E11" i="1"/>
  <c r="G11" i="1" s="1"/>
  <c r="H11" i="1" s="1"/>
  <c r="E12" i="1"/>
  <c r="E13" i="1"/>
  <c r="G13" i="1" s="1"/>
  <c r="H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27" i="1" s="1"/>
  <c r="H27" i="1" s="1"/>
  <c r="E28" i="1"/>
  <c r="E29" i="1"/>
  <c r="E30" i="1"/>
  <c r="I30" i="1" s="1"/>
  <c r="J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G43" i="1" s="1"/>
  <c r="H43" i="1" s="1"/>
  <c r="E44" i="1"/>
  <c r="E45" i="1"/>
  <c r="E46" i="1"/>
  <c r="I46" i="1" s="1"/>
  <c r="J46" i="1" s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G59" i="1" s="1"/>
  <c r="H59" i="1" s="1"/>
  <c r="E60" i="1"/>
  <c r="E61" i="1"/>
  <c r="E62" i="1"/>
  <c r="I62" i="1" s="1"/>
  <c r="J62" i="1" s="1"/>
  <c r="E63" i="1"/>
  <c r="E64" i="1"/>
  <c r="D3" i="1"/>
  <c r="I3" i="1" s="1"/>
  <c r="J3" i="1" s="1"/>
  <c r="D4" i="1"/>
  <c r="I4" i="1" s="1"/>
  <c r="J4" i="1" s="1"/>
  <c r="D5" i="1"/>
  <c r="L5" i="1" s="1"/>
  <c r="M5" i="1" s="1"/>
  <c r="D6" i="1"/>
  <c r="L6" i="1" s="1"/>
  <c r="M6" i="1" s="1"/>
  <c r="D7" i="1"/>
  <c r="I7" i="1" s="1"/>
  <c r="J7" i="1" s="1"/>
  <c r="D8" i="1"/>
  <c r="D9" i="1"/>
  <c r="D10" i="1"/>
  <c r="D11" i="1"/>
  <c r="D12" i="1"/>
  <c r="G12" i="1" s="1"/>
  <c r="H12" i="1" s="1"/>
  <c r="D13" i="1"/>
  <c r="D14" i="1"/>
  <c r="L14" i="1" s="1"/>
  <c r="M14" i="1" s="1"/>
  <c r="D15" i="1"/>
  <c r="D16" i="1"/>
  <c r="I16" i="1" s="1"/>
  <c r="J16" i="1" s="1"/>
  <c r="D17" i="1"/>
  <c r="L17" i="1" s="1"/>
  <c r="M17" i="1" s="1"/>
  <c r="D18" i="1"/>
  <c r="D19" i="1"/>
  <c r="I19" i="1" s="1"/>
  <c r="J19" i="1" s="1"/>
  <c r="D20" i="1"/>
  <c r="I20" i="1" s="1"/>
  <c r="J20" i="1" s="1"/>
  <c r="D21" i="1"/>
  <c r="L21" i="1" s="1"/>
  <c r="M21" i="1" s="1"/>
  <c r="D22" i="1"/>
  <c r="L22" i="1" s="1"/>
  <c r="M22" i="1" s="1"/>
  <c r="D23" i="1"/>
  <c r="I23" i="1" s="1"/>
  <c r="J23" i="1" s="1"/>
  <c r="D24" i="1"/>
  <c r="D25" i="1"/>
  <c r="D26" i="1"/>
  <c r="D27" i="1"/>
  <c r="D28" i="1"/>
  <c r="G28" i="1" s="1"/>
  <c r="H28" i="1" s="1"/>
  <c r="D29" i="1"/>
  <c r="D30" i="1"/>
  <c r="G30" i="1" s="1"/>
  <c r="H30" i="1" s="1"/>
  <c r="D31" i="1"/>
  <c r="D32" i="1"/>
  <c r="I32" i="1" s="1"/>
  <c r="J32" i="1" s="1"/>
  <c r="D33" i="1"/>
  <c r="L33" i="1" s="1"/>
  <c r="M33" i="1" s="1"/>
  <c r="D34" i="1"/>
  <c r="D35" i="1"/>
  <c r="I35" i="1" s="1"/>
  <c r="J35" i="1" s="1"/>
  <c r="D36" i="1"/>
  <c r="I36" i="1" s="1"/>
  <c r="J36" i="1" s="1"/>
  <c r="D37" i="1"/>
  <c r="L37" i="1" s="1"/>
  <c r="M37" i="1" s="1"/>
  <c r="D38" i="1"/>
  <c r="L38" i="1" s="1"/>
  <c r="M38" i="1" s="1"/>
  <c r="D39" i="1"/>
  <c r="I39" i="1" s="1"/>
  <c r="J39" i="1" s="1"/>
  <c r="D40" i="1"/>
  <c r="D41" i="1"/>
  <c r="L41" i="1" s="1"/>
  <c r="M41" i="1" s="1"/>
  <c r="D42" i="1"/>
  <c r="D43" i="1"/>
  <c r="D44" i="1"/>
  <c r="G44" i="1" s="1"/>
  <c r="H44" i="1" s="1"/>
  <c r="D45" i="1"/>
  <c r="D46" i="1"/>
  <c r="D47" i="1"/>
  <c r="G47" i="1" s="1"/>
  <c r="H47" i="1" s="1"/>
  <c r="D48" i="1"/>
  <c r="I48" i="1" s="1"/>
  <c r="J48" i="1" s="1"/>
  <c r="D49" i="1"/>
  <c r="L49" i="1" s="1"/>
  <c r="M49" i="1" s="1"/>
  <c r="D50" i="1"/>
  <c r="D51" i="1"/>
  <c r="I51" i="1" s="1"/>
  <c r="J51" i="1" s="1"/>
  <c r="D52" i="1"/>
  <c r="I52" i="1" s="1"/>
  <c r="J52" i="1" s="1"/>
  <c r="D53" i="1"/>
  <c r="L53" i="1" s="1"/>
  <c r="M53" i="1" s="1"/>
  <c r="D54" i="1"/>
  <c r="I54" i="1" s="1"/>
  <c r="J54" i="1" s="1"/>
  <c r="D55" i="1"/>
  <c r="I55" i="1" s="1"/>
  <c r="J55" i="1" s="1"/>
  <c r="D56" i="1"/>
  <c r="D57" i="1"/>
  <c r="L57" i="1" s="1"/>
  <c r="M57" i="1" s="1"/>
  <c r="D58" i="1"/>
  <c r="D59" i="1"/>
  <c r="D60" i="1"/>
  <c r="D61" i="1"/>
  <c r="D62" i="1"/>
  <c r="G62" i="1" s="1"/>
  <c r="H62" i="1" s="1"/>
  <c r="D63" i="1"/>
  <c r="G63" i="1" s="1"/>
  <c r="H63" i="1" s="1"/>
  <c r="D64" i="1"/>
  <c r="I64" i="1" s="1"/>
  <c r="J64" i="1" s="1"/>
  <c r="F2" i="1"/>
  <c r="B14" i="4" s="1"/>
  <c r="E2" i="1"/>
  <c r="D2" i="1"/>
  <c r="I14" i="1" l="1"/>
  <c r="J14" i="1" s="1"/>
  <c r="G2" i="1"/>
  <c r="H2" i="1" s="1"/>
  <c r="G49" i="1"/>
  <c r="H49" i="1" s="1"/>
  <c r="G33" i="1"/>
  <c r="H33" i="1" s="1"/>
  <c r="G17" i="1"/>
  <c r="H17" i="1" s="1"/>
  <c r="I15" i="1"/>
  <c r="J15" i="1" s="1"/>
  <c r="G48" i="1"/>
  <c r="H48" i="1" s="1"/>
  <c r="G16" i="1"/>
  <c r="H16" i="1" s="1"/>
  <c r="I31" i="1"/>
  <c r="J31" i="1" s="1"/>
  <c r="L46" i="1"/>
  <c r="M46" i="1" s="1"/>
  <c r="G31" i="1"/>
  <c r="H31" i="1" s="1"/>
  <c r="G15" i="1"/>
  <c r="H15" i="1" s="1"/>
  <c r="L61" i="1"/>
  <c r="M61" i="1" s="1"/>
  <c r="L45" i="1"/>
  <c r="M45" i="1" s="1"/>
  <c r="L29" i="1"/>
  <c r="M29" i="1" s="1"/>
  <c r="L13" i="1"/>
  <c r="M13" i="1" s="1"/>
  <c r="G46" i="1"/>
  <c r="H46" i="1" s="1"/>
  <c r="G14" i="1"/>
  <c r="H14" i="1" s="1"/>
  <c r="I60" i="1"/>
  <c r="J60" i="1" s="1"/>
  <c r="G29" i="1"/>
  <c r="H29" i="1" s="1"/>
  <c r="I59" i="1"/>
  <c r="J59" i="1" s="1"/>
  <c r="L43" i="1"/>
  <c r="M43" i="1" s="1"/>
  <c r="I27" i="1"/>
  <c r="J27" i="1" s="1"/>
  <c r="I11" i="1"/>
  <c r="J11" i="1" s="1"/>
  <c r="G60" i="1"/>
  <c r="H60" i="1" s="1"/>
  <c r="G32" i="1"/>
  <c r="H32" i="1" s="1"/>
  <c r="I28" i="1"/>
  <c r="J28" i="1" s="1"/>
  <c r="G45" i="1"/>
  <c r="H45" i="1" s="1"/>
  <c r="I58" i="1"/>
  <c r="J58" i="1" s="1"/>
  <c r="L42" i="1"/>
  <c r="M42" i="1" s="1"/>
  <c r="I26" i="1"/>
  <c r="J26" i="1" s="1"/>
  <c r="I10" i="1"/>
  <c r="J10" i="1" s="1"/>
  <c r="L47" i="1"/>
  <c r="M47" i="1" s="1"/>
  <c r="L30" i="1"/>
  <c r="M30" i="1" s="1"/>
  <c r="I25" i="1"/>
  <c r="J25" i="1" s="1"/>
  <c r="I9" i="1"/>
  <c r="J9" i="1" s="1"/>
  <c r="G58" i="1"/>
  <c r="H58" i="1" s="1"/>
  <c r="G42" i="1"/>
  <c r="H42" i="1" s="1"/>
  <c r="G26" i="1"/>
  <c r="H26" i="1" s="1"/>
  <c r="G10" i="1"/>
  <c r="H10" i="1" s="1"/>
  <c r="G64" i="1"/>
  <c r="H64" i="1" s="1"/>
  <c r="I12" i="1"/>
  <c r="J12" i="1" s="1"/>
  <c r="I56" i="1"/>
  <c r="J56" i="1" s="1"/>
  <c r="I40" i="1"/>
  <c r="J40" i="1" s="1"/>
  <c r="I24" i="1"/>
  <c r="J24" i="1" s="1"/>
  <c r="I8" i="1"/>
  <c r="J8" i="1" s="1"/>
  <c r="G57" i="1"/>
  <c r="H57" i="1" s="1"/>
  <c r="G41" i="1"/>
  <c r="H41" i="1" s="1"/>
  <c r="G25" i="1"/>
  <c r="H25" i="1" s="1"/>
  <c r="G9" i="1"/>
  <c r="H9" i="1" s="1"/>
  <c r="I63" i="1"/>
  <c r="J63" i="1" s="1"/>
  <c r="I44" i="1"/>
  <c r="J44" i="1" s="1"/>
  <c r="G61" i="1"/>
  <c r="H61" i="1" s="1"/>
  <c r="G56" i="1"/>
  <c r="H56" i="1" s="1"/>
  <c r="G40" i="1"/>
  <c r="H40" i="1" s="1"/>
  <c r="G24" i="1"/>
  <c r="H24" i="1" s="1"/>
  <c r="G8" i="1"/>
  <c r="H8" i="1" s="1"/>
  <c r="L60" i="1"/>
  <c r="M60" i="1" s="1"/>
  <c r="G55" i="1"/>
  <c r="H55" i="1" s="1"/>
  <c r="G39" i="1"/>
  <c r="H39" i="1" s="1"/>
  <c r="G23" i="1"/>
  <c r="H23" i="1" s="1"/>
  <c r="G7" i="1"/>
  <c r="H7" i="1" s="1"/>
  <c r="L44" i="1"/>
  <c r="M44" i="1" s="1"/>
  <c r="G54" i="1"/>
  <c r="H54" i="1" s="1"/>
  <c r="G38" i="1"/>
  <c r="H38" i="1" s="1"/>
  <c r="G22" i="1"/>
  <c r="H22" i="1" s="1"/>
  <c r="G6" i="1"/>
  <c r="H6" i="1" s="1"/>
  <c r="L28" i="1"/>
  <c r="M28" i="1" s="1"/>
  <c r="G53" i="1"/>
  <c r="H53" i="1" s="1"/>
  <c r="G37" i="1"/>
  <c r="H37" i="1" s="1"/>
  <c r="G21" i="1"/>
  <c r="H21" i="1" s="1"/>
  <c r="G5" i="1"/>
  <c r="H5" i="1" s="1"/>
  <c r="I2" i="1"/>
  <c r="J2" i="1" s="1"/>
  <c r="I49" i="1"/>
  <c r="J49" i="1" s="1"/>
  <c r="I33" i="1"/>
  <c r="J33" i="1" s="1"/>
  <c r="I17" i="1"/>
  <c r="J17" i="1" s="1"/>
  <c r="L12" i="1"/>
  <c r="M12" i="1" s="1"/>
  <c r="G52" i="1"/>
  <c r="H52" i="1" s="1"/>
  <c r="G36" i="1"/>
  <c r="H36" i="1" s="1"/>
  <c r="G20" i="1"/>
  <c r="H20" i="1" s="1"/>
  <c r="G4" i="1"/>
  <c r="H4" i="1" s="1"/>
  <c r="L62" i="1"/>
  <c r="M62" i="1" s="1"/>
  <c r="B13" i="4"/>
  <c r="G51" i="1"/>
  <c r="H51" i="1" s="1"/>
  <c r="G35" i="1"/>
  <c r="H35" i="1" s="1"/>
  <c r="G19" i="1"/>
  <c r="H19" i="1" s="1"/>
  <c r="G3" i="1"/>
  <c r="H3" i="1" s="1"/>
  <c r="L64" i="1"/>
  <c r="M64" i="1" s="1"/>
  <c r="L32" i="1"/>
  <c r="M32" i="1" s="1"/>
  <c r="I50" i="1"/>
  <c r="J50" i="1" s="1"/>
  <c r="I34" i="1"/>
  <c r="J34" i="1" s="1"/>
  <c r="I18" i="1"/>
  <c r="J18" i="1" s="1"/>
  <c r="I47" i="1"/>
  <c r="J47" i="1" s="1"/>
  <c r="L63" i="1"/>
  <c r="M63" i="1" s="1"/>
  <c r="L31" i="1"/>
  <c r="M31" i="1" s="1"/>
  <c r="L15" i="1"/>
  <c r="M15" i="1" s="1"/>
  <c r="L48" i="1"/>
  <c r="M48" i="1" s="1"/>
  <c r="L16" i="1"/>
  <c r="M16" i="1" s="1"/>
  <c r="I43" i="1"/>
  <c r="J43" i="1" s="1"/>
  <c r="I42" i="1"/>
  <c r="J42" i="1" s="1"/>
  <c r="I29" i="1"/>
  <c r="J29" i="1" s="1"/>
  <c r="I61" i="1"/>
  <c r="J61" i="1" s="1"/>
  <c r="I45" i="1"/>
  <c r="J45" i="1" s="1"/>
  <c r="I13" i="1"/>
  <c r="J13" i="1" s="1"/>
  <c r="L59" i="1"/>
  <c r="M59" i="1" s="1"/>
  <c r="L27" i="1"/>
  <c r="M27" i="1" s="1"/>
  <c r="L11" i="1"/>
  <c r="M11" i="1" s="1"/>
  <c r="B7" i="4"/>
  <c r="L2" i="1"/>
  <c r="M2" i="1" s="1"/>
  <c r="M66" i="1" s="1"/>
  <c r="L58" i="1"/>
  <c r="M58" i="1" s="1"/>
  <c r="L26" i="1"/>
  <c r="M26" i="1" s="1"/>
  <c r="L10" i="1"/>
  <c r="M10" i="1" s="1"/>
  <c r="B5" i="4"/>
  <c r="L25" i="1"/>
  <c r="M25" i="1" s="1"/>
  <c r="L9" i="1"/>
  <c r="M9" i="1" s="1"/>
  <c r="L56" i="1"/>
  <c r="M56" i="1" s="1"/>
  <c r="L40" i="1"/>
  <c r="M40" i="1" s="1"/>
  <c r="L24" i="1"/>
  <c r="M24" i="1" s="1"/>
  <c r="L8" i="1"/>
  <c r="M8" i="1" s="1"/>
  <c r="L55" i="1"/>
  <c r="M55" i="1" s="1"/>
  <c r="L39" i="1"/>
  <c r="M39" i="1" s="1"/>
  <c r="L23" i="1"/>
  <c r="M23" i="1" s="1"/>
  <c r="L7" i="1"/>
  <c r="M7" i="1" s="1"/>
  <c r="B12" i="4"/>
  <c r="L54" i="1"/>
  <c r="M54" i="1" s="1"/>
  <c r="L52" i="1"/>
  <c r="M52" i="1" s="1"/>
  <c r="L36" i="1"/>
  <c r="M36" i="1" s="1"/>
  <c r="L20" i="1"/>
  <c r="M20" i="1" s="1"/>
  <c r="I38" i="1"/>
  <c r="J38" i="1" s="1"/>
  <c r="I22" i="1"/>
  <c r="J22" i="1" s="1"/>
  <c r="I6" i="1"/>
  <c r="J6" i="1" s="1"/>
  <c r="L51" i="1"/>
  <c r="M51" i="1" s="1"/>
  <c r="L35" i="1"/>
  <c r="M35" i="1" s="1"/>
  <c r="L19" i="1"/>
  <c r="M19" i="1" s="1"/>
  <c r="I53" i="1"/>
  <c r="J53" i="1" s="1"/>
  <c r="I37" i="1"/>
  <c r="J37" i="1" s="1"/>
  <c r="I21" i="1"/>
  <c r="J21" i="1" s="1"/>
  <c r="I5" i="1"/>
  <c r="J5" i="1" s="1"/>
  <c r="L4" i="1"/>
  <c r="M4" i="1" s="1"/>
  <c r="L50" i="1"/>
  <c r="M50" i="1" s="1"/>
  <c r="L34" i="1"/>
  <c r="M34" i="1" s="1"/>
  <c r="L18" i="1"/>
  <c r="M18" i="1" s="1"/>
  <c r="L3" i="1"/>
  <c r="M3" i="1" s="1"/>
  <c r="A29" i="4" l="1"/>
  <c r="B15" i="4"/>
  <c r="C13" i="4" l="1"/>
  <c r="C14" i="4"/>
  <c r="C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Tingwei Adeck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Tingwei Adeck:</t>
        </r>
        <r>
          <rPr>
            <sz val="9"/>
            <color indexed="81"/>
            <rFont val="Tahoma"/>
            <family val="2"/>
          </rPr>
          <t xml:space="preserve">
discordant test postulates that
the sum of numvars be gt 0 and lt 3</t>
        </r>
      </text>
    </comment>
  </commentList>
</comments>
</file>

<file path=xl/sharedStrings.xml><?xml version="1.0" encoding="utf-8"?>
<sst xmlns="http://schemas.openxmlformats.org/spreadsheetml/2006/main" count="481" uniqueCount="49">
  <si>
    <t>Pre_test</t>
  </si>
  <si>
    <t>Post_test</t>
  </si>
  <si>
    <t>Nine_month_post_test</t>
  </si>
  <si>
    <t>Failed</t>
  </si>
  <si>
    <t>Passed</t>
  </si>
  <si>
    <t>Pre_test_num</t>
  </si>
  <si>
    <t>Post_test_num</t>
  </si>
  <si>
    <t>Nine_month_post_test_num</t>
  </si>
  <si>
    <t>Discordant_test_num</t>
  </si>
  <si>
    <t>Discordant_code</t>
  </si>
  <si>
    <t>String</t>
  </si>
  <si>
    <t>None</t>
  </si>
  <si>
    <t>Left</t>
  </si>
  <si>
    <t>Nominal</t>
  </si>
  <si>
    <t>Input</t>
  </si>
  <si>
    <t>Numeric</t>
  </si>
  <si>
    <t>{0, Failed}...</t>
  </si>
  <si>
    <t>Right</t>
  </si>
  <si>
    <t>Discordant_num_spss</t>
  </si>
  <si>
    <t>spss calculation of discordance</t>
  </si>
  <si>
    <t>pre-post</t>
  </si>
  <si>
    <t>counts_discordant</t>
  </si>
  <si>
    <t>count_discordant_pre-post</t>
  </si>
  <si>
    <t>Step 1</t>
  </si>
  <si>
    <t>k</t>
  </si>
  <si>
    <t>N</t>
  </si>
  <si>
    <t>Pass</t>
  </si>
  <si>
    <t>p</t>
  </si>
  <si>
    <t>f</t>
  </si>
  <si>
    <t>Step 2</t>
  </si>
  <si>
    <t>pre</t>
  </si>
  <si>
    <t>post</t>
  </si>
  <si>
    <t>nine_mopost</t>
  </si>
  <si>
    <t>C_j</t>
  </si>
  <si>
    <t>(Cj-N/k)^2</t>
  </si>
  <si>
    <t>Define parameters</t>
  </si>
  <si>
    <t># categories</t>
  </si>
  <si>
    <t>Step 3</t>
  </si>
  <si>
    <t>R_j</t>
  </si>
  <si>
    <t>R_j(k-R_j)</t>
  </si>
  <si>
    <t>Get R_j or # of successes</t>
  </si>
  <si>
    <t>Step 4</t>
  </si>
  <si>
    <t>Get success * failures</t>
  </si>
  <si>
    <t>Step 5</t>
  </si>
  <si>
    <t>Get Q from formula to right</t>
  </si>
  <si>
    <t>Step 6</t>
  </si>
  <si>
    <t>Get DF</t>
  </si>
  <si>
    <t>Step 7</t>
  </si>
  <si>
    <t>Get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</si>
</sst>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157163</xdr:colOff>
      <xdr:row>25</xdr:row>
      <xdr:rowOff>95250</xdr:rowOff>
    </xdr:from>
    <xdr:to>
      <xdr:col>6</xdr:col>
      <xdr:colOff>528638</xdr:colOff>
      <xdr:row>33</xdr:row>
      <xdr:rowOff>19050</xdr:rowOff>
    </xdr:to>
    <xdr:pic>
      <xdr:nvPicPr>
        <xdr:cNvPr id="2" name="Picture 1" descr="cochran's q test statistic">
          <a:extLst>
            <a:ext uri="{FF2B5EF4-FFF2-40B4-BE49-F238E27FC236}">
              <a16:creationId xmlns:a16="http://schemas.microsoft.com/office/drawing/2014/main" id="{A8C9D6CD-29FC-B885-D819-3BD86A53F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6" y="4619625"/>
          <a:ext cx="3200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C1" workbookViewId="0">
      <selection activeCell="F8" sqref="F8"/>
    </sheetView>
  </sheetViews>
  <sheetFormatPr defaultRowHeight="14.25" x14ac:dyDescent="0.45"/>
  <cols>
    <col min="1" max="1" width="20.59765625" customWidth="1"/>
    <col min="2" max="2" width="19.9296875" customWidth="1"/>
    <col min="3" max="3" width="26.06640625" customWidth="1"/>
    <col min="4" max="4" width="18.6640625" customWidth="1"/>
    <col min="5" max="5" width="18.265625" customWidth="1"/>
    <col min="6" max="6" width="30.06640625" customWidth="1"/>
    <col min="9" max="9" width="21.9296875" customWidth="1"/>
    <col min="10" max="10" width="12.1328125" customWidth="1"/>
    <col min="12" max="12" width="15.199218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38</v>
      </c>
      <c r="H1" s="1" t="s">
        <v>39</v>
      </c>
      <c r="I1" t="s">
        <v>8</v>
      </c>
      <c r="J1" t="s">
        <v>9</v>
      </c>
      <c r="L1" t="s">
        <v>20</v>
      </c>
      <c r="M1" t="s">
        <v>22</v>
      </c>
    </row>
    <row r="2" spans="1:13" x14ac:dyDescent="0.45">
      <c r="A2" t="s">
        <v>3</v>
      </c>
      <c r="B2" t="s">
        <v>3</v>
      </c>
      <c r="C2" t="s">
        <v>4</v>
      </c>
      <c r="D2">
        <f>IF(A2="Failed",0,1)</f>
        <v>0</v>
      </c>
      <c r="E2">
        <f>IF(B2="Failed",0,1)</f>
        <v>0</v>
      </c>
      <c r="F2">
        <f>IF(C2="Failed",0,1)</f>
        <v>1</v>
      </c>
      <c r="G2">
        <f>COUNTIF(D2:F2,cochran_test!$B$2)</f>
        <v>1</v>
      </c>
      <c r="H2">
        <f>G2*(cochran_test!$B$5-coch!G2)</f>
        <v>2</v>
      </c>
      <c r="I2">
        <f>SUM(D2:F2)</f>
        <v>1</v>
      </c>
      <c r="J2" t="str">
        <f>IF(AND(I2&gt;0,I2&lt;3),"Discordant","Cordant")</f>
        <v>Discordant</v>
      </c>
      <c r="L2">
        <f>SUM(D2,E2)</f>
        <v>0</v>
      </c>
      <c r="M2" t="str">
        <f>IF(OR(L2=0,L2=2),"cordant","discordant")</f>
        <v>cordant</v>
      </c>
    </row>
    <row r="3" spans="1:13" x14ac:dyDescent="0.45">
      <c r="A3" t="s">
        <v>3</v>
      </c>
      <c r="B3" t="s">
        <v>3</v>
      </c>
      <c r="C3" t="s">
        <v>3</v>
      </c>
      <c r="D3">
        <f t="shared" ref="D3:D64" si="0">IF(A3="Failed",0,1)</f>
        <v>0</v>
      </c>
      <c r="E3">
        <f t="shared" ref="E3:E64" si="1">IF(B3="Failed",0,1)</f>
        <v>0</v>
      </c>
      <c r="F3">
        <f t="shared" ref="F3:F64" si="2">IF(C3="Failed",0,1)</f>
        <v>0</v>
      </c>
      <c r="G3">
        <f>COUNTIF(D3:F3,cochran_test!$B$2)</f>
        <v>0</v>
      </c>
      <c r="H3">
        <f>G3*(cochran_test!$B$5-coch!G3)</f>
        <v>0</v>
      </c>
      <c r="I3">
        <f>SUM(D3:F3)</f>
        <v>0</v>
      </c>
      <c r="J3" t="str">
        <f t="shared" ref="J3:J64" si="3">IF(AND(I3&gt;0,I3&lt;3),"Discordant","Cordant")</f>
        <v>Cordant</v>
      </c>
      <c r="L3">
        <f>SUM(D3,E3)</f>
        <v>0</v>
      </c>
      <c r="M3" t="str">
        <f t="shared" ref="M3:M64" si="4">IF(OR(L3=0,L3=2),"cordant","discordant")</f>
        <v>cordant</v>
      </c>
    </row>
    <row r="4" spans="1:13" x14ac:dyDescent="0.45">
      <c r="A4" t="s">
        <v>3</v>
      </c>
      <c r="B4" t="s">
        <v>3</v>
      </c>
      <c r="C4" t="s">
        <v>3</v>
      </c>
      <c r="D4">
        <f t="shared" si="0"/>
        <v>0</v>
      </c>
      <c r="E4">
        <f t="shared" si="1"/>
        <v>0</v>
      </c>
      <c r="F4">
        <f t="shared" si="2"/>
        <v>0</v>
      </c>
      <c r="G4">
        <f>COUNTIF(D4:F4,cochran_test!$B$2)</f>
        <v>0</v>
      </c>
      <c r="H4">
        <f>G4*(cochran_test!$B$5-coch!G4)</f>
        <v>0</v>
      </c>
      <c r="I4">
        <f>SUM(D4:F4)</f>
        <v>0</v>
      </c>
      <c r="J4" t="str">
        <f t="shared" si="3"/>
        <v>Cordant</v>
      </c>
      <c r="L4">
        <f>SUM(D4,E4)</f>
        <v>0</v>
      </c>
      <c r="M4" t="str">
        <f t="shared" si="4"/>
        <v>cordant</v>
      </c>
    </row>
    <row r="5" spans="1:13" x14ac:dyDescent="0.45">
      <c r="A5" t="s">
        <v>3</v>
      </c>
      <c r="B5" t="s">
        <v>4</v>
      </c>
      <c r="C5" t="s">
        <v>3</v>
      </c>
      <c r="D5">
        <f t="shared" si="0"/>
        <v>0</v>
      </c>
      <c r="E5">
        <f t="shared" si="1"/>
        <v>1</v>
      </c>
      <c r="F5">
        <f t="shared" si="2"/>
        <v>0</v>
      </c>
      <c r="G5">
        <f>COUNTIF(D5:F5,cochran_test!$B$2)</f>
        <v>1</v>
      </c>
      <c r="H5">
        <f>G5*(cochran_test!$B$5-coch!G5)</f>
        <v>2</v>
      </c>
      <c r="I5">
        <f>SUM(D5:F5)</f>
        <v>1</v>
      </c>
      <c r="J5" t="str">
        <f t="shared" si="3"/>
        <v>Discordant</v>
      </c>
      <c r="L5">
        <f>SUM(D5,E5)</f>
        <v>1</v>
      </c>
      <c r="M5" t="str">
        <f t="shared" si="4"/>
        <v>discordant</v>
      </c>
    </row>
    <row r="6" spans="1:13" x14ac:dyDescent="0.45">
      <c r="A6" t="s">
        <v>3</v>
      </c>
      <c r="B6" t="s">
        <v>3</v>
      </c>
      <c r="C6" t="s">
        <v>3</v>
      </c>
      <c r="D6">
        <f t="shared" si="0"/>
        <v>0</v>
      </c>
      <c r="E6">
        <f t="shared" si="1"/>
        <v>0</v>
      </c>
      <c r="F6">
        <f t="shared" si="2"/>
        <v>0</v>
      </c>
      <c r="G6">
        <f>COUNTIF(D6:F6,cochran_test!$B$2)</f>
        <v>0</v>
      </c>
      <c r="H6">
        <f>G6*(cochran_test!$B$5-coch!G6)</f>
        <v>0</v>
      </c>
      <c r="I6">
        <f>SUM(D6:F6)</f>
        <v>0</v>
      </c>
      <c r="J6" t="str">
        <f t="shared" si="3"/>
        <v>Cordant</v>
      </c>
      <c r="L6">
        <f>SUM(D6,E6)</f>
        <v>0</v>
      </c>
      <c r="M6" t="str">
        <f t="shared" si="4"/>
        <v>cordant</v>
      </c>
    </row>
    <row r="7" spans="1:13" x14ac:dyDescent="0.45">
      <c r="A7" t="s">
        <v>3</v>
      </c>
      <c r="B7" t="s">
        <v>3</v>
      </c>
      <c r="C7" t="s">
        <v>3</v>
      </c>
      <c r="D7">
        <f t="shared" si="0"/>
        <v>0</v>
      </c>
      <c r="E7">
        <f t="shared" si="1"/>
        <v>0</v>
      </c>
      <c r="F7">
        <f t="shared" si="2"/>
        <v>0</v>
      </c>
      <c r="G7">
        <f>COUNTIF(D7:F7,cochran_test!$B$2)</f>
        <v>0</v>
      </c>
      <c r="H7">
        <f>G7*(cochran_test!$B$5-coch!G7)</f>
        <v>0</v>
      </c>
      <c r="I7">
        <f>SUM(D7:F7)</f>
        <v>0</v>
      </c>
      <c r="J7" t="str">
        <f t="shared" si="3"/>
        <v>Cordant</v>
      </c>
      <c r="L7">
        <f>SUM(D7,E7)</f>
        <v>0</v>
      </c>
      <c r="M7" t="str">
        <f t="shared" si="4"/>
        <v>cordant</v>
      </c>
    </row>
    <row r="8" spans="1:13" x14ac:dyDescent="0.45">
      <c r="A8" t="s">
        <v>3</v>
      </c>
      <c r="B8" t="s">
        <v>3</v>
      </c>
      <c r="C8" t="s">
        <v>3</v>
      </c>
      <c r="D8">
        <f t="shared" si="0"/>
        <v>0</v>
      </c>
      <c r="E8">
        <f t="shared" si="1"/>
        <v>0</v>
      </c>
      <c r="F8">
        <f t="shared" si="2"/>
        <v>0</v>
      </c>
      <c r="G8">
        <f>COUNTIF(D8:F8,cochran_test!$B$2)</f>
        <v>0</v>
      </c>
      <c r="H8">
        <f>G8*(cochran_test!$B$5-coch!G8)</f>
        <v>0</v>
      </c>
      <c r="I8">
        <f>SUM(D8:F8)</f>
        <v>0</v>
      </c>
      <c r="J8" t="str">
        <f t="shared" si="3"/>
        <v>Cordant</v>
      </c>
      <c r="L8">
        <f>SUM(D8,E8)</f>
        <v>0</v>
      </c>
      <c r="M8" t="str">
        <f t="shared" si="4"/>
        <v>cordant</v>
      </c>
    </row>
    <row r="9" spans="1:13" x14ac:dyDescent="0.45">
      <c r="A9" t="s">
        <v>3</v>
      </c>
      <c r="B9" t="s">
        <v>3</v>
      </c>
      <c r="C9" t="s">
        <v>3</v>
      </c>
      <c r="D9">
        <f t="shared" si="0"/>
        <v>0</v>
      </c>
      <c r="E9">
        <f t="shared" si="1"/>
        <v>0</v>
      </c>
      <c r="F9">
        <f t="shared" si="2"/>
        <v>0</v>
      </c>
      <c r="G9">
        <f>COUNTIF(D9:F9,cochran_test!$B$2)</f>
        <v>0</v>
      </c>
      <c r="H9">
        <f>G9*(cochran_test!$B$5-coch!G9)</f>
        <v>0</v>
      </c>
      <c r="I9">
        <f>SUM(D9:F9)</f>
        <v>0</v>
      </c>
      <c r="J9" t="str">
        <f t="shared" si="3"/>
        <v>Cordant</v>
      </c>
      <c r="L9">
        <f>SUM(D9,E9)</f>
        <v>0</v>
      </c>
      <c r="M9" t="str">
        <f t="shared" si="4"/>
        <v>cordant</v>
      </c>
    </row>
    <row r="10" spans="1:13" x14ac:dyDescent="0.45">
      <c r="A10" t="s">
        <v>3</v>
      </c>
      <c r="B10" t="s">
        <v>4</v>
      </c>
      <c r="C10" t="s">
        <v>4</v>
      </c>
      <c r="D10">
        <f t="shared" si="0"/>
        <v>0</v>
      </c>
      <c r="E10">
        <f t="shared" si="1"/>
        <v>1</v>
      </c>
      <c r="F10">
        <f t="shared" si="2"/>
        <v>1</v>
      </c>
      <c r="G10">
        <f>COUNTIF(D10:F10,cochran_test!$B$2)</f>
        <v>2</v>
      </c>
      <c r="H10">
        <f>G10*(cochran_test!$B$5-coch!G10)</f>
        <v>2</v>
      </c>
      <c r="I10">
        <f>SUM(D10:F10)</f>
        <v>2</v>
      </c>
      <c r="J10" t="str">
        <f t="shared" si="3"/>
        <v>Discordant</v>
      </c>
      <c r="L10">
        <f>SUM(D10,E10)</f>
        <v>1</v>
      </c>
      <c r="M10" t="str">
        <f t="shared" si="4"/>
        <v>discordant</v>
      </c>
    </row>
    <row r="11" spans="1:13" x14ac:dyDescent="0.45">
      <c r="A11" t="s">
        <v>3</v>
      </c>
      <c r="B11" t="s">
        <v>3</v>
      </c>
      <c r="C11" t="s">
        <v>3</v>
      </c>
      <c r="D11">
        <f t="shared" si="0"/>
        <v>0</v>
      </c>
      <c r="E11">
        <f t="shared" si="1"/>
        <v>0</v>
      </c>
      <c r="F11">
        <f t="shared" si="2"/>
        <v>0</v>
      </c>
      <c r="G11">
        <f>COUNTIF(D11:F11,cochran_test!$B$2)</f>
        <v>0</v>
      </c>
      <c r="H11">
        <f>G11*(cochran_test!$B$5-coch!G11)</f>
        <v>0</v>
      </c>
      <c r="I11">
        <f>SUM(D11:F11)</f>
        <v>0</v>
      </c>
      <c r="J11" t="str">
        <f t="shared" si="3"/>
        <v>Cordant</v>
      </c>
      <c r="L11">
        <f>SUM(D11,E11)</f>
        <v>0</v>
      </c>
      <c r="M11" t="str">
        <f t="shared" si="4"/>
        <v>cordant</v>
      </c>
    </row>
    <row r="12" spans="1:13" x14ac:dyDescent="0.45">
      <c r="A12" t="s">
        <v>3</v>
      </c>
      <c r="B12" t="s">
        <v>3</v>
      </c>
      <c r="C12" t="s">
        <v>3</v>
      </c>
      <c r="D12">
        <f t="shared" si="0"/>
        <v>0</v>
      </c>
      <c r="E12">
        <f t="shared" si="1"/>
        <v>0</v>
      </c>
      <c r="F12">
        <f t="shared" si="2"/>
        <v>0</v>
      </c>
      <c r="G12">
        <f>COUNTIF(D12:F12,cochran_test!$B$2)</f>
        <v>0</v>
      </c>
      <c r="H12">
        <f>G12*(cochran_test!$B$5-coch!G12)</f>
        <v>0</v>
      </c>
      <c r="I12">
        <f>SUM(D12:F12)</f>
        <v>0</v>
      </c>
      <c r="J12" t="str">
        <f t="shared" si="3"/>
        <v>Cordant</v>
      </c>
      <c r="L12">
        <f>SUM(D12,E12)</f>
        <v>0</v>
      </c>
      <c r="M12" t="str">
        <f t="shared" si="4"/>
        <v>cordant</v>
      </c>
    </row>
    <row r="13" spans="1:13" x14ac:dyDescent="0.45">
      <c r="A13" t="s">
        <v>3</v>
      </c>
      <c r="B13" t="s">
        <v>3</v>
      </c>
      <c r="C13" t="s">
        <v>3</v>
      </c>
      <c r="D13">
        <f t="shared" si="0"/>
        <v>0</v>
      </c>
      <c r="E13">
        <f t="shared" si="1"/>
        <v>0</v>
      </c>
      <c r="F13">
        <f t="shared" si="2"/>
        <v>0</v>
      </c>
      <c r="G13">
        <f>COUNTIF(D13:F13,cochran_test!$B$2)</f>
        <v>0</v>
      </c>
      <c r="H13">
        <f>G13*(cochran_test!$B$5-coch!G13)</f>
        <v>0</v>
      </c>
      <c r="I13">
        <f>SUM(D13:F13)</f>
        <v>0</v>
      </c>
      <c r="J13" t="str">
        <f t="shared" si="3"/>
        <v>Cordant</v>
      </c>
      <c r="L13">
        <f>SUM(D13,E13)</f>
        <v>0</v>
      </c>
      <c r="M13" t="str">
        <f t="shared" si="4"/>
        <v>cordant</v>
      </c>
    </row>
    <row r="14" spans="1:13" x14ac:dyDescent="0.45">
      <c r="A14" t="s">
        <v>3</v>
      </c>
      <c r="B14" t="s">
        <v>4</v>
      </c>
      <c r="C14" t="s">
        <v>3</v>
      </c>
      <c r="D14">
        <f t="shared" si="0"/>
        <v>0</v>
      </c>
      <c r="E14">
        <f t="shared" si="1"/>
        <v>1</v>
      </c>
      <c r="F14">
        <f t="shared" si="2"/>
        <v>0</v>
      </c>
      <c r="G14">
        <f>COUNTIF(D14:F14,cochran_test!$B$2)</f>
        <v>1</v>
      </c>
      <c r="H14">
        <f>G14*(cochran_test!$B$5-coch!G14)</f>
        <v>2</v>
      </c>
      <c r="I14">
        <f>SUM(D14:F14)</f>
        <v>1</v>
      </c>
      <c r="J14" t="str">
        <f t="shared" si="3"/>
        <v>Discordant</v>
      </c>
      <c r="L14">
        <f>SUM(D14,E14)</f>
        <v>1</v>
      </c>
      <c r="M14" t="str">
        <f t="shared" si="4"/>
        <v>discordant</v>
      </c>
    </row>
    <row r="15" spans="1:13" x14ac:dyDescent="0.45">
      <c r="A15" t="s">
        <v>3</v>
      </c>
      <c r="B15" t="s">
        <v>3</v>
      </c>
      <c r="C15" t="s">
        <v>3</v>
      </c>
      <c r="D15">
        <f t="shared" si="0"/>
        <v>0</v>
      </c>
      <c r="E15">
        <f t="shared" si="1"/>
        <v>0</v>
      </c>
      <c r="F15">
        <f t="shared" si="2"/>
        <v>0</v>
      </c>
      <c r="G15">
        <f>COUNTIF(D15:F15,cochran_test!$B$2)</f>
        <v>0</v>
      </c>
      <c r="H15">
        <f>G15*(cochran_test!$B$5-coch!G15)</f>
        <v>0</v>
      </c>
      <c r="I15">
        <f>SUM(D15:F15)</f>
        <v>0</v>
      </c>
      <c r="J15" t="str">
        <f t="shared" si="3"/>
        <v>Cordant</v>
      </c>
      <c r="L15">
        <f>SUM(D15,E15)</f>
        <v>0</v>
      </c>
      <c r="M15" t="str">
        <f t="shared" si="4"/>
        <v>cordant</v>
      </c>
    </row>
    <row r="16" spans="1:13" x14ac:dyDescent="0.45">
      <c r="A16" t="s">
        <v>3</v>
      </c>
      <c r="B16" t="s">
        <v>3</v>
      </c>
      <c r="C16" t="s">
        <v>3</v>
      </c>
      <c r="D16">
        <f t="shared" si="0"/>
        <v>0</v>
      </c>
      <c r="E16">
        <f t="shared" si="1"/>
        <v>0</v>
      </c>
      <c r="F16">
        <f t="shared" si="2"/>
        <v>0</v>
      </c>
      <c r="G16">
        <f>COUNTIF(D16:F16,cochran_test!$B$2)</f>
        <v>0</v>
      </c>
      <c r="H16">
        <f>G16*(cochran_test!$B$5-coch!G16)</f>
        <v>0</v>
      </c>
      <c r="I16">
        <f>SUM(D16:F16)</f>
        <v>0</v>
      </c>
      <c r="J16" t="str">
        <f t="shared" si="3"/>
        <v>Cordant</v>
      </c>
      <c r="L16">
        <f>SUM(D16,E16)</f>
        <v>0</v>
      </c>
      <c r="M16" t="str">
        <f t="shared" si="4"/>
        <v>cordant</v>
      </c>
    </row>
    <row r="17" spans="1:13" x14ac:dyDescent="0.45">
      <c r="A17" t="s">
        <v>3</v>
      </c>
      <c r="B17" t="s">
        <v>3</v>
      </c>
      <c r="C17" t="s">
        <v>3</v>
      </c>
      <c r="D17">
        <f t="shared" si="0"/>
        <v>0</v>
      </c>
      <c r="E17">
        <f t="shared" si="1"/>
        <v>0</v>
      </c>
      <c r="F17">
        <f t="shared" si="2"/>
        <v>0</v>
      </c>
      <c r="G17">
        <f>COUNTIF(D17:F17,cochran_test!$B$2)</f>
        <v>0</v>
      </c>
      <c r="H17">
        <f>G17*(cochran_test!$B$5-coch!G17)</f>
        <v>0</v>
      </c>
      <c r="I17">
        <f>SUM(D17:F17)</f>
        <v>0</v>
      </c>
      <c r="J17" t="str">
        <f t="shared" si="3"/>
        <v>Cordant</v>
      </c>
      <c r="L17">
        <f>SUM(D17,E17)</f>
        <v>0</v>
      </c>
      <c r="M17" t="str">
        <f t="shared" si="4"/>
        <v>cordant</v>
      </c>
    </row>
    <row r="18" spans="1:13" x14ac:dyDescent="0.45">
      <c r="A18" t="s">
        <v>3</v>
      </c>
      <c r="B18" t="s">
        <v>3</v>
      </c>
      <c r="C18" t="s">
        <v>3</v>
      </c>
      <c r="D18">
        <f t="shared" si="0"/>
        <v>0</v>
      </c>
      <c r="E18">
        <f t="shared" si="1"/>
        <v>0</v>
      </c>
      <c r="F18">
        <f t="shared" si="2"/>
        <v>0</v>
      </c>
      <c r="G18">
        <f>COUNTIF(D18:F18,cochran_test!$B$2)</f>
        <v>0</v>
      </c>
      <c r="H18">
        <f>G18*(cochran_test!$B$5-coch!G18)</f>
        <v>0</v>
      </c>
      <c r="I18">
        <f>SUM(D18:F18)</f>
        <v>0</v>
      </c>
      <c r="J18" t="str">
        <f t="shared" si="3"/>
        <v>Cordant</v>
      </c>
      <c r="L18">
        <f>SUM(D18,E18)</f>
        <v>0</v>
      </c>
      <c r="M18" t="str">
        <f t="shared" si="4"/>
        <v>cordant</v>
      </c>
    </row>
    <row r="19" spans="1:13" x14ac:dyDescent="0.45">
      <c r="A19" t="s">
        <v>3</v>
      </c>
      <c r="B19" t="s">
        <v>3</v>
      </c>
      <c r="C19" t="s">
        <v>3</v>
      </c>
      <c r="D19">
        <f t="shared" si="0"/>
        <v>0</v>
      </c>
      <c r="E19">
        <f t="shared" si="1"/>
        <v>0</v>
      </c>
      <c r="F19">
        <f t="shared" si="2"/>
        <v>0</v>
      </c>
      <c r="G19">
        <f>COUNTIF(D19:F19,cochran_test!$B$2)</f>
        <v>0</v>
      </c>
      <c r="H19">
        <f>G19*(cochran_test!$B$5-coch!G19)</f>
        <v>0</v>
      </c>
      <c r="I19">
        <f>SUM(D19:F19)</f>
        <v>0</v>
      </c>
      <c r="J19" t="str">
        <f t="shared" si="3"/>
        <v>Cordant</v>
      </c>
      <c r="L19">
        <f>SUM(D19,E19)</f>
        <v>0</v>
      </c>
      <c r="M19" t="str">
        <f t="shared" si="4"/>
        <v>cordant</v>
      </c>
    </row>
    <row r="20" spans="1:13" x14ac:dyDescent="0.45">
      <c r="A20" t="s">
        <v>3</v>
      </c>
      <c r="B20" t="s">
        <v>3</v>
      </c>
      <c r="C20" t="s">
        <v>3</v>
      </c>
      <c r="D20">
        <f t="shared" si="0"/>
        <v>0</v>
      </c>
      <c r="E20">
        <f t="shared" si="1"/>
        <v>0</v>
      </c>
      <c r="F20">
        <f t="shared" si="2"/>
        <v>0</v>
      </c>
      <c r="G20">
        <f>COUNTIF(D20:F20,cochran_test!$B$2)</f>
        <v>0</v>
      </c>
      <c r="H20">
        <f>G20*(cochran_test!$B$5-coch!G20)</f>
        <v>0</v>
      </c>
      <c r="I20">
        <f>SUM(D20:F20)</f>
        <v>0</v>
      </c>
      <c r="J20" t="str">
        <f t="shared" si="3"/>
        <v>Cordant</v>
      </c>
      <c r="L20">
        <f>SUM(D20,E20)</f>
        <v>0</v>
      </c>
      <c r="M20" t="str">
        <f t="shared" si="4"/>
        <v>cordant</v>
      </c>
    </row>
    <row r="21" spans="1:13" x14ac:dyDescent="0.45">
      <c r="A21" t="s">
        <v>3</v>
      </c>
      <c r="B21" t="s">
        <v>4</v>
      </c>
      <c r="C21" t="s">
        <v>4</v>
      </c>
      <c r="D21">
        <f t="shared" si="0"/>
        <v>0</v>
      </c>
      <c r="E21">
        <f t="shared" si="1"/>
        <v>1</v>
      </c>
      <c r="F21">
        <f t="shared" si="2"/>
        <v>1</v>
      </c>
      <c r="G21">
        <f>COUNTIF(D21:F21,cochran_test!$B$2)</f>
        <v>2</v>
      </c>
      <c r="H21">
        <f>G21*(cochran_test!$B$5-coch!G21)</f>
        <v>2</v>
      </c>
      <c r="I21">
        <f>SUM(D21:F21)</f>
        <v>2</v>
      </c>
      <c r="J21" t="str">
        <f t="shared" si="3"/>
        <v>Discordant</v>
      </c>
      <c r="L21">
        <f>SUM(D21,E21)</f>
        <v>1</v>
      </c>
      <c r="M21" t="str">
        <f t="shared" si="4"/>
        <v>discordant</v>
      </c>
    </row>
    <row r="22" spans="1:13" x14ac:dyDescent="0.45">
      <c r="A22" t="s">
        <v>3</v>
      </c>
      <c r="B22" t="s">
        <v>3</v>
      </c>
      <c r="C22" t="s">
        <v>4</v>
      </c>
      <c r="D22">
        <f t="shared" si="0"/>
        <v>0</v>
      </c>
      <c r="E22">
        <f t="shared" si="1"/>
        <v>0</v>
      </c>
      <c r="F22">
        <f t="shared" si="2"/>
        <v>1</v>
      </c>
      <c r="G22">
        <f>COUNTIF(D22:F22,cochran_test!$B$2)</f>
        <v>1</v>
      </c>
      <c r="H22">
        <f>G22*(cochran_test!$B$5-coch!G22)</f>
        <v>2</v>
      </c>
      <c r="I22">
        <f>SUM(D22:F22)</f>
        <v>1</v>
      </c>
      <c r="J22" t="str">
        <f t="shared" si="3"/>
        <v>Discordant</v>
      </c>
      <c r="L22">
        <f>SUM(D22,E22)</f>
        <v>0</v>
      </c>
      <c r="M22" t="str">
        <f t="shared" si="4"/>
        <v>cordant</v>
      </c>
    </row>
    <row r="23" spans="1:13" x14ac:dyDescent="0.45">
      <c r="A23" t="s">
        <v>3</v>
      </c>
      <c r="B23" t="s">
        <v>3</v>
      </c>
      <c r="C23" t="s">
        <v>4</v>
      </c>
      <c r="D23">
        <f t="shared" si="0"/>
        <v>0</v>
      </c>
      <c r="E23">
        <f t="shared" si="1"/>
        <v>0</v>
      </c>
      <c r="F23">
        <f t="shared" si="2"/>
        <v>1</v>
      </c>
      <c r="G23">
        <f>COUNTIF(D23:F23,cochran_test!$B$2)</f>
        <v>1</v>
      </c>
      <c r="H23">
        <f>G23*(cochran_test!$B$5-coch!G23)</f>
        <v>2</v>
      </c>
      <c r="I23">
        <f>SUM(D23:F23)</f>
        <v>1</v>
      </c>
      <c r="J23" t="str">
        <f t="shared" si="3"/>
        <v>Discordant</v>
      </c>
      <c r="L23">
        <f>SUM(D23,E23)</f>
        <v>0</v>
      </c>
      <c r="M23" t="str">
        <f t="shared" si="4"/>
        <v>cordant</v>
      </c>
    </row>
    <row r="24" spans="1:13" x14ac:dyDescent="0.45">
      <c r="A24" t="s">
        <v>3</v>
      </c>
      <c r="B24" t="s">
        <v>3</v>
      </c>
      <c r="C24" t="s">
        <v>4</v>
      </c>
      <c r="D24">
        <f t="shared" si="0"/>
        <v>0</v>
      </c>
      <c r="E24">
        <f t="shared" si="1"/>
        <v>0</v>
      </c>
      <c r="F24">
        <f t="shared" si="2"/>
        <v>1</v>
      </c>
      <c r="G24">
        <f>COUNTIF(D24:F24,cochran_test!$B$2)</f>
        <v>1</v>
      </c>
      <c r="H24">
        <f>G24*(cochran_test!$B$5-coch!G24)</f>
        <v>2</v>
      </c>
      <c r="I24">
        <f>SUM(D24:F24)</f>
        <v>1</v>
      </c>
      <c r="J24" t="str">
        <f t="shared" si="3"/>
        <v>Discordant</v>
      </c>
      <c r="L24">
        <f>SUM(D24,E24)</f>
        <v>0</v>
      </c>
      <c r="M24" t="str">
        <f t="shared" si="4"/>
        <v>cordant</v>
      </c>
    </row>
    <row r="25" spans="1:13" x14ac:dyDescent="0.45">
      <c r="A25" t="s">
        <v>3</v>
      </c>
      <c r="B25" t="s">
        <v>3</v>
      </c>
      <c r="C25" t="s">
        <v>4</v>
      </c>
      <c r="D25">
        <f t="shared" si="0"/>
        <v>0</v>
      </c>
      <c r="E25">
        <f t="shared" si="1"/>
        <v>0</v>
      </c>
      <c r="F25">
        <f t="shared" si="2"/>
        <v>1</v>
      </c>
      <c r="G25">
        <f>COUNTIF(D25:F25,cochran_test!$B$2)</f>
        <v>1</v>
      </c>
      <c r="H25">
        <f>G25*(cochran_test!$B$5-coch!G25)</f>
        <v>2</v>
      </c>
      <c r="I25">
        <f>SUM(D25:F25)</f>
        <v>1</v>
      </c>
      <c r="J25" t="str">
        <f t="shared" si="3"/>
        <v>Discordant</v>
      </c>
      <c r="L25">
        <f>SUM(D25,E25)</f>
        <v>0</v>
      </c>
      <c r="M25" t="str">
        <f t="shared" si="4"/>
        <v>cordant</v>
      </c>
    </row>
    <row r="26" spans="1:13" x14ac:dyDescent="0.45">
      <c r="A26" t="s">
        <v>3</v>
      </c>
      <c r="B26" t="s">
        <v>3</v>
      </c>
      <c r="C26" t="s">
        <v>3</v>
      </c>
      <c r="D26">
        <f t="shared" si="0"/>
        <v>0</v>
      </c>
      <c r="E26">
        <f t="shared" si="1"/>
        <v>0</v>
      </c>
      <c r="F26">
        <f t="shared" si="2"/>
        <v>0</v>
      </c>
      <c r="G26">
        <f>COUNTIF(D26:F26,cochran_test!$B$2)</f>
        <v>0</v>
      </c>
      <c r="H26">
        <f>G26*(cochran_test!$B$5-coch!G26)</f>
        <v>0</v>
      </c>
      <c r="I26">
        <f>SUM(D26:F26)</f>
        <v>0</v>
      </c>
      <c r="J26" t="str">
        <f t="shared" si="3"/>
        <v>Cordant</v>
      </c>
      <c r="L26">
        <f>SUM(D26,E26)</f>
        <v>0</v>
      </c>
      <c r="M26" t="str">
        <f t="shared" si="4"/>
        <v>cordant</v>
      </c>
    </row>
    <row r="27" spans="1:13" x14ac:dyDescent="0.45">
      <c r="A27" t="s">
        <v>3</v>
      </c>
      <c r="B27" t="s">
        <v>3</v>
      </c>
      <c r="C27" t="s">
        <v>4</v>
      </c>
      <c r="D27">
        <f t="shared" si="0"/>
        <v>0</v>
      </c>
      <c r="E27">
        <f t="shared" si="1"/>
        <v>0</v>
      </c>
      <c r="F27">
        <f t="shared" si="2"/>
        <v>1</v>
      </c>
      <c r="G27">
        <f>COUNTIF(D27:F27,cochran_test!$B$2)</f>
        <v>1</v>
      </c>
      <c r="H27">
        <f>G27*(cochran_test!$B$5-coch!G27)</f>
        <v>2</v>
      </c>
      <c r="I27">
        <f>SUM(D27:F27)</f>
        <v>1</v>
      </c>
      <c r="J27" t="str">
        <f t="shared" si="3"/>
        <v>Discordant</v>
      </c>
      <c r="L27">
        <f>SUM(D27,E27)</f>
        <v>0</v>
      </c>
      <c r="M27" t="str">
        <f t="shared" si="4"/>
        <v>cordant</v>
      </c>
    </row>
    <row r="28" spans="1:13" x14ac:dyDescent="0.45">
      <c r="A28" t="s">
        <v>3</v>
      </c>
      <c r="B28" t="s">
        <v>3</v>
      </c>
      <c r="C28" t="s">
        <v>4</v>
      </c>
      <c r="D28">
        <f t="shared" si="0"/>
        <v>0</v>
      </c>
      <c r="E28">
        <f t="shared" si="1"/>
        <v>0</v>
      </c>
      <c r="F28">
        <f t="shared" si="2"/>
        <v>1</v>
      </c>
      <c r="G28">
        <f>COUNTIF(D28:F28,cochran_test!$B$2)</f>
        <v>1</v>
      </c>
      <c r="H28">
        <f>G28*(cochran_test!$B$5-coch!G28)</f>
        <v>2</v>
      </c>
      <c r="I28">
        <f>SUM(D28:F28)</f>
        <v>1</v>
      </c>
      <c r="J28" t="str">
        <f t="shared" si="3"/>
        <v>Discordant</v>
      </c>
      <c r="L28">
        <f>SUM(D28,E28)</f>
        <v>0</v>
      </c>
      <c r="M28" t="str">
        <f t="shared" si="4"/>
        <v>cordant</v>
      </c>
    </row>
    <row r="29" spans="1:13" x14ac:dyDescent="0.45">
      <c r="A29" t="s">
        <v>3</v>
      </c>
      <c r="B29" t="s">
        <v>3</v>
      </c>
      <c r="C29" t="s">
        <v>4</v>
      </c>
      <c r="D29">
        <f t="shared" si="0"/>
        <v>0</v>
      </c>
      <c r="E29">
        <f t="shared" si="1"/>
        <v>0</v>
      </c>
      <c r="F29">
        <f t="shared" si="2"/>
        <v>1</v>
      </c>
      <c r="G29">
        <f>COUNTIF(D29:F29,cochran_test!$B$2)</f>
        <v>1</v>
      </c>
      <c r="H29">
        <f>G29*(cochran_test!$B$5-coch!G29)</f>
        <v>2</v>
      </c>
      <c r="I29">
        <f>SUM(D29:F29)</f>
        <v>1</v>
      </c>
      <c r="J29" t="str">
        <f t="shared" si="3"/>
        <v>Discordant</v>
      </c>
      <c r="L29">
        <f>SUM(D29,E29)</f>
        <v>0</v>
      </c>
      <c r="M29" t="str">
        <f t="shared" si="4"/>
        <v>cordant</v>
      </c>
    </row>
    <row r="30" spans="1:13" x14ac:dyDescent="0.45">
      <c r="A30" t="s">
        <v>3</v>
      </c>
      <c r="B30" t="s">
        <v>3</v>
      </c>
      <c r="C30" t="s">
        <v>4</v>
      </c>
      <c r="D30">
        <f t="shared" si="0"/>
        <v>0</v>
      </c>
      <c r="E30">
        <f t="shared" si="1"/>
        <v>0</v>
      </c>
      <c r="F30">
        <f t="shared" si="2"/>
        <v>1</v>
      </c>
      <c r="G30">
        <f>COUNTIF(D30:F30,cochran_test!$B$2)</f>
        <v>1</v>
      </c>
      <c r="H30">
        <f>G30*(cochran_test!$B$5-coch!G30)</f>
        <v>2</v>
      </c>
      <c r="I30">
        <f>SUM(D30:F30)</f>
        <v>1</v>
      </c>
      <c r="J30" t="str">
        <f t="shared" si="3"/>
        <v>Discordant</v>
      </c>
      <c r="L30">
        <f>SUM(D30,E30)</f>
        <v>0</v>
      </c>
      <c r="M30" t="str">
        <f t="shared" si="4"/>
        <v>cordant</v>
      </c>
    </row>
    <row r="31" spans="1:13" x14ac:dyDescent="0.45">
      <c r="A31" t="s">
        <v>3</v>
      </c>
      <c r="B31" t="s">
        <v>3</v>
      </c>
      <c r="C31" t="s">
        <v>4</v>
      </c>
      <c r="D31">
        <f t="shared" si="0"/>
        <v>0</v>
      </c>
      <c r="E31">
        <f t="shared" si="1"/>
        <v>0</v>
      </c>
      <c r="F31">
        <f t="shared" si="2"/>
        <v>1</v>
      </c>
      <c r="G31">
        <f>COUNTIF(D31:F31,cochran_test!$B$2)</f>
        <v>1</v>
      </c>
      <c r="H31">
        <f>G31*(cochran_test!$B$5-coch!G31)</f>
        <v>2</v>
      </c>
      <c r="I31">
        <f>SUM(D31:F31)</f>
        <v>1</v>
      </c>
      <c r="J31" t="str">
        <f t="shared" si="3"/>
        <v>Discordant</v>
      </c>
      <c r="L31">
        <f>SUM(D31,E31)</f>
        <v>0</v>
      </c>
      <c r="M31" t="str">
        <f t="shared" si="4"/>
        <v>cordant</v>
      </c>
    </row>
    <row r="32" spans="1:13" x14ac:dyDescent="0.45">
      <c r="A32" t="s">
        <v>3</v>
      </c>
      <c r="B32" t="s">
        <v>3</v>
      </c>
      <c r="C32" t="s">
        <v>3</v>
      </c>
      <c r="D32">
        <f t="shared" si="0"/>
        <v>0</v>
      </c>
      <c r="E32">
        <f t="shared" si="1"/>
        <v>0</v>
      </c>
      <c r="F32">
        <f t="shared" si="2"/>
        <v>0</v>
      </c>
      <c r="G32">
        <f>COUNTIF(D32:F32,cochran_test!$B$2)</f>
        <v>0</v>
      </c>
      <c r="H32">
        <f>G32*(cochran_test!$B$5-coch!G32)</f>
        <v>0</v>
      </c>
      <c r="I32">
        <f>SUM(D32:F32)</f>
        <v>0</v>
      </c>
      <c r="J32" t="str">
        <f t="shared" si="3"/>
        <v>Cordant</v>
      </c>
      <c r="L32">
        <f>SUM(D32,E32)</f>
        <v>0</v>
      </c>
      <c r="M32" t="str">
        <f t="shared" si="4"/>
        <v>cordant</v>
      </c>
    </row>
    <row r="33" spans="1:13" x14ac:dyDescent="0.45">
      <c r="A33" t="s">
        <v>3</v>
      </c>
      <c r="B33" t="s">
        <v>3</v>
      </c>
      <c r="C33" t="s">
        <v>3</v>
      </c>
      <c r="D33">
        <f t="shared" si="0"/>
        <v>0</v>
      </c>
      <c r="E33">
        <f t="shared" si="1"/>
        <v>0</v>
      </c>
      <c r="F33">
        <f t="shared" si="2"/>
        <v>0</v>
      </c>
      <c r="G33">
        <f>COUNTIF(D33:F33,cochran_test!$B$2)</f>
        <v>0</v>
      </c>
      <c r="H33">
        <f>G33*(cochran_test!$B$5-coch!G33)</f>
        <v>0</v>
      </c>
      <c r="I33">
        <f>SUM(D33:F33)</f>
        <v>0</v>
      </c>
      <c r="J33" t="str">
        <f t="shared" si="3"/>
        <v>Cordant</v>
      </c>
      <c r="L33">
        <f>SUM(D33,E33)</f>
        <v>0</v>
      </c>
      <c r="M33" t="str">
        <f t="shared" si="4"/>
        <v>cordant</v>
      </c>
    </row>
    <row r="34" spans="1:13" x14ac:dyDescent="0.45">
      <c r="A34" t="s">
        <v>3</v>
      </c>
      <c r="B34" t="s">
        <v>3</v>
      </c>
      <c r="C34" t="s">
        <v>3</v>
      </c>
      <c r="D34">
        <f t="shared" si="0"/>
        <v>0</v>
      </c>
      <c r="E34">
        <f t="shared" si="1"/>
        <v>0</v>
      </c>
      <c r="F34">
        <f t="shared" si="2"/>
        <v>0</v>
      </c>
      <c r="G34">
        <f>COUNTIF(D34:F34,cochran_test!$B$2)</f>
        <v>0</v>
      </c>
      <c r="H34">
        <f>G34*(cochran_test!$B$5-coch!G34)</f>
        <v>0</v>
      </c>
      <c r="I34">
        <f>SUM(D34:F34)</f>
        <v>0</v>
      </c>
      <c r="J34" t="str">
        <f t="shared" si="3"/>
        <v>Cordant</v>
      </c>
      <c r="L34">
        <f>SUM(D34,E34)</f>
        <v>0</v>
      </c>
      <c r="M34" t="str">
        <f t="shared" si="4"/>
        <v>cordant</v>
      </c>
    </row>
    <row r="35" spans="1:13" x14ac:dyDescent="0.45">
      <c r="A35" t="s">
        <v>3</v>
      </c>
      <c r="B35" t="s">
        <v>3</v>
      </c>
      <c r="C35" t="s">
        <v>3</v>
      </c>
      <c r="D35">
        <f t="shared" si="0"/>
        <v>0</v>
      </c>
      <c r="E35">
        <f t="shared" si="1"/>
        <v>0</v>
      </c>
      <c r="F35">
        <f t="shared" si="2"/>
        <v>0</v>
      </c>
      <c r="G35">
        <f>COUNTIF(D35:F35,cochran_test!$B$2)</f>
        <v>0</v>
      </c>
      <c r="H35">
        <f>G35*(cochran_test!$B$5-coch!G35)</f>
        <v>0</v>
      </c>
      <c r="I35">
        <f>SUM(D35:F35)</f>
        <v>0</v>
      </c>
      <c r="J35" t="str">
        <f t="shared" si="3"/>
        <v>Cordant</v>
      </c>
      <c r="L35">
        <f>SUM(D35,E35)</f>
        <v>0</v>
      </c>
      <c r="M35" t="str">
        <f t="shared" si="4"/>
        <v>cordant</v>
      </c>
    </row>
    <row r="36" spans="1:13" x14ac:dyDescent="0.45">
      <c r="A36" t="s">
        <v>3</v>
      </c>
      <c r="B36" t="s">
        <v>4</v>
      </c>
      <c r="C36" t="s">
        <v>4</v>
      </c>
      <c r="D36">
        <f t="shared" si="0"/>
        <v>0</v>
      </c>
      <c r="E36">
        <f t="shared" si="1"/>
        <v>1</v>
      </c>
      <c r="F36">
        <f t="shared" si="2"/>
        <v>1</v>
      </c>
      <c r="G36">
        <f>COUNTIF(D36:F36,cochran_test!$B$2)</f>
        <v>2</v>
      </c>
      <c r="H36">
        <f>G36*(cochran_test!$B$5-coch!G36)</f>
        <v>2</v>
      </c>
      <c r="I36">
        <f>SUM(D36:F36)</f>
        <v>2</v>
      </c>
      <c r="J36" t="str">
        <f t="shared" si="3"/>
        <v>Discordant</v>
      </c>
      <c r="L36">
        <f>SUM(D36,E36)</f>
        <v>1</v>
      </c>
      <c r="M36" t="str">
        <f t="shared" si="4"/>
        <v>discordant</v>
      </c>
    </row>
    <row r="37" spans="1:13" x14ac:dyDescent="0.45">
      <c r="A37" t="s">
        <v>3</v>
      </c>
      <c r="B37" t="s">
        <v>4</v>
      </c>
      <c r="C37" t="s">
        <v>4</v>
      </c>
      <c r="D37">
        <f t="shared" si="0"/>
        <v>0</v>
      </c>
      <c r="E37">
        <f t="shared" si="1"/>
        <v>1</v>
      </c>
      <c r="F37">
        <f t="shared" si="2"/>
        <v>1</v>
      </c>
      <c r="G37">
        <f>COUNTIF(D37:F37,cochran_test!$B$2)</f>
        <v>2</v>
      </c>
      <c r="H37">
        <f>G37*(cochran_test!$B$5-coch!G37)</f>
        <v>2</v>
      </c>
      <c r="I37">
        <f>SUM(D37:F37)</f>
        <v>2</v>
      </c>
      <c r="J37" t="str">
        <f t="shared" si="3"/>
        <v>Discordant</v>
      </c>
      <c r="L37">
        <f>SUM(D37,E37)</f>
        <v>1</v>
      </c>
      <c r="M37" t="str">
        <f t="shared" si="4"/>
        <v>discordant</v>
      </c>
    </row>
    <row r="38" spans="1:13" x14ac:dyDescent="0.45">
      <c r="A38" t="s">
        <v>3</v>
      </c>
      <c r="B38" t="s">
        <v>4</v>
      </c>
      <c r="C38" t="s">
        <v>4</v>
      </c>
      <c r="D38">
        <f t="shared" si="0"/>
        <v>0</v>
      </c>
      <c r="E38">
        <f t="shared" si="1"/>
        <v>1</v>
      </c>
      <c r="F38">
        <f t="shared" si="2"/>
        <v>1</v>
      </c>
      <c r="G38">
        <f>COUNTIF(D38:F38,cochran_test!$B$2)</f>
        <v>2</v>
      </c>
      <c r="H38">
        <f>G38*(cochran_test!$B$5-coch!G38)</f>
        <v>2</v>
      </c>
      <c r="I38">
        <f>SUM(D38:F38)</f>
        <v>2</v>
      </c>
      <c r="J38" t="str">
        <f t="shared" si="3"/>
        <v>Discordant</v>
      </c>
      <c r="L38">
        <f>SUM(D38,E38)</f>
        <v>1</v>
      </c>
      <c r="M38" t="str">
        <f t="shared" si="4"/>
        <v>discordant</v>
      </c>
    </row>
    <row r="39" spans="1:13" x14ac:dyDescent="0.45">
      <c r="A39" t="s">
        <v>3</v>
      </c>
      <c r="B39" t="s">
        <v>4</v>
      </c>
      <c r="C39" t="s">
        <v>4</v>
      </c>
      <c r="D39">
        <f t="shared" si="0"/>
        <v>0</v>
      </c>
      <c r="E39">
        <f t="shared" si="1"/>
        <v>1</v>
      </c>
      <c r="F39">
        <f t="shared" si="2"/>
        <v>1</v>
      </c>
      <c r="G39">
        <f>COUNTIF(D39:F39,cochran_test!$B$2)</f>
        <v>2</v>
      </c>
      <c r="H39">
        <f>G39*(cochran_test!$B$5-coch!G39)</f>
        <v>2</v>
      </c>
      <c r="I39">
        <f>SUM(D39:F39)</f>
        <v>2</v>
      </c>
      <c r="J39" t="str">
        <f t="shared" si="3"/>
        <v>Discordant</v>
      </c>
      <c r="L39">
        <f>SUM(D39,E39)</f>
        <v>1</v>
      </c>
      <c r="M39" t="str">
        <f t="shared" si="4"/>
        <v>discordant</v>
      </c>
    </row>
    <row r="40" spans="1:13" x14ac:dyDescent="0.45">
      <c r="A40" t="s">
        <v>3</v>
      </c>
      <c r="B40" t="s">
        <v>4</v>
      </c>
      <c r="C40" t="s">
        <v>4</v>
      </c>
      <c r="D40">
        <f t="shared" si="0"/>
        <v>0</v>
      </c>
      <c r="E40">
        <f t="shared" si="1"/>
        <v>1</v>
      </c>
      <c r="F40">
        <f t="shared" si="2"/>
        <v>1</v>
      </c>
      <c r="G40">
        <f>COUNTIF(D40:F40,cochran_test!$B$2)</f>
        <v>2</v>
      </c>
      <c r="H40">
        <f>G40*(cochran_test!$B$5-coch!G40)</f>
        <v>2</v>
      </c>
      <c r="I40">
        <f>SUM(D40:F40)</f>
        <v>2</v>
      </c>
      <c r="J40" t="str">
        <f t="shared" si="3"/>
        <v>Discordant</v>
      </c>
      <c r="L40">
        <f>SUM(D40,E40)</f>
        <v>1</v>
      </c>
      <c r="M40" t="str">
        <f t="shared" si="4"/>
        <v>discordant</v>
      </c>
    </row>
    <row r="41" spans="1:13" x14ac:dyDescent="0.45">
      <c r="A41" t="s">
        <v>3</v>
      </c>
      <c r="B41" t="s">
        <v>4</v>
      </c>
      <c r="C41" t="s">
        <v>4</v>
      </c>
      <c r="D41">
        <f t="shared" si="0"/>
        <v>0</v>
      </c>
      <c r="E41">
        <f t="shared" si="1"/>
        <v>1</v>
      </c>
      <c r="F41">
        <f t="shared" si="2"/>
        <v>1</v>
      </c>
      <c r="G41">
        <f>COUNTIF(D41:F41,cochran_test!$B$2)</f>
        <v>2</v>
      </c>
      <c r="H41">
        <f>G41*(cochran_test!$B$5-coch!G41)</f>
        <v>2</v>
      </c>
      <c r="I41">
        <f>SUM(D41:F41)</f>
        <v>2</v>
      </c>
      <c r="J41" t="str">
        <f t="shared" si="3"/>
        <v>Discordant</v>
      </c>
      <c r="L41">
        <f>SUM(D41,E41)</f>
        <v>1</v>
      </c>
      <c r="M41" t="str">
        <f t="shared" si="4"/>
        <v>discordant</v>
      </c>
    </row>
    <row r="42" spans="1:13" x14ac:dyDescent="0.45">
      <c r="A42" t="s">
        <v>3</v>
      </c>
      <c r="B42" t="s">
        <v>4</v>
      </c>
      <c r="C42" t="s">
        <v>4</v>
      </c>
      <c r="D42">
        <f t="shared" si="0"/>
        <v>0</v>
      </c>
      <c r="E42">
        <f t="shared" si="1"/>
        <v>1</v>
      </c>
      <c r="F42">
        <f t="shared" si="2"/>
        <v>1</v>
      </c>
      <c r="G42">
        <f>COUNTIF(D42:F42,cochran_test!$B$2)</f>
        <v>2</v>
      </c>
      <c r="H42">
        <f>G42*(cochran_test!$B$5-coch!G42)</f>
        <v>2</v>
      </c>
      <c r="I42">
        <f>SUM(D42:F42)</f>
        <v>2</v>
      </c>
      <c r="J42" t="str">
        <f t="shared" si="3"/>
        <v>Discordant</v>
      </c>
      <c r="L42">
        <f>SUM(D42,E42)</f>
        <v>1</v>
      </c>
      <c r="M42" t="str">
        <f t="shared" si="4"/>
        <v>discordant</v>
      </c>
    </row>
    <row r="43" spans="1:13" x14ac:dyDescent="0.45">
      <c r="A43" t="s">
        <v>3</v>
      </c>
      <c r="B43" t="s">
        <v>4</v>
      </c>
      <c r="C43" t="s">
        <v>4</v>
      </c>
      <c r="D43">
        <f t="shared" si="0"/>
        <v>0</v>
      </c>
      <c r="E43">
        <f t="shared" si="1"/>
        <v>1</v>
      </c>
      <c r="F43">
        <f t="shared" si="2"/>
        <v>1</v>
      </c>
      <c r="G43">
        <f>COUNTIF(D43:F43,cochran_test!$B$2)</f>
        <v>2</v>
      </c>
      <c r="H43">
        <f>G43*(cochran_test!$B$5-coch!G43)</f>
        <v>2</v>
      </c>
      <c r="I43">
        <f>SUM(D43:F43)</f>
        <v>2</v>
      </c>
      <c r="J43" t="str">
        <f t="shared" si="3"/>
        <v>Discordant</v>
      </c>
      <c r="L43">
        <f>SUM(D43,E43)</f>
        <v>1</v>
      </c>
      <c r="M43" t="str">
        <f t="shared" si="4"/>
        <v>discordant</v>
      </c>
    </row>
    <row r="44" spans="1:13" x14ac:dyDescent="0.45">
      <c r="A44" t="s">
        <v>3</v>
      </c>
      <c r="B44" t="s">
        <v>4</v>
      </c>
      <c r="C44" t="s">
        <v>4</v>
      </c>
      <c r="D44">
        <f t="shared" si="0"/>
        <v>0</v>
      </c>
      <c r="E44">
        <f t="shared" si="1"/>
        <v>1</v>
      </c>
      <c r="F44">
        <f t="shared" si="2"/>
        <v>1</v>
      </c>
      <c r="G44">
        <f>COUNTIF(D44:F44,cochran_test!$B$2)</f>
        <v>2</v>
      </c>
      <c r="H44">
        <f>G44*(cochran_test!$B$5-coch!G44)</f>
        <v>2</v>
      </c>
      <c r="I44">
        <f>SUM(D44:F44)</f>
        <v>2</v>
      </c>
      <c r="J44" t="str">
        <f t="shared" si="3"/>
        <v>Discordant</v>
      </c>
      <c r="L44">
        <f>SUM(D44,E44)</f>
        <v>1</v>
      </c>
      <c r="M44" t="str">
        <f t="shared" si="4"/>
        <v>discordant</v>
      </c>
    </row>
    <row r="45" spans="1:13" x14ac:dyDescent="0.45">
      <c r="A45" t="s">
        <v>3</v>
      </c>
      <c r="B45" t="s">
        <v>4</v>
      </c>
      <c r="C45" t="s">
        <v>4</v>
      </c>
      <c r="D45">
        <f t="shared" si="0"/>
        <v>0</v>
      </c>
      <c r="E45">
        <f t="shared" si="1"/>
        <v>1</v>
      </c>
      <c r="F45">
        <f t="shared" si="2"/>
        <v>1</v>
      </c>
      <c r="G45">
        <f>COUNTIF(D45:F45,cochran_test!$B$2)</f>
        <v>2</v>
      </c>
      <c r="H45">
        <f>G45*(cochran_test!$B$5-coch!G45)</f>
        <v>2</v>
      </c>
      <c r="I45">
        <f>SUM(D45:F45)</f>
        <v>2</v>
      </c>
      <c r="J45" t="str">
        <f t="shared" si="3"/>
        <v>Discordant</v>
      </c>
      <c r="L45">
        <f>SUM(D45,E45)</f>
        <v>1</v>
      </c>
      <c r="M45" t="str">
        <f t="shared" si="4"/>
        <v>discordant</v>
      </c>
    </row>
    <row r="46" spans="1:13" x14ac:dyDescent="0.45">
      <c r="A46" t="s">
        <v>3</v>
      </c>
      <c r="B46" t="s">
        <v>4</v>
      </c>
      <c r="C46" t="s">
        <v>4</v>
      </c>
      <c r="D46">
        <f t="shared" si="0"/>
        <v>0</v>
      </c>
      <c r="E46">
        <f t="shared" si="1"/>
        <v>1</v>
      </c>
      <c r="F46">
        <f t="shared" si="2"/>
        <v>1</v>
      </c>
      <c r="G46">
        <f>COUNTIF(D46:F46,cochran_test!$B$2)</f>
        <v>2</v>
      </c>
      <c r="H46">
        <f>G46*(cochran_test!$B$5-coch!G46)</f>
        <v>2</v>
      </c>
      <c r="I46">
        <f>SUM(D46:F46)</f>
        <v>2</v>
      </c>
      <c r="J46" t="str">
        <f t="shared" si="3"/>
        <v>Discordant</v>
      </c>
      <c r="L46">
        <f>SUM(D46,E46)</f>
        <v>1</v>
      </c>
      <c r="M46" t="str">
        <f t="shared" si="4"/>
        <v>discordant</v>
      </c>
    </row>
    <row r="47" spans="1:13" x14ac:dyDescent="0.45">
      <c r="A47" t="s">
        <v>3</v>
      </c>
      <c r="B47" t="s">
        <v>4</v>
      </c>
      <c r="C47" t="s">
        <v>4</v>
      </c>
      <c r="D47">
        <f t="shared" si="0"/>
        <v>0</v>
      </c>
      <c r="E47">
        <f t="shared" si="1"/>
        <v>1</v>
      </c>
      <c r="F47">
        <f t="shared" si="2"/>
        <v>1</v>
      </c>
      <c r="G47">
        <f>COUNTIF(D47:F47,cochran_test!$B$2)</f>
        <v>2</v>
      </c>
      <c r="H47">
        <f>G47*(cochran_test!$B$5-coch!G47)</f>
        <v>2</v>
      </c>
      <c r="I47">
        <f>SUM(D47:F47)</f>
        <v>2</v>
      </c>
      <c r="J47" t="str">
        <f t="shared" si="3"/>
        <v>Discordant</v>
      </c>
      <c r="L47">
        <f>SUM(D47,E47)</f>
        <v>1</v>
      </c>
      <c r="M47" t="str">
        <f t="shared" si="4"/>
        <v>discordant</v>
      </c>
    </row>
    <row r="48" spans="1:13" x14ac:dyDescent="0.45">
      <c r="A48" t="s">
        <v>3</v>
      </c>
      <c r="B48" t="s">
        <v>4</v>
      </c>
      <c r="C48" t="s">
        <v>4</v>
      </c>
      <c r="D48">
        <f t="shared" si="0"/>
        <v>0</v>
      </c>
      <c r="E48">
        <f t="shared" si="1"/>
        <v>1</v>
      </c>
      <c r="F48">
        <f t="shared" si="2"/>
        <v>1</v>
      </c>
      <c r="G48">
        <f>COUNTIF(D48:F48,cochran_test!$B$2)</f>
        <v>2</v>
      </c>
      <c r="H48">
        <f>G48*(cochran_test!$B$5-coch!G48)</f>
        <v>2</v>
      </c>
      <c r="I48">
        <f>SUM(D48:F48)</f>
        <v>2</v>
      </c>
      <c r="J48" t="str">
        <f t="shared" si="3"/>
        <v>Discordant</v>
      </c>
      <c r="L48">
        <f>SUM(D48,E48)</f>
        <v>1</v>
      </c>
      <c r="M48" t="str">
        <f t="shared" si="4"/>
        <v>discordant</v>
      </c>
    </row>
    <row r="49" spans="1:13" x14ac:dyDescent="0.45">
      <c r="A49" t="s">
        <v>3</v>
      </c>
      <c r="B49" t="s">
        <v>4</v>
      </c>
      <c r="C49" t="s">
        <v>4</v>
      </c>
      <c r="D49">
        <f t="shared" si="0"/>
        <v>0</v>
      </c>
      <c r="E49">
        <f t="shared" si="1"/>
        <v>1</v>
      </c>
      <c r="F49">
        <f t="shared" si="2"/>
        <v>1</v>
      </c>
      <c r="G49">
        <f>COUNTIF(D49:F49,cochran_test!$B$2)</f>
        <v>2</v>
      </c>
      <c r="H49">
        <f>G49*(cochran_test!$B$5-coch!G49)</f>
        <v>2</v>
      </c>
      <c r="I49">
        <f>SUM(D49:F49)</f>
        <v>2</v>
      </c>
      <c r="J49" t="str">
        <f t="shared" si="3"/>
        <v>Discordant</v>
      </c>
      <c r="L49">
        <f>SUM(D49,E49)</f>
        <v>1</v>
      </c>
      <c r="M49" t="str">
        <f t="shared" si="4"/>
        <v>discordant</v>
      </c>
    </row>
    <row r="50" spans="1:13" x14ac:dyDescent="0.45">
      <c r="A50" t="s">
        <v>3</v>
      </c>
      <c r="B50" t="s">
        <v>4</v>
      </c>
      <c r="C50" t="s">
        <v>4</v>
      </c>
      <c r="D50">
        <f t="shared" si="0"/>
        <v>0</v>
      </c>
      <c r="E50">
        <f t="shared" si="1"/>
        <v>1</v>
      </c>
      <c r="F50">
        <f t="shared" si="2"/>
        <v>1</v>
      </c>
      <c r="G50">
        <f>COUNTIF(D50:F50,cochran_test!$B$2)</f>
        <v>2</v>
      </c>
      <c r="H50">
        <f>G50*(cochran_test!$B$5-coch!G50)</f>
        <v>2</v>
      </c>
      <c r="I50">
        <f>SUM(D50:F50)</f>
        <v>2</v>
      </c>
      <c r="J50" t="str">
        <f t="shared" si="3"/>
        <v>Discordant</v>
      </c>
      <c r="L50">
        <f>SUM(D50,E50)</f>
        <v>1</v>
      </c>
      <c r="M50" t="str">
        <f t="shared" si="4"/>
        <v>discordant</v>
      </c>
    </row>
    <row r="51" spans="1:13" x14ac:dyDescent="0.45">
      <c r="A51" t="s">
        <v>3</v>
      </c>
      <c r="B51" t="s">
        <v>3</v>
      </c>
      <c r="C51" t="s">
        <v>3</v>
      </c>
      <c r="D51">
        <f t="shared" si="0"/>
        <v>0</v>
      </c>
      <c r="E51">
        <f t="shared" si="1"/>
        <v>0</v>
      </c>
      <c r="F51">
        <f t="shared" si="2"/>
        <v>0</v>
      </c>
      <c r="G51">
        <f>COUNTIF(D51:F51,cochran_test!$B$2)</f>
        <v>0</v>
      </c>
      <c r="H51">
        <f>G51*(cochran_test!$B$5-coch!G51)</f>
        <v>0</v>
      </c>
      <c r="I51">
        <f>SUM(D51:F51)</f>
        <v>0</v>
      </c>
      <c r="J51" t="str">
        <f t="shared" si="3"/>
        <v>Cordant</v>
      </c>
      <c r="L51">
        <f>SUM(D51,E51)</f>
        <v>0</v>
      </c>
      <c r="M51" t="str">
        <f t="shared" si="4"/>
        <v>cordant</v>
      </c>
    </row>
    <row r="52" spans="1:13" x14ac:dyDescent="0.45">
      <c r="A52" t="s">
        <v>3</v>
      </c>
      <c r="B52" t="s">
        <v>3</v>
      </c>
      <c r="C52" t="s">
        <v>4</v>
      </c>
      <c r="D52">
        <f t="shared" si="0"/>
        <v>0</v>
      </c>
      <c r="E52">
        <f t="shared" si="1"/>
        <v>0</v>
      </c>
      <c r="F52">
        <f t="shared" si="2"/>
        <v>1</v>
      </c>
      <c r="G52">
        <f>COUNTIF(D52:F52,cochran_test!$B$2)</f>
        <v>1</v>
      </c>
      <c r="H52">
        <f>G52*(cochran_test!$B$5-coch!G52)</f>
        <v>2</v>
      </c>
      <c r="I52">
        <f>SUM(D52:F52)</f>
        <v>1</v>
      </c>
      <c r="J52" t="str">
        <f t="shared" si="3"/>
        <v>Discordant</v>
      </c>
      <c r="L52">
        <f>SUM(D52,E52)</f>
        <v>0</v>
      </c>
      <c r="M52" t="str">
        <f t="shared" si="4"/>
        <v>cordant</v>
      </c>
    </row>
    <row r="53" spans="1:13" x14ac:dyDescent="0.45">
      <c r="A53" t="s">
        <v>3</v>
      </c>
      <c r="B53" t="s">
        <v>3</v>
      </c>
      <c r="C53" t="s">
        <v>4</v>
      </c>
      <c r="D53">
        <f t="shared" si="0"/>
        <v>0</v>
      </c>
      <c r="E53">
        <f t="shared" si="1"/>
        <v>0</v>
      </c>
      <c r="F53">
        <f t="shared" si="2"/>
        <v>1</v>
      </c>
      <c r="G53">
        <f>COUNTIF(D53:F53,cochran_test!$B$2)</f>
        <v>1</v>
      </c>
      <c r="H53">
        <f>G53*(cochran_test!$B$5-coch!G53)</f>
        <v>2</v>
      </c>
      <c r="I53">
        <f>SUM(D53:F53)</f>
        <v>1</v>
      </c>
      <c r="J53" t="str">
        <f t="shared" si="3"/>
        <v>Discordant</v>
      </c>
      <c r="L53">
        <f>SUM(D53,E53)</f>
        <v>0</v>
      </c>
      <c r="M53" t="str">
        <f t="shared" si="4"/>
        <v>cordant</v>
      </c>
    </row>
    <row r="54" spans="1:13" x14ac:dyDescent="0.45">
      <c r="A54" t="s">
        <v>4</v>
      </c>
      <c r="B54" t="s">
        <v>3</v>
      </c>
      <c r="C54" t="s">
        <v>4</v>
      </c>
      <c r="D54">
        <f t="shared" si="0"/>
        <v>1</v>
      </c>
      <c r="E54">
        <f t="shared" si="1"/>
        <v>0</v>
      </c>
      <c r="F54">
        <f t="shared" si="2"/>
        <v>1</v>
      </c>
      <c r="G54">
        <f>COUNTIF(D54:F54,cochran_test!$B$2)</f>
        <v>2</v>
      </c>
      <c r="H54">
        <f>G54*(cochran_test!$B$5-coch!G54)</f>
        <v>2</v>
      </c>
      <c r="I54">
        <f>SUM(D54:F54)</f>
        <v>2</v>
      </c>
      <c r="J54" t="str">
        <f t="shared" si="3"/>
        <v>Discordant</v>
      </c>
      <c r="L54">
        <f>SUM(D54,E54)</f>
        <v>1</v>
      </c>
      <c r="M54" t="str">
        <f t="shared" si="4"/>
        <v>discordant</v>
      </c>
    </row>
    <row r="55" spans="1:13" x14ac:dyDescent="0.45">
      <c r="A55" t="s">
        <v>4</v>
      </c>
      <c r="B55" t="s">
        <v>3</v>
      </c>
      <c r="C55" t="s">
        <v>4</v>
      </c>
      <c r="D55">
        <f t="shared" si="0"/>
        <v>1</v>
      </c>
      <c r="E55">
        <f t="shared" si="1"/>
        <v>0</v>
      </c>
      <c r="F55">
        <f t="shared" si="2"/>
        <v>1</v>
      </c>
      <c r="G55">
        <f>COUNTIF(D55:F55,cochran_test!$B$2)</f>
        <v>2</v>
      </c>
      <c r="H55">
        <f>G55*(cochran_test!$B$5-coch!G55)</f>
        <v>2</v>
      </c>
      <c r="I55">
        <f>SUM(D55:F55)</f>
        <v>2</v>
      </c>
      <c r="J55" t="str">
        <f t="shared" si="3"/>
        <v>Discordant</v>
      </c>
      <c r="L55">
        <f>SUM(D55,E55)</f>
        <v>1</v>
      </c>
      <c r="M55" t="str">
        <f t="shared" si="4"/>
        <v>discordant</v>
      </c>
    </row>
    <row r="56" spans="1:13" x14ac:dyDescent="0.45">
      <c r="A56" t="s">
        <v>4</v>
      </c>
      <c r="B56" t="s">
        <v>4</v>
      </c>
      <c r="C56" t="s">
        <v>3</v>
      </c>
      <c r="D56">
        <f t="shared" si="0"/>
        <v>1</v>
      </c>
      <c r="E56">
        <f t="shared" si="1"/>
        <v>1</v>
      </c>
      <c r="F56">
        <f t="shared" si="2"/>
        <v>0</v>
      </c>
      <c r="G56">
        <f>COUNTIF(D56:F56,cochran_test!$B$2)</f>
        <v>2</v>
      </c>
      <c r="H56">
        <f>G56*(cochran_test!$B$5-coch!G56)</f>
        <v>2</v>
      </c>
      <c r="I56">
        <f>SUM(D56:F56)</f>
        <v>2</v>
      </c>
      <c r="J56" t="str">
        <f t="shared" si="3"/>
        <v>Discordant</v>
      </c>
      <c r="L56">
        <f>SUM(D56,E56)</f>
        <v>2</v>
      </c>
      <c r="M56" t="str">
        <f t="shared" si="4"/>
        <v>cordant</v>
      </c>
    </row>
    <row r="57" spans="1:13" x14ac:dyDescent="0.45">
      <c r="A57" t="s">
        <v>4</v>
      </c>
      <c r="B57" t="s">
        <v>4</v>
      </c>
      <c r="C57" t="s">
        <v>3</v>
      </c>
      <c r="D57">
        <f t="shared" si="0"/>
        <v>1</v>
      </c>
      <c r="E57">
        <f t="shared" si="1"/>
        <v>1</v>
      </c>
      <c r="F57">
        <f t="shared" si="2"/>
        <v>0</v>
      </c>
      <c r="G57">
        <f>COUNTIF(D57:F57,cochran_test!$B$2)</f>
        <v>2</v>
      </c>
      <c r="H57">
        <f>G57*(cochran_test!$B$5-coch!G57)</f>
        <v>2</v>
      </c>
      <c r="I57">
        <f>SUM(D57:F57)</f>
        <v>2</v>
      </c>
      <c r="J57" t="str">
        <f t="shared" si="3"/>
        <v>Discordant</v>
      </c>
      <c r="L57">
        <f>SUM(D57,E57)</f>
        <v>2</v>
      </c>
      <c r="M57" t="str">
        <f t="shared" si="4"/>
        <v>cordant</v>
      </c>
    </row>
    <row r="58" spans="1:13" x14ac:dyDescent="0.45">
      <c r="A58" t="s">
        <v>4</v>
      </c>
      <c r="B58" t="s">
        <v>4</v>
      </c>
      <c r="C58" t="s">
        <v>4</v>
      </c>
      <c r="D58">
        <f t="shared" si="0"/>
        <v>1</v>
      </c>
      <c r="E58">
        <f t="shared" si="1"/>
        <v>1</v>
      </c>
      <c r="F58">
        <f t="shared" si="2"/>
        <v>1</v>
      </c>
      <c r="G58">
        <f>COUNTIF(D58:F58,cochran_test!$B$2)</f>
        <v>3</v>
      </c>
      <c r="H58">
        <f>G58*(cochran_test!$B$5-coch!G58)</f>
        <v>0</v>
      </c>
      <c r="I58">
        <f>SUM(D58:F58)</f>
        <v>3</v>
      </c>
      <c r="J58" t="str">
        <f t="shared" si="3"/>
        <v>Cordant</v>
      </c>
      <c r="L58">
        <f>SUM(D58,E58)</f>
        <v>2</v>
      </c>
      <c r="M58" t="str">
        <f t="shared" si="4"/>
        <v>cordant</v>
      </c>
    </row>
    <row r="59" spans="1:13" x14ac:dyDescent="0.45">
      <c r="A59" t="s">
        <v>4</v>
      </c>
      <c r="B59" t="s">
        <v>4</v>
      </c>
      <c r="C59" t="s">
        <v>4</v>
      </c>
      <c r="D59">
        <f t="shared" si="0"/>
        <v>1</v>
      </c>
      <c r="E59">
        <f t="shared" si="1"/>
        <v>1</v>
      </c>
      <c r="F59">
        <f t="shared" si="2"/>
        <v>1</v>
      </c>
      <c r="G59">
        <f>COUNTIF(D59:F59,cochran_test!$B$2)</f>
        <v>3</v>
      </c>
      <c r="H59">
        <f>G59*(cochran_test!$B$5-coch!G59)</f>
        <v>0</v>
      </c>
      <c r="I59">
        <f>SUM(D59:F59)</f>
        <v>3</v>
      </c>
      <c r="J59" t="str">
        <f t="shared" si="3"/>
        <v>Cordant</v>
      </c>
      <c r="L59">
        <f>SUM(D59,E59)</f>
        <v>2</v>
      </c>
      <c r="M59" t="str">
        <f t="shared" si="4"/>
        <v>cordant</v>
      </c>
    </row>
    <row r="60" spans="1:13" x14ac:dyDescent="0.45">
      <c r="A60" t="s">
        <v>4</v>
      </c>
      <c r="B60" t="s">
        <v>4</v>
      </c>
      <c r="C60" t="s">
        <v>4</v>
      </c>
      <c r="D60">
        <f t="shared" si="0"/>
        <v>1</v>
      </c>
      <c r="E60">
        <f t="shared" si="1"/>
        <v>1</v>
      </c>
      <c r="F60">
        <f t="shared" si="2"/>
        <v>1</v>
      </c>
      <c r="G60">
        <f>COUNTIF(D60:F60,cochran_test!$B$2)</f>
        <v>3</v>
      </c>
      <c r="H60">
        <f>G60*(cochran_test!$B$5-coch!G60)</f>
        <v>0</v>
      </c>
      <c r="I60">
        <f>SUM(D60:F60)</f>
        <v>3</v>
      </c>
      <c r="J60" t="str">
        <f t="shared" si="3"/>
        <v>Cordant</v>
      </c>
      <c r="L60">
        <f>SUM(D60,E60)</f>
        <v>2</v>
      </c>
      <c r="M60" t="str">
        <f t="shared" si="4"/>
        <v>cordant</v>
      </c>
    </row>
    <row r="61" spans="1:13" x14ac:dyDescent="0.45">
      <c r="A61" t="s">
        <v>4</v>
      </c>
      <c r="B61" t="s">
        <v>4</v>
      </c>
      <c r="C61" t="s">
        <v>4</v>
      </c>
      <c r="D61">
        <f t="shared" si="0"/>
        <v>1</v>
      </c>
      <c r="E61">
        <f t="shared" si="1"/>
        <v>1</v>
      </c>
      <c r="F61">
        <f t="shared" si="2"/>
        <v>1</v>
      </c>
      <c r="G61">
        <f>COUNTIF(D61:F61,cochran_test!$B$2)</f>
        <v>3</v>
      </c>
      <c r="H61">
        <f>G61*(cochran_test!$B$5-coch!G61)</f>
        <v>0</v>
      </c>
      <c r="I61">
        <f>SUM(D61:F61)</f>
        <v>3</v>
      </c>
      <c r="J61" t="str">
        <f t="shared" si="3"/>
        <v>Cordant</v>
      </c>
      <c r="L61">
        <f>SUM(D61,E61)</f>
        <v>2</v>
      </c>
      <c r="M61" t="str">
        <f t="shared" si="4"/>
        <v>cordant</v>
      </c>
    </row>
    <row r="62" spans="1:13" x14ac:dyDescent="0.45">
      <c r="A62" t="s">
        <v>4</v>
      </c>
      <c r="B62" t="s">
        <v>4</v>
      </c>
      <c r="C62" t="s">
        <v>4</v>
      </c>
      <c r="D62">
        <f t="shared" si="0"/>
        <v>1</v>
      </c>
      <c r="E62">
        <f t="shared" si="1"/>
        <v>1</v>
      </c>
      <c r="F62">
        <f t="shared" si="2"/>
        <v>1</v>
      </c>
      <c r="G62">
        <f>COUNTIF(D62:F62,cochran_test!$B$2)</f>
        <v>3</v>
      </c>
      <c r="H62">
        <f>G62*(cochran_test!$B$5-coch!G62)</f>
        <v>0</v>
      </c>
      <c r="I62">
        <f>SUM(D62:F62)</f>
        <v>3</v>
      </c>
      <c r="J62" t="str">
        <f t="shared" si="3"/>
        <v>Cordant</v>
      </c>
      <c r="L62">
        <f>SUM(D62,E62)</f>
        <v>2</v>
      </c>
      <c r="M62" t="str">
        <f t="shared" si="4"/>
        <v>cordant</v>
      </c>
    </row>
    <row r="63" spans="1:13" x14ac:dyDescent="0.45">
      <c r="A63" t="s">
        <v>4</v>
      </c>
      <c r="B63" t="s">
        <v>4</v>
      </c>
      <c r="C63" t="s">
        <v>4</v>
      </c>
      <c r="D63">
        <f t="shared" si="0"/>
        <v>1</v>
      </c>
      <c r="E63">
        <f t="shared" si="1"/>
        <v>1</v>
      </c>
      <c r="F63">
        <f t="shared" si="2"/>
        <v>1</v>
      </c>
      <c r="G63">
        <f>COUNTIF(D63:F63,cochran_test!$B$2)</f>
        <v>3</v>
      </c>
      <c r="H63">
        <f>G63*(cochran_test!$B$5-coch!G63)</f>
        <v>0</v>
      </c>
      <c r="I63">
        <f>SUM(D63:F63)</f>
        <v>3</v>
      </c>
      <c r="J63" t="str">
        <f t="shared" si="3"/>
        <v>Cordant</v>
      </c>
      <c r="L63">
        <f>SUM(D63,E63)</f>
        <v>2</v>
      </c>
      <c r="M63" t="str">
        <f t="shared" si="4"/>
        <v>cordant</v>
      </c>
    </row>
    <row r="64" spans="1:13" x14ac:dyDescent="0.45">
      <c r="A64" t="s">
        <v>4</v>
      </c>
      <c r="B64" t="s">
        <v>4</v>
      </c>
      <c r="C64" t="s">
        <v>4</v>
      </c>
      <c r="D64">
        <f t="shared" si="0"/>
        <v>1</v>
      </c>
      <c r="E64">
        <f t="shared" si="1"/>
        <v>1</v>
      </c>
      <c r="F64">
        <f t="shared" si="2"/>
        <v>1</v>
      </c>
      <c r="G64">
        <f>COUNTIF(D64:F64,cochran_test!$B$2)</f>
        <v>3</v>
      </c>
      <c r="H64">
        <f>G64*(cochran_test!$B$5-coch!G64)</f>
        <v>0</v>
      </c>
      <c r="I64">
        <f>SUM(D64:F64)</f>
        <v>3</v>
      </c>
      <c r="J64" t="str">
        <f t="shared" si="3"/>
        <v>Cordant</v>
      </c>
      <c r="L64">
        <f>SUM(D64,E64)</f>
        <v>2</v>
      </c>
      <c r="M64" t="str">
        <f t="shared" si="4"/>
        <v>cordant</v>
      </c>
    </row>
    <row r="66" spans="12:13" x14ac:dyDescent="0.45">
      <c r="L66" t="s">
        <v>21</v>
      </c>
      <c r="M66">
        <f>COUNTIF(M2:M64,"discordant")</f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39D-3DE8-44C1-9C57-4F0514507C8B}">
  <dimension ref="A1:D44"/>
  <sheetViews>
    <sheetView workbookViewId="0">
      <selection activeCell="A44" sqref="A44"/>
    </sheetView>
  </sheetViews>
  <sheetFormatPr defaultRowHeight="14.25" x14ac:dyDescent="0.45"/>
  <cols>
    <col min="1" max="1" width="15.19921875" customWidth="1"/>
    <col min="2" max="2" width="10.46484375" customWidth="1"/>
    <col min="3" max="3" width="12.3984375" customWidth="1"/>
  </cols>
  <sheetData>
    <row r="1" spans="1:4" x14ac:dyDescent="0.45">
      <c r="A1" t="s">
        <v>23</v>
      </c>
    </row>
    <row r="2" spans="1:4" x14ac:dyDescent="0.45">
      <c r="A2" t="s">
        <v>27</v>
      </c>
      <c r="B2">
        <f>1</f>
        <v>1</v>
      </c>
      <c r="D2" t="s">
        <v>35</v>
      </c>
    </row>
    <row r="3" spans="1:4" x14ac:dyDescent="0.45">
      <c r="A3" t="s">
        <v>28</v>
      </c>
      <c r="B3">
        <f>0</f>
        <v>0</v>
      </c>
    </row>
    <row r="5" spans="1:4" x14ac:dyDescent="0.45">
      <c r="A5" t="s">
        <v>24</v>
      </c>
      <c r="B5">
        <f>COUNT(coch!D2:F2)</f>
        <v>3</v>
      </c>
      <c r="D5" t="s">
        <v>36</v>
      </c>
    </row>
    <row r="6" spans="1:4" x14ac:dyDescent="0.45">
      <c r="A6" t="s">
        <v>26</v>
      </c>
      <c r="B6">
        <f>B2</f>
        <v>1</v>
      </c>
    </row>
    <row r="7" spans="1:4" x14ac:dyDescent="0.45">
      <c r="A7" t="s">
        <v>25</v>
      </c>
      <c r="B7">
        <f>COUNT(coch!E2:E64)</f>
        <v>63</v>
      </c>
    </row>
    <row r="9" spans="1:4" x14ac:dyDescent="0.45">
      <c r="A9" t="s">
        <v>29</v>
      </c>
    </row>
    <row r="11" spans="1:4" x14ac:dyDescent="0.45">
      <c r="B11" t="s">
        <v>33</v>
      </c>
      <c r="C11" t="s">
        <v>34</v>
      </c>
    </row>
    <row r="12" spans="1:4" x14ac:dyDescent="0.45">
      <c r="A12" t="s">
        <v>30</v>
      </c>
      <c r="B12">
        <f>COUNTIF(coch!D2:D64,cochran_test!B6)</f>
        <v>11</v>
      </c>
      <c r="C12">
        <f>(B12-$B$15/$B$5)^2</f>
        <v>215.11111111111114</v>
      </c>
    </row>
    <row r="13" spans="1:4" x14ac:dyDescent="0.45">
      <c r="A13" t="s">
        <v>31</v>
      </c>
      <c r="B13">
        <f>COUNTIF(coch!E2:E64,cochran_test!B6)</f>
        <v>28</v>
      </c>
      <c r="C13">
        <f t="shared" ref="C13:C14" si="0">(B13-$B$15/$B$5)^2</f>
        <v>5.4444444444444393</v>
      </c>
    </row>
    <row r="14" spans="1:4" x14ac:dyDescent="0.45">
      <c r="A14" t="s">
        <v>32</v>
      </c>
      <c r="B14">
        <f>COUNTIF(coch!F2:F64,cochran_test!B6)</f>
        <v>38</v>
      </c>
      <c r="C14">
        <f t="shared" si="0"/>
        <v>152.11111111111109</v>
      </c>
    </row>
    <row r="15" spans="1:4" x14ac:dyDescent="0.45">
      <c r="A15" t="s">
        <v>25</v>
      </c>
      <c r="B15">
        <f>SUM(B12:B14)</f>
        <v>77</v>
      </c>
    </row>
    <row r="18" spans="1:1" x14ac:dyDescent="0.45">
      <c r="A18" t="s">
        <v>37</v>
      </c>
    </row>
    <row r="19" spans="1:1" x14ac:dyDescent="0.45">
      <c r="A19" t="s">
        <v>40</v>
      </c>
    </row>
    <row r="22" spans="1:1" x14ac:dyDescent="0.45">
      <c r="A22" t="s">
        <v>41</v>
      </c>
    </row>
    <row r="23" spans="1:1" x14ac:dyDescent="0.45">
      <c r="A23" t="s">
        <v>42</v>
      </c>
    </row>
    <row r="26" spans="1:1" x14ac:dyDescent="0.45">
      <c r="A26" t="s">
        <v>43</v>
      </c>
    </row>
    <row r="27" spans="1:1" x14ac:dyDescent="0.45">
      <c r="A27" t="s">
        <v>44</v>
      </c>
    </row>
    <row r="29" spans="1:1" x14ac:dyDescent="0.45">
      <c r="A29">
        <f>$B$5*($B$5-1)*(SUM($C$12:$C$14))/(SUM(coch!H2:H64))</f>
        <v>31.942857142857143</v>
      </c>
    </row>
    <row r="36" spans="1:2" x14ac:dyDescent="0.45">
      <c r="A36" t="s">
        <v>45</v>
      </c>
    </row>
    <row r="37" spans="1:2" x14ac:dyDescent="0.45">
      <c r="A37" t="s">
        <v>46</v>
      </c>
    </row>
    <row r="38" spans="1:2" x14ac:dyDescent="0.45">
      <c r="A38">
        <f>$B$5-B6</f>
        <v>2</v>
      </c>
    </row>
    <row r="41" spans="1:2" x14ac:dyDescent="0.45">
      <c r="A41" t="s">
        <v>47</v>
      </c>
    </row>
    <row r="42" spans="1:2" x14ac:dyDescent="0.45">
      <c r="A42" t="s">
        <v>48</v>
      </c>
    </row>
    <row r="43" spans="1:2" x14ac:dyDescent="0.45">
      <c r="A43">
        <f>_xlfn.CHISQ.DIST.RT(A29,A38)</f>
        <v>1.157968387470325E-7</v>
      </c>
      <c r="B43" t="s">
        <v>27</v>
      </c>
    </row>
    <row r="44" spans="1:2" x14ac:dyDescent="0.45">
      <c r="A44">
        <f>_xlfn.CHISQ.DIST(A29,A38,TRUE)</f>
        <v>0.99999988420316122</v>
      </c>
      <c r="B44">
        <f>1-A44</f>
        <v>1.1579683878437663E-7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workbookViewId="0">
      <selection activeCell="G12" sqref="G12"/>
    </sheetView>
  </sheetViews>
  <sheetFormatPr defaultRowHeight="14.25" x14ac:dyDescent="0.45"/>
  <cols>
    <col min="1" max="1" width="20.1328125" customWidth="1"/>
    <col min="2" max="2" width="22.1328125" customWidth="1"/>
    <col min="3" max="3" width="16.59765625" customWidth="1"/>
    <col min="4" max="4" width="21.53125" customWidth="1"/>
    <col min="5" max="5" width="22.73046875" customWidth="1"/>
    <col min="6" max="6" width="17.59765625" customWidth="1"/>
    <col min="7" max="7" width="25.86328125" customWidth="1"/>
  </cols>
  <sheetData>
    <row r="1" spans="1:7" x14ac:dyDescent="0.45">
      <c r="A1" t="s">
        <v>3</v>
      </c>
      <c r="B1" t="s">
        <v>3</v>
      </c>
      <c r="C1" t="s">
        <v>4</v>
      </c>
      <c r="D1">
        <v>0</v>
      </c>
      <c r="E1">
        <v>0</v>
      </c>
      <c r="F1">
        <v>1</v>
      </c>
      <c r="G1">
        <v>1</v>
      </c>
    </row>
    <row r="2" spans="1:7" x14ac:dyDescent="0.45">
      <c r="A2" t="s">
        <v>3</v>
      </c>
      <c r="B2" t="s">
        <v>3</v>
      </c>
      <c r="C2" t="s">
        <v>3</v>
      </c>
      <c r="D2">
        <v>0</v>
      </c>
      <c r="E2">
        <v>0</v>
      </c>
      <c r="F2">
        <v>0</v>
      </c>
      <c r="G2">
        <v>0</v>
      </c>
    </row>
    <row r="3" spans="1:7" x14ac:dyDescent="0.45">
      <c r="A3" t="s">
        <v>3</v>
      </c>
      <c r="B3" t="s">
        <v>3</v>
      </c>
      <c r="C3" t="s">
        <v>3</v>
      </c>
      <c r="D3">
        <v>0</v>
      </c>
      <c r="E3">
        <v>0</v>
      </c>
      <c r="F3">
        <v>0</v>
      </c>
      <c r="G3">
        <v>0</v>
      </c>
    </row>
    <row r="4" spans="1:7" x14ac:dyDescent="0.45">
      <c r="A4" t="s">
        <v>3</v>
      </c>
      <c r="B4" t="s">
        <v>4</v>
      </c>
      <c r="C4" t="s">
        <v>3</v>
      </c>
      <c r="D4">
        <v>0</v>
      </c>
      <c r="E4">
        <v>1</v>
      </c>
      <c r="F4">
        <v>0</v>
      </c>
      <c r="G4">
        <v>1</v>
      </c>
    </row>
    <row r="5" spans="1:7" x14ac:dyDescent="0.45">
      <c r="A5" t="s">
        <v>3</v>
      </c>
      <c r="B5" t="s">
        <v>3</v>
      </c>
      <c r="C5" t="s">
        <v>3</v>
      </c>
      <c r="D5">
        <v>0</v>
      </c>
      <c r="E5">
        <v>0</v>
      </c>
      <c r="F5">
        <v>0</v>
      </c>
      <c r="G5">
        <v>0</v>
      </c>
    </row>
    <row r="6" spans="1:7" x14ac:dyDescent="0.45">
      <c r="A6" t="s">
        <v>3</v>
      </c>
      <c r="B6" t="s">
        <v>3</v>
      </c>
      <c r="C6" t="s">
        <v>3</v>
      </c>
      <c r="D6">
        <v>0</v>
      </c>
      <c r="E6">
        <v>0</v>
      </c>
      <c r="F6">
        <v>0</v>
      </c>
      <c r="G6">
        <v>0</v>
      </c>
    </row>
    <row r="7" spans="1:7" x14ac:dyDescent="0.45">
      <c r="A7" t="s">
        <v>3</v>
      </c>
      <c r="B7" t="s">
        <v>3</v>
      </c>
      <c r="C7" t="s">
        <v>3</v>
      </c>
      <c r="D7">
        <v>0</v>
      </c>
      <c r="E7">
        <v>0</v>
      </c>
      <c r="F7">
        <v>0</v>
      </c>
      <c r="G7">
        <v>0</v>
      </c>
    </row>
    <row r="8" spans="1:7" x14ac:dyDescent="0.45">
      <c r="A8" t="s">
        <v>3</v>
      </c>
      <c r="B8" t="s">
        <v>3</v>
      </c>
      <c r="C8" t="s">
        <v>3</v>
      </c>
      <c r="D8">
        <v>0</v>
      </c>
      <c r="E8">
        <v>0</v>
      </c>
      <c r="F8">
        <v>0</v>
      </c>
      <c r="G8">
        <v>0</v>
      </c>
    </row>
    <row r="9" spans="1:7" x14ac:dyDescent="0.45">
      <c r="A9" t="s">
        <v>3</v>
      </c>
      <c r="B9" t="s">
        <v>4</v>
      </c>
      <c r="C9" t="s">
        <v>4</v>
      </c>
      <c r="D9">
        <v>0</v>
      </c>
      <c r="E9">
        <v>1</v>
      </c>
      <c r="F9">
        <v>1</v>
      </c>
      <c r="G9">
        <v>2</v>
      </c>
    </row>
    <row r="10" spans="1:7" x14ac:dyDescent="0.45">
      <c r="A10" t="s">
        <v>3</v>
      </c>
      <c r="B10" t="s">
        <v>3</v>
      </c>
      <c r="C10" t="s">
        <v>3</v>
      </c>
      <c r="D10">
        <v>0</v>
      </c>
      <c r="E10">
        <v>0</v>
      </c>
      <c r="F10">
        <v>0</v>
      </c>
      <c r="G10">
        <v>0</v>
      </c>
    </row>
    <row r="11" spans="1:7" x14ac:dyDescent="0.45">
      <c r="A11" t="s">
        <v>3</v>
      </c>
      <c r="B11" t="s">
        <v>3</v>
      </c>
      <c r="C11" t="s">
        <v>3</v>
      </c>
      <c r="D11">
        <v>0</v>
      </c>
      <c r="E11">
        <v>0</v>
      </c>
      <c r="F11">
        <v>0</v>
      </c>
      <c r="G11">
        <v>0</v>
      </c>
    </row>
    <row r="12" spans="1:7" x14ac:dyDescent="0.45">
      <c r="A12" t="s">
        <v>3</v>
      </c>
      <c r="B12" t="s">
        <v>3</v>
      </c>
      <c r="C12" t="s">
        <v>3</v>
      </c>
      <c r="D12">
        <v>0</v>
      </c>
      <c r="E12">
        <v>0</v>
      </c>
      <c r="F12">
        <v>0</v>
      </c>
      <c r="G12">
        <v>0</v>
      </c>
    </row>
    <row r="13" spans="1:7" x14ac:dyDescent="0.45">
      <c r="A13" t="s">
        <v>3</v>
      </c>
      <c r="B13" t="s">
        <v>4</v>
      </c>
      <c r="C13" t="s">
        <v>3</v>
      </c>
      <c r="D13">
        <v>0</v>
      </c>
      <c r="E13">
        <v>1</v>
      </c>
      <c r="F13">
        <v>0</v>
      </c>
      <c r="G13">
        <v>1</v>
      </c>
    </row>
    <row r="14" spans="1:7" x14ac:dyDescent="0.45">
      <c r="A14" t="s">
        <v>3</v>
      </c>
      <c r="B14" t="s">
        <v>3</v>
      </c>
      <c r="C14" t="s">
        <v>3</v>
      </c>
      <c r="D14">
        <v>0</v>
      </c>
      <c r="E14">
        <v>0</v>
      </c>
      <c r="F14">
        <v>0</v>
      </c>
      <c r="G14">
        <v>0</v>
      </c>
    </row>
    <row r="15" spans="1:7" x14ac:dyDescent="0.45">
      <c r="A15" t="s">
        <v>3</v>
      </c>
      <c r="B15" t="s">
        <v>3</v>
      </c>
      <c r="C15" t="s">
        <v>3</v>
      </c>
      <c r="D15">
        <v>0</v>
      </c>
      <c r="E15">
        <v>0</v>
      </c>
      <c r="F15">
        <v>0</v>
      </c>
      <c r="G15">
        <v>0</v>
      </c>
    </row>
    <row r="16" spans="1:7" x14ac:dyDescent="0.45">
      <c r="A16" t="s">
        <v>3</v>
      </c>
      <c r="B16" t="s">
        <v>3</v>
      </c>
      <c r="C16" t="s">
        <v>3</v>
      </c>
      <c r="D16">
        <v>0</v>
      </c>
      <c r="E16">
        <v>0</v>
      </c>
      <c r="F16">
        <v>0</v>
      </c>
      <c r="G16">
        <v>0</v>
      </c>
    </row>
    <row r="17" spans="1:7" x14ac:dyDescent="0.45">
      <c r="A17" t="s">
        <v>3</v>
      </c>
      <c r="B17" t="s">
        <v>3</v>
      </c>
      <c r="C17" t="s">
        <v>3</v>
      </c>
      <c r="D17">
        <v>0</v>
      </c>
      <c r="E17">
        <v>0</v>
      </c>
      <c r="F17">
        <v>0</v>
      </c>
      <c r="G17">
        <v>0</v>
      </c>
    </row>
    <row r="18" spans="1:7" x14ac:dyDescent="0.45">
      <c r="A18" t="s">
        <v>3</v>
      </c>
      <c r="B18" t="s">
        <v>3</v>
      </c>
      <c r="C18" t="s">
        <v>3</v>
      </c>
      <c r="D18">
        <v>0</v>
      </c>
      <c r="E18">
        <v>0</v>
      </c>
      <c r="F18">
        <v>0</v>
      </c>
      <c r="G18">
        <v>0</v>
      </c>
    </row>
    <row r="19" spans="1:7" x14ac:dyDescent="0.45">
      <c r="A19" t="s">
        <v>3</v>
      </c>
      <c r="B19" t="s">
        <v>3</v>
      </c>
      <c r="C19" t="s">
        <v>3</v>
      </c>
      <c r="D19">
        <v>0</v>
      </c>
      <c r="E19">
        <v>0</v>
      </c>
      <c r="F19">
        <v>0</v>
      </c>
      <c r="G19">
        <v>0</v>
      </c>
    </row>
    <row r="20" spans="1:7" x14ac:dyDescent="0.45">
      <c r="A20" t="s">
        <v>3</v>
      </c>
      <c r="B20" t="s">
        <v>4</v>
      </c>
      <c r="C20" t="s">
        <v>4</v>
      </c>
      <c r="D20">
        <v>0</v>
      </c>
      <c r="E20">
        <v>1</v>
      </c>
      <c r="F20">
        <v>1</v>
      </c>
      <c r="G20">
        <v>2</v>
      </c>
    </row>
    <row r="21" spans="1:7" x14ac:dyDescent="0.45">
      <c r="A21" t="s">
        <v>3</v>
      </c>
      <c r="B21" t="s">
        <v>3</v>
      </c>
      <c r="C21" t="s">
        <v>4</v>
      </c>
      <c r="D21">
        <v>0</v>
      </c>
      <c r="E21">
        <v>0</v>
      </c>
      <c r="F21">
        <v>1</v>
      </c>
      <c r="G21">
        <v>1</v>
      </c>
    </row>
    <row r="22" spans="1:7" x14ac:dyDescent="0.45">
      <c r="A22" t="s">
        <v>3</v>
      </c>
      <c r="B22" t="s">
        <v>3</v>
      </c>
      <c r="C22" t="s">
        <v>4</v>
      </c>
      <c r="D22">
        <v>0</v>
      </c>
      <c r="E22">
        <v>0</v>
      </c>
      <c r="F22">
        <v>1</v>
      </c>
      <c r="G22">
        <v>1</v>
      </c>
    </row>
    <row r="23" spans="1:7" x14ac:dyDescent="0.45">
      <c r="A23" t="s">
        <v>3</v>
      </c>
      <c r="B23" t="s">
        <v>3</v>
      </c>
      <c r="C23" t="s">
        <v>4</v>
      </c>
      <c r="D23">
        <v>0</v>
      </c>
      <c r="E23">
        <v>0</v>
      </c>
      <c r="F23">
        <v>1</v>
      </c>
      <c r="G23">
        <v>1</v>
      </c>
    </row>
    <row r="24" spans="1:7" x14ac:dyDescent="0.45">
      <c r="A24" t="s">
        <v>3</v>
      </c>
      <c r="B24" t="s">
        <v>3</v>
      </c>
      <c r="C24" t="s">
        <v>4</v>
      </c>
      <c r="D24">
        <v>0</v>
      </c>
      <c r="E24">
        <v>0</v>
      </c>
      <c r="F24">
        <v>1</v>
      </c>
      <c r="G24">
        <v>1</v>
      </c>
    </row>
    <row r="25" spans="1:7" x14ac:dyDescent="0.45">
      <c r="A25" t="s">
        <v>3</v>
      </c>
      <c r="B25" t="s">
        <v>3</v>
      </c>
      <c r="C25" t="s">
        <v>3</v>
      </c>
      <c r="D25">
        <v>0</v>
      </c>
      <c r="E25">
        <v>0</v>
      </c>
      <c r="F25">
        <v>0</v>
      </c>
      <c r="G25">
        <v>0</v>
      </c>
    </row>
    <row r="26" spans="1:7" x14ac:dyDescent="0.45">
      <c r="A26" t="s">
        <v>3</v>
      </c>
      <c r="B26" t="s">
        <v>3</v>
      </c>
      <c r="C26" t="s">
        <v>4</v>
      </c>
      <c r="D26">
        <v>0</v>
      </c>
      <c r="E26">
        <v>0</v>
      </c>
      <c r="F26">
        <v>1</v>
      </c>
      <c r="G26">
        <v>1</v>
      </c>
    </row>
    <row r="27" spans="1:7" x14ac:dyDescent="0.45">
      <c r="A27" t="s">
        <v>3</v>
      </c>
      <c r="B27" t="s">
        <v>3</v>
      </c>
      <c r="C27" t="s">
        <v>4</v>
      </c>
      <c r="D27">
        <v>0</v>
      </c>
      <c r="E27">
        <v>0</v>
      </c>
      <c r="F27">
        <v>1</v>
      </c>
      <c r="G27">
        <v>1</v>
      </c>
    </row>
    <row r="28" spans="1:7" x14ac:dyDescent="0.45">
      <c r="A28" t="s">
        <v>3</v>
      </c>
      <c r="B28" t="s">
        <v>3</v>
      </c>
      <c r="C28" t="s">
        <v>4</v>
      </c>
      <c r="D28">
        <v>0</v>
      </c>
      <c r="E28">
        <v>0</v>
      </c>
      <c r="F28">
        <v>1</v>
      </c>
      <c r="G28">
        <v>1</v>
      </c>
    </row>
    <row r="29" spans="1:7" x14ac:dyDescent="0.45">
      <c r="A29" t="s">
        <v>3</v>
      </c>
      <c r="B29" t="s">
        <v>3</v>
      </c>
      <c r="C29" t="s">
        <v>4</v>
      </c>
      <c r="D29">
        <v>0</v>
      </c>
      <c r="E29">
        <v>0</v>
      </c>
      <c r="F29">
        <v>1</v>
      </c>
      <c r="G29">
        <v>1</v>
      </c>
    </row>
    <row r="30" spans="1:7" x14ac:dyDescent="0.45">
      <c r="A30" t="s">
        <v>3</v>
      </c>
      <c r="B30" t="s">
        <v>3</v>
      </c>
      <c r="C30" t="s">
        <v>4</v>
      </c>
      <c r="D30">
        <v>0</v>
      </c>
      <c r="E30">
        <v>0</v>
      </c>
      <c r="F30">
        <v>1</v>
      </c>
      <c r="G30">
        <v>1</v>
      </c>
    </row>
    <row r="31" spans="1:7" x14ac:dyDescent="0.45">
      <c r="A31" t="s">
        <v>3</v>
      </c>
      <c r="B31" t="s">
        <v>3</v>
      </c>
      <c r="C31" t="s">
        <v>3</v>
      </c>
      <c r="D31">
        <v>0</v>
      </c>
      <c r="E31">
        <v>0</v>
      </c>
      <c r="F31">
        <v>0</v>
      </c>
      <c r="G31">
        <v>0</v>
      </c>
    </row>
    <row r="32" spans="1:7" x14ac:dyDescent="0.45">
      <c r="A32" t="s">
        <v>3</v>
      </c>
      <c r="B32" t="s">
        <v>3</v>
      </c>
      <c r="C32" t="s">
        <v>3</v>
      </c>
      <c r="D32">
        <v>0</v>
      </c>
      <c r="E32">
        <v>0</v>
      </c>
      <c r="F32">
        <v>0</v>
      </c>
      <c r="G32">
        <v>0</v>
      </c>
    </row>
    <row r="33" spans="1:7" x14ac:dyDescent="0.45">
      <c r="A33" t="s">
        <v>3</v>
      </c>
      <c r="B33" t="s">
        <v>3</v>
      </c>
      <c r="C33" t="s">
        <v>3</v>
      </c>
      <c r="D33">
        <v>0</v>
      </c>
      <c r="E33">
        <v>0</v>
      </c>
      <c r="F33">
        <v>0</v>
      </c>
      <c r="G33">
        <v>0</v>
      </c>
    </row>
    <row r="34" spans="1:7" x14ac:dyDescent="0.45">
      <c r="A34" t="s">
        <v>3</v>
      </c>
      <c r="B34" t="s">
        <v>3</v>
      </c>
      <c r="C34" t="s">
        <v>3</v>
      </c>
      <c r="D34">
        <v>0</v>
      </c>
      <c r="E34">
        <v>0</v>
      </c>
      <c r="F34">
        <v>0</v>
      </c>
      <c r="G34">
        <v>0</v>
      </c>
    </row>
    <row r="35" spans="1:7" x14ac:dyDescent="0.45">
      <c r="A35" t="s">
        <v>3</v>
      </c>
      <c r="B35" t="s">
        <v>4</v>
      </c>
      <c r="C35" t="s">
        <v>4</v>
      </c>
      <c r="D35">
        <v>0</v>
      </c>
      <c r="E35">
        <v>1</v>
      </c>
      <c r="F35">
        <v>1</v>
      </c>
      <c r="G35">
        <v>2</v>
      </c>
    </row>
    <row r="36" spans="1:7" x14ac:dyDescent="0.45">
      <c r="A36" t="s">
        <v>3</v>
      </c>
      <c r="B36" t="s">
        <v>4</v>
      </c>
      <c r="C36" t="s">
        <v>4</v>
      </c>
      <c r="D36">
        <v>0</v>
      </c>
      <c r="E36">
        <v>1</v>
      </c>
      <c r="F36">
        <v>1</v>
      </c>
      <c r="G36">
        <v>2</v>
      </c>
    </row>
    <row r="37" spans="1:7" x14ac:dyDescent="0.45">
      <c r="A37" t="s">
        <v>3</v>
      </c>
      <c r="B37" t="s">
        <v>4</v>
      </c>
      <c r="C37" t="s">
        <v>4</v>
      </c>
      <c r="D37">
        <v>0</v>
      </c>
      <c r="E37">
        <v>1</v>
      </c>
      <c r="F37">
        <v>1</v>
      </c>
      <c r="G37">
        <v>2</v>
      </c>
    </row>
    <row r="38" spans="1:7" x14ac:dyDescent="0.45">
      <c r="A38" t="s">
        <v>3</v>
      </c>
      <c r="B38" t="s">
        <v>4</v>
      </c>
      <c r="C38" t="s">
        <v>4</v>
      </c>
      <c r="D38">
        <v>0</v>
      </c>
      <c r="E38">
        <v>1</v>
      </c>
      <c r="F38">
        <v>1</v>
      </c>
      <c r="G38">
        <v>2</v>
      </c>
    </row>
    <row r="39" spans="1:7" x14ac:dyDescent="0.45">
      <c r="A39" t="s">
        <v>3</v>
      </c>
      <c r="B39" t="s">
        <v>4</v>
      </c>
      <c r="C39" t="s">
        <v>4</v>
      </c>
      <c r="D39">
        <v>0</v>
      </c>
      <c r="E39">
        <v>1</v>
      </c>
      <c r="F39">
        <v>1</v>
      </c>
      <c r="G39">
        <v>2</v>
      </c>
    </row>
    <row r="40" spans="1:7" x14ac:dyDescent="0.45">
      <c r="A40" t="s">
        <v>3</v>
      </c>
      <c r="B40" t="s">
        <v>4</v>
      </c>
      <c r="C40" t="s">
        <v>4</v>
      </c>
      <c r="D40">
        <v>0</v>
      </c>
      <c r="E40">
        <v>1</v>
      </c>
      <c r="F40">
        <v>1</v>
      </c>
      <c r="G40">
        <v>2</v>
      </c>
    </row>
    <row r="41" spans="1:7" x14ac:dyDescent="0.45">
      <c r="A41" t="s">
        <v>3</v>
      </c>
      <c r="B41" t="s">
        <v>4</v>
      </c>
      <c r="C41" t="s">
        <v>4</v>
      </c>
      <c r="D41">
        <v>0</v>
      </c>
      <c r="E41">
        <v>1</v>
      </c>
      <c r="F41">
        <v>1</v>
      </c>
      <c r="G41">
        <v>2</v>
      </c>
    </row>
    <row r="42" spans="1:7" x14ac:dyDescent="0.45">
      <c r="A42" t="s">
        <v>3</v>
      </c>
      <c r="B42" t="s">
        <v>4</v>
      </c>
      <c r="C42" t="s">
        <v>4</v>
      </c>
      <c r="D42">
        <v>0</v>
      </c>
      <c r="E42">
        <v>1</v>
      </c>
      <c r="F42">
        <v>1</v>
      </c>
      <c r="G42">
        <v>2</v>
      </c>
    </row>
    <row r="43" spans="1:7" x14ac:dyDescent="0.45">
      <c r="A43" t="s">
        <v>3</v>
      </c>
      <c r="B43" t="s">
        <v>4</v>
      </c>
      <c r="C43" t="s">
        <v>4</v>
      </c>
      <c r="D43">
        <v>0</v>
      </c>
      <c r="E43">
        <v>1</v>
      </c>
      <c r="F43">
        <v>1</v>
      </c>
      <c r="G43">
        <v>2</v>
      </c>
    </row>
    <row r="44" spans="1:7" x14ac:dyDescent="0.45">
      <c r="A44" t="s">
        <v>3</v>
      </c>
      <c r="B44" t="s">
        <v>4</v>
      </c>
      <c r="C44" t="s">
        <v>4</v>
      </c>
      <c r="D44">
        <v>0</v>
      </c>
      <c r="E44">
        <v>1</v>
      </c>
      <c r="F44">
        <v>1</v>
      </c>
      <c r="G44">
        <v>2</v>
      </c>
    </row>
    <row r="45" spans="1:7" x14ac:dyDescent="0.45">
      <c r="A45" t="s">
        <v>3</v>
      </c>
      <c r="B45" t="s">
        <v>4</v>
      </c>
      <c r="C45" t="s">
        <v>4</v>
      </c>
      <c r="D45">
        <v>0</v>
      </c>
      <c r="E45">
        <v>1</v>
      </c>
      <c r="F45">
        <v>1</v>
      </c>
      <c r="G45">
        <v>2</v>
      </c>
    </row>
    <row r="46" spans="1:7" x14ac:dyDescent="0.45">
      <c r="A46" t="s">
        <v>3</v>
      </c>
      <c r="B46" t="s">
        <v>4</v>
      </c>
      <c r="C46" t="s">
        <v>4</v>
      </c>
      <c r="D46">
        <v>0</v>
      </c>
      <c r="E46">
        <v>1</v>
      </c>
      <c r="F46">
        <v>1</v>
      </c>
      <c r="G46">
        <v>2</v>
      </c>
    </row>
    <row r="47" spans="1:7" x14ac:dyDescent="0.45">
      <c r="A47" t="s">
        <v>3</v>
      </c>
      <c r="B47" t="s">
        <v>4</v>
      </c>
      <c r="C47" t="s">
        <v>4</v>
      </c>
      <c r="D47">
        <v>0</v>
      </c>
      <c r="E47">
        <v>1</v>
      </c>
      <c r="F47">
        <v>1</v>
      </c>
      <c r="G47">
        <v>2</v>
      </c>
    </row>
    <row r="48" spans="1:7" x14ac:dyDescent="0.45">
      <c r="A48" t="s">
        <v>3</v>
      </c>
      <c r="B48" t="s">
        <v>4</v>
      </c>
      <c r="C48" t="s">
        <v>4</v>
      </c>
      <c r="D48">
        <v>0</v>
      </c>
      <c r="E48">
        <v>1</v>
      </c>
      <c r="F48">
        <v>1</v>
      </c>
      <c r="G48">
        <v>2</v>
      </c>
    </row>
    <row r="49" spans="1:7" x14ac:dyDescent="0.45">
      <c r="A49" t="s">
        <v>3</v>
      </c>
      <c r="B49" t="s">
        <v>4</v>
      </c>
      <c r="C49" t="s">
        <v>4</v>
      </c>
      <c r="D49">
        <v>0</v>
      </c>
      <c r="E49">
        <v>1</v>
      </c>
      <c r="F49">
        <v>1</v>
      </c>
      <c r="G49">
        <v>2</v>
      </c>
    </row>
    <row r="50" spans="1:7" x14ac:dyDescent="0.45">
      <c r="A50" t="s">
        <v>3</v>
      </c>
      <c r="B50" t="s">
        <v>3</v>
      </c>
      <c r="C50" t="s">
        <v>3</v>
      </c>
      <c r="D50">
        <v>0</v>
      </c>
      <c r="E50">
        <v>0</v>
      </c>
      <c r="F50">
        <v>0</v>
      </c>
      <c r="G50">
        <v>0</v>
      </c>
    </row>
    <row r="51" spans="1:7" x14ac:dyDescent="0.45">
      <c r="A51" t="s">
        <v>3</v>
      </c>
      <c r="B51" t="s">
        <v>3</v>
      </c>
      <c r="C51" t="s">
        <v>4</v>
      </c>
      <c r="D51">
        <v>0</v>
      </c>
      <c r="E51">
        <v>0</v>
      </c>
      <c r="F51">
        <v>1</v>
      </c>
      <c r="G51">
        <v>1</v>
      </c>
    </row>
    <row r="52" spans="1:7" x14ac:dyDescent="0.45">
      <c r="A52" t="s">
        <v>3</v>
      </c>
      <c r="B52" t="s">
        <v>3</v>
      </c>
      <c r="C52" t="s">
        <v>4</v>
      </c>
      <c r="D52">
        <v>0</v>
      </c>
      <c r="E52">
        <v>0</v>
      </c>
      <c r="F52">
        <v>1</v>
      </c>
      <c r="G52">
        <v>1</v>
      </c>
    </row>
    <row r="53" spans="1:7" x14ac:dyDescent="0.45">
      <c r="A53" t="s">
        <v>4</v>
      </c>
      <c r="B53" t="s">
        <v>3</v>
      </c>
      <c r="C53" t="s">
        <v>4</v>
      </c>
      <c r="D53">
        <v>1</v>
      </c>
      <c r="E53">
        <v>0</v>
      </c>
      <c r="F53">
        <v>1</v>
      </c>
      <c r="G53">
        <v>2</v>
      </c>
    </row>
    <row r="54" spans="1:7" x14ac:dyDescent="0.45">
      <c r="A54" t="s">
        <v>4</v>
      </c>
      <c r="B54" t="s">
        <v>3</v>
      </c>
      <c r="C54" t="s">
        <v>4</v>
      </c>
      <c r="D54">
        <v>1</v>
      </c>
      <c r="E54">
        <v>0</v>
      </c>
      <c r="F54">
        <v>1</v>
      </c>
      <c r="G54">
        <v>2</v>
      </c>
    </row>
    <row r="55" spans="1:7" x14ac:dyDescent="0.45">
      <c r="A55" t="s">
        <v>4</v>
      </c>
      <c r="B55" t="s">
        <v>4</v>
      </c>
      <c r="C55" t="s">
        <v>3</v>
      </c>
      <c r="D55">
        <v>1</v>
      </c>
      <c r="E55">
        <v>1</v>
      </c>
      <c r="F55">
        <v>0</v>
      </c>
      <c r="G55">
        <v>2</v>
      </c>
    </row>
    <row r="56" spans="1:7" x14ac:dyDescent="0.45">
      <c r="A56" t="s">
        <v>4</v>
      </c>
      <c r="B56" t="s">
        <v>4</v>
      </c>
      <c r="C56" t="s">
        <v>3</v>
      </c>
      <c r="D56">
        <v>1</v>
      </c>
      <c r="E56">
        <v>1</v>
      </c>
      <c r="F56">
        <v>0</v>
      </c>
      <c r="G56">
        <v>2</v>
      </c>
    </row>
    <row r="57" spans="1:7" x14ac:dyDescent="0.45">
      <c r="A57" t="s">
        <v>4</v>
      </c>
      <c r="B57" t="s">
        <v>4</v>
      </c>
      <c r="C57" t="s">
        <v>4</v>
      </c>
      <c r="D57">
        <v>1</v>
      </c>
      <c r="E57">
        <v>1</v>
      </c>
      <c r="F57">
        <v>1</v>
      </c>
      <c r="G57">
        <v>3</v>
      </c>
    </row>
    <row r="58" spans="1:7" x14ac:dyDescent="0.45">
      <c r="A58" t="s">
        <v>4</v>
      </c>
      <c r="B58" t="s">
        <v>4</v>
      </c>
      <c r="C58" t="s">
        <v>4</v>
      </c>
      <c r="D58">
        <v>1</v>
      </c>
      <c r="E58">
        <v>1</v>
      </c>
      <c r="F58">
        <v>1</v>
      </c>
      <c r="G58">
        <v>3</v>
      </c>
    </row>
    <row r="59" spans="1:7" x14ac:dyDescent="0.45">
      <c r="A59" t="s">
        <v>4</v>
      </c>
      <c r="B59" t="s">
        <v>4</v>
      </c>
      <c r="C59" t="s">
        <v>4</v>
      </c>
      <c r="D59">
        <v>1</v>
      </c>
      <c r="E59">
        <v>1</v>
      </c>
      <c r="F59">
        <v>1</v>
      </c>
      <c r="G59">
        <v>3</v>
      </c>
    </row>
    <row r="60" spans="1:7" x14ac:dyDescent="0.45">
      <c r="A60" t="s">
        <v>4</v>
      </c>
      <c r="B60" t="s">
        <v>4</v>
      </c>
      <c r="C60" t="s">
        <v>4</v>
      </c>
      <c r="D60">
        <v>1</v>
      </c>
      <c r="E60">
        <v>1</v>
      </c>
      <c r="F60">
        <v>1</v>
      </c>
      <c r="G60">
        <v>3</v>
      </c>
    </row>
    <row r="61" spans="1:7" x14ac:dyDescent="0.45">
      <c r="A61" t="s">
        <v>4</v>
      </c>
      <c r="B61" t="s">
        <v>4</v>
      </c>
      <c r="C61" t="s">
        <v>4</v>
      </c>
      <c r="D61">
        <v>1</v>
      </c>
      <c r="E61">
        <v>1</v>
      </c>
      <c r="F61">
        <v>1</v>
      </c>
      <c r="G61">
        <v>3</v>
      </c>
    </row>
    <row r="62" spans="1:7" x14ac:dyDescent="0.45">
      <c r="A62" t="s">
        <v>4</v>
      </c>
      <c r="B62" t="s">
        <v>4</v>
      </c>
      <c r="C62" t="s">
        <v>4</v>
      </c>
      <c r="D62">
        <v>1</v>
      </c>
      <c r="E62">
        <v>1</v>
      </c>
      <c r="F62">
        <v>1</v>
      </c>
      <c r="G62">
        <v>3</v>
      </c>
    </row>
    <row r="63" spans="1:7" x14ac:dyDescent="0.45">
      <c r="A63" t="s">
        <v>4</v>
      </c>
      <c r="B63" t="s">
        <v>4</v>
      </c>
      <c r="C63" t="s">
        <v>4</v>
      </c>
      <c r="D63">
        <v>1</v>
      </c>
      <c r="E63">
        <v>1</v>
      </c>
      <c r="F63">
        <v>1</v>
      </c>
      <c r="G6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D28" sqref="D28"/>
    </sheetView>
  </sheetViews>
  <sheetFormatPr defaultRowHeight="14.25" x14ac:dyDescent="0.45"/>
  <sheetData>
    <row r="1" spans="1:11" x14ac:dyDescent="0.45">
      <c r="A1" t="s">
        <v>0</v>
      </c>
      <c r="B1" t="s">
        <v>10</v>
      </c>
      <c r="C1">
        <v>6</v>
      </c>
      <c r="D1">
        <v>0</v>
      </c>
      <c r="F1" t="s">
        <v>11</v>
      </c>
      <c r="G1" t="s">
        <v>11</v>
      </c>
      <c r="H1">
        <v>13</v>
      </c>
      <c r="I1" t="s">
        <v>12</v>
      </c>
      <c r="J1" t="s">
        <v>13</v>
      </c>
      <c r="K1" t="s">
        <v>14</v>
      </c>
    </row>
    <row r="2" spans="1:11" x14ac:dyDescent="0.45">
      <c r="A2" t="s">
        <v>1</v>
      </c>
      <c r="B2" t="s">
        <v>10</v>
      </c>
      <c r="C2">
        <v>6</v>
      </c>
      <c r="D2">
        <v>0</v>
      </c>
      <c r="F2" t="s">
        <v>11</v>
      </c>
      <c r="G2" t="s">
        <v>11</v>
      </c>
      <c r="H2">
        <v>18</v>
      </c>
      <c r="I2" t="s">
        <v>12</v>
      </c>
      <c r="J2" t="s">
        <v>13</v>
      </c>
      <c r="K2" t="s">
        <v>14</v>
      </c>
    </row>
    <row r="3" spans="1:11" x14ac:dyDescent="0.45">
      <c r="A3" t="s">
        <v>2</v>
      </c>
      <c r="B3" t="s">
        <v>10</v>
      </c>
      <c r="C3">
        <v>6</v>
      </c>
      <c r="D3">
        <v>0</v>
      </c>
      <c r="F3" t="s">
        <v>11</v>
      </c>
      <c r="G3" t="s">
        <v>11</v>
      </c>
      <c r="H3">
        <v>17</v>
      </c>
      <c r="I3" t="s">
        <v>12</v>
      </c>
      <c r="J3" t="s">
        <v>13</v>
      </c>
      <c r="K3" t="s">
        <v>14</v>
      </c>
    </row>
    <row r="4" spans="1:11" x14ac:dyDescent="0.45">
      <c r="A4" t="s">
        <v>5</v>
      </c>
      <c r="B4" t="s">
        <v>15</v>
      </c>
      <c r="C4">
        <v>8</v>
      </c>
      <c r="D4">
        <v>0</v>
      </c>
      <c r="F4" t="s">
        <v>16</v>
      </c>
      <c r="G4" t="s">
        <v>11</v>
      </c>
      <c r="H4">
        <v>20</v>
      </c>
      <c r="I4" t="s">
        <v>17</v>
      </c>
      <c r="J4" t="s">
        <v>13</v>
      </c>
      <c r="K4" t="s">
        <v>14</v>
      </c>
    </row>
    <row r="5" spans="1:11" x14ac:dyDescent="0.45">
      <c r="A5" t="s">
        <v>6</v>
      </c>
      <c r="B5" t="s">
        <v>15</v>
      </c>
      <c r="C5">
        <v>8</v>
      </c>
      <c r="D5">
        <v>0</v>
      </c>
      <c r="F5" t="s">
        <v>16</v>
      </c>
      <c r="G5" t="s">
        <v>11</v>
      </c>
      <c r="H5">
        <v>16</v>
      </c>
      <c r="I5" t="s">
        <v>17</v>
      </c>
      <c r="J5" t="s">
        <v>13</v>
      </c>
      <c r="K5" t="s">
        <v>14</v>
      </c>
    </row>
    <row r="6" spans="1:11" x14ac:dyDescent="0.45">
      <c r="A6" t="s">
        <v>7</v>
      </c>
      <c r="B6" t="s">
        <v>15</v>
      </c>
      <c r="C6">
        <v>8</v>
      </c>
      <c r="D6">
        <v>0</v>
      </c>
      <c r="F6" t="s">
        <v>16</v>
      </c>
      <c r="G6" t="s">
        <v>11</v>
      </c>
      <c r="H6">
        <v>20</v>
      </c>
      <c r="I6" t="s">
        <v>17</v>
      </c>
      <c r="J6" t="s">
        <v>13</v>
      </c>
      <c r="K6" t="s">
        <v>14</v>
      </c>
    </row>
    <row r="7" spans="1:11" x14ac:dyDescent="0.45">
      <c r="A7" t="s">
        <v>8</v>
      </c>
      <c r="B7" t="s">
        <v>15</v>
      </c>
      <c r="C7">
        <v>8</v>
      </c>
      <c r="D7">
        <v>0</v>
      </c>
      <c r="F7" t="s">
        <v>11</v>
      </c>
      <c r="G7" t="s">
        <v>11</v>
      </c>
      <c r="H7">
        <v>27</v>
      </c>
      <c r="I7" t="s">
        <v>17</v>
      </c>
      <c r="J7" t="s">
        <v>13</v>
      </c>
      <c r="K7" t="s">
        <v>14</v>
      </c>
    </row>
    <row r="8" spans="1:11" x14ac:dyDescent="0.45">
      <c r="A8" t="s">
        <v>9</v>
      </c>
      <c r="B8" t="s">
        <v>10</v>
      </c>
      <c r="C8">
        <v>10</v>
      </c>
      <c r="D8">
        <v>0</v>
      </c>
      <c r="F8" t="s">
        <v>11</v>
      </c>
      <c r="G8" t="s">
        <v>11</v>
      </c>
      <c r="H8">
        <v>10</v>
      </c>
      <c r="I8" t="s">
        <v>12</v>
      </c>
      <c r="J8" t="s">
        <v>13</v>
      </c>
      <c r="K8" t="s">
        <v>14</v>
      </c>
    </row>
    <row r="9" spans="1:11" x14ac:dyDescent="0.45">
      <c r="A9" t="s">
        <v>18</v>
      </c>
      <c r="B9" t="s">
        <v>15</v>
      </c>
      <c r="C9">
        <v>8</v>
      </c>
      <c r="D9">
        <v>0</v>
      </c>
      <c r="E9" t="s">
        <v>19</v>
      </c>
      <c r="F9" t="s">
        <v>11</v>
      </c>
      <c r="G9" t="s">
        <v>11</v>
      </c>
      <c r="H9">
        <v>21</v>
      </c>
      <c r="I9" t="s">
        <v>17</v>
      </c>
      <c r="J9" t="s">
        <v>13</v>
      </c>
      <c r="K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coch</vt:lpstr>
      <vt:lpstr>cochran_test</vt:lpstr>
      <vt:lpstr>spss_ready</vt:lpstr>
      <vt:lpstr>var_view_spss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2022-11-13T15:37:26Z</dcterms:created>
  <dcterms:modified xsi:type="dcterms:W3CDTF">2023-08-03T06:39:35Z</dcterms:modified>
</cp:coreProperties>
</file>