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Finalweek\Final Exam data set\"/>
    </mc:Choice>
  </mc:AlternateContent>
  <xr:revisionPtr revIDLastSave="0" documentId="13_ncr:1_{4CA517E1-8335-4B8F-B7E5-5EC83FE2813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BB" sheetId="1" r:id="rId1"/>
    <sheet name="regression" sheetId="2" r:id="rId2"/>
    <sheet name="log_regression" sheetId="4" r:id="rId3"/>
    <sheet name="Ln_regression" sheetId="5" r:id="rId4"/>
  </sheets>
  <definedNames>
    <definedName name="_xlnm._FilterDatabase" localSheetId="0" hidden="1">BB!$A$1:$C$71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F78" i="1"/>
  <c r="C78" i="1"/>
  <c r="E75" i="1"/>
  <c r="D75" i="1"/>
  <c r="E72" i="1"/>
  <c r="H72" i="1"/>
  <c r="J72" i="1" s="1"/>
  <c r="J73" i="1" s="1"/>
  <c r="L7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D77" i="1"/>
  <c r="K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N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N2" i="1" s="1"/>
  <c r="G3" i="1" l="1"/>
  <c r="G19" i="1"/>
  <c r="G35" i="1"/>
  <c r="G51" i="1"/>
  <c r="G67" i="1"/>
  <c r="G71" i="1"/>
  <c r="G24" i="1"/>
  <c r="G2" i="1"/>
  <c r="G57" i="1"/>
  <c r="G10" i="1"/>
  <c r="G27" i="1"/>
  <c r="G28" i="1"/>
  <c r="G61" i="1"/>
  <c r="G14" i="1"/>
  <c r="G46" i="1"/>
  <c r="G63" i="1"/>
  <c r="G17" i="1"/>
  <c r="G66" i="1"/>
  <c r="G4" i="1"/>
  <c r="G20" i="1"/>
  <c r="G36" i="1"/>
  <c r="G52" i="1"/>
  <c r="G68" i="1"/>
  <c r="G23" i="1"/>
  <c r="G9" i="1"/>
  <c r="G26" i="1"/>
  <c r="G58" i="1"/>
  <c r="G43" i="1"/>
  <c r="G60" i="1"/>
  <c r="G29" i="1"/>
  <c r="G30" i="1"/>
  <c r="G31" i="1"/>
  <c r="G64" i="1"/>
  <c r="G49" i="1"/>
  <c r="G18" i="1"/>
  <c r="G5" i="1"/>
  <c r="G21" i="1"/>
  <c r="G37" i="1"/>
  <c r="G53" i="1"/>
  <c r="G69" i="1"/>
  <c r="G55" i="1"/>
  <c r="G56" i="1"/>
  <c r="G25" i="1"/>
  <c r="G42" i="1"/>
  <c r="G11" i="1"/>
  <c r="G16" i="1"/>
  <c r="G65" i="1"/>
  <c r="G50" i="1"/>
  <c r="G6" i="1"/>
  <c r="G22" i="1"/>
  <c r="G38" i="1"/>
  <c r="G54" i="1"/>
  <c r="G70" i="1"/>
  <c r="G39" i="1"/>
  <c r="G40" i="1"/>
  <c r="G41" i="1"/>
  <c r="G7" i="1"/>
  <c r="G59" i="1"/>
  <c r="G12" i="1"/>
  <c r="G44" i="1"/>
  <c r="G13" i="1"/>
  <c r="G45" i="1"/>
  <c r="G62" i="1"/>
  <c r="G15" i="1"/>
  <c r="G48" i="1"/>
  <c r="G33" i="1"/>
  <c r="G34" i="1"/>
  <c r="G8" i="1"/>
  <c r="G47" i="1"/>
  <c r="G32" i="1"/>
  <c r="D57" i="1"/>
  <c r="D23" i="1"/>
  <c r="D24" i="1"/>
  <c r="D55" i="1"/>
  <c r="D38" i="1"/>
  <c r="D6" i="1"/>
  <c r="D37" i="1"/>
  <c r="D68" i="1"/>
  <c r="D20" i="1"/>
  <c r="D19" i="1"/>
  <c r="D50" i="1"/>
  <c r="D17" i="1"/>
  <c r="D31" i="1"/>
  <c r="D30" i="1"/>
  <c r="D61" i="1"/>
  <c r="D45" i="1"/>
  <c r="D29" i="1"/>
  <c r="D13" i="1"/>
  <c r="D25" i="1"/>
  <c r="D56" i="1"/>
  <c r="D39" i="1"/>
  <c r="D49" i="1"/>
  <c r="D64" i="1"/>
  <c r="D16" i="1"/>
  <c r="D47" i="1"/>
  <c r="D46" i="1"/>
  <c r="D60" i="1"/>
  <c r="D44" i="1"/>
  <c r="D28" i="1"/>
  <c r="D12" i="1"/>
  <c r="D9" i="1"/>
  <c r="D40" i="1"/>
  <c r="D71" i="1"/>
  <c r="D54" i="1"/>
  <c r="D22" i="1"/>
  <c r="D53" i="1"/>
  <c r="D5" i="1"/>
  <c r="D52" i="1"/>
  <c r="D4" i="1"/>
  <c r="D51" i="1"/>
  <c r="D35" i="1"/>
  <c r="D66" i="1"/>
  <c r="D34" i="1"/>
  <c r="D65" i="1"/>
  <c r="D33" i="1"/>
  <c r="D32" i="1"/>
  <c r="D15" i="1"/>
  <c r="D62" i="1"/>
  <c r="D59" i="1"/>
  <c r="D43" i="1"/>
  <c r="D27" i="1"/>
  <c r="D11" i="1"/>
  <c r="D41" i="1"/>
  <c r="D2" i="1"/>
  <c r="D8" i="1"/>
  <c r="D7" i="1"/>
  <c r="D70" i="1"/>
  <c r="D69" i="1"/>
  <c r="D21" i="1"/>
  <c r="D36" i="1"/>
  <c r="D67" i="1"/>
  <c r="D3" i="1"/>
  <c r="D18" i="1"/>
  <c r="D48" i="1"/>
  <c r="D63" i="1"/>
  <c r="D14" i="1"/>
  <c r="D58" i="1"/>
  <c r="D42" i="1"/>
  <c r="D26" i="1"/>
  <c r="D10" i="1"/>
  <c r="J24" i="2"/>
  <c r="D72" i="1" l="1"/>
  <c r="G72" i="1"/>
</calcChain>
</file>

<file path=xl/sharedStrings.xml><?xml version="1.0" encoding="utf-8"?>
<sst xmlns="http://schemas.openxmlformats.org/spreadsheetml/2006/main" count="186" uniqueCount="116">
  <si>
    <t>Animal_name</t>
  </si>
  <si>
    <t>Body_Weight</t>
  </si>
  <si>
    <t>Brain_weight</t>
  </si>
  <si>
    <t>Africa giant poached rat</t>
  </si>
  <si>
    <t>African elephant</t>
  </si>
  <si>
    <t>Arctic fox</t>
  </si>
  <si>
    <t>Arctic ground squirrel</t>
  </si>
  <si>
    <t>Asian elephant</t>
  </si>
  <si>
    <t>Baboon</t>
  </si>
  <si>
    <t>Big Brown bat</t>
  </si>
  <si>
    <t>Brazilian tapir</t>
  </si>
  <si>
    <t>Caribou</t>
  </si>
  <si>
    <t>Cat</t>
  </si>
  <si>
    <t>Chimpanzee</t>
  </si>
  <si>
    <t>Chinchilla</t>
  </si>
  <si>
    <t>Cow</t>
  </si>
  <si>
    <t>Desert hedgehog</t>
  </si>
  <si>
    <t>Domestic cat</t>
  </si>
  <si>
    <t>Domestic Dog</t>
  </si>
  <si>
    <t>Domestic Goat</t>
  </si>
  <si>
    <t>Domestic Sheep</t>
  </si>
  <si>
    <t>Donkey</t>
  </si>
  <si>
    <t>Eastern American mole</t>
  </si>
  <si>
    <t>Echidna</t>
  </si>
  <si>
    <t>European hedgehog</t>
  </si>
  <si>
    <t>Galago</t>
  </si>
  <si>
    <t>Genet</t>
  </si>
  <si>
    <t>Giant armadillo</t>
  </si>
  <si>
    <t>Giraffe</t>
  </si>
  <si>
    <t>Goat</t>
  </si>
  <si>
    <t>Golden hamster</t>
  </si>
  <si>
    <t>Gorilla</t>
  </si>
  <si>
    <t>Gray seal</t>
  </si>
  <si>
    <t>Gray wolf</t>
  </si>
  <si>
    <t>Ground squirrel</t>
  </si>
  <si>
    <t>Guinea</t>
  </si>
  <si>
    <t>Horse</t>
  </si>
  <si>
    <t>Human</t>
  </si>
  <si>
    <t>Jack Rabbit</t>
  </si>
  <si>
    <t>Jaguar</t>
  </si>
  <si>
    <t>Kangaroo</t>
  </si>
  <si>
    <t>Lesser short-tailed shrew</t>
  </si>
  <si>
    <t>Lion</t>
  </si>
  <si>
    <t>Little brown bat</t>
  </si>
  <si>
    <t>llama</t>
  </si>
  <si>
    <t>Mole rat</t>
  </si>
  <si>
    <t>Mountain beaver</t>
  </si>
  <si>
    <t>Mouse</t>
  </si>
  <si>
    <t>Musk shrew</t>
  </si>
  <si>
    <t>N. American opussum</t>
  </si>
  <si>
    <t>Nine-banded armadillo</t>
  </si>
  <si>
    <t>Okapi</t>
  </si>
  <si>
    <t>Owl monkey</t>
  </si>
  <si>
    <t>Patas monkey</t>
  </si>
  <si>
    <t>Phalanger</t>
  </si>
  <si>
    <t>Pig</t>
  </si>
  <si>
    <t>Porcupine</t>
  </si>
  <si>
    <t>Rabbit</t>
  </si>
  <si>
    <t>Raccoon</t>
  </si>
  <si>
    <t>Rat</t>
  </si>
  <si>
    <t>Rhesus monkey</t>
  </si>
  <si>
    <t>Rock hydrax</t>
  </si>
  <si>
    <t>Roe deer</t>
  </si>
  <si>
    <t>Sheep</t>
  </si>
  <si>
    <t>Slow loris</t>
  </si>
  <si>
    <t>Star-nosed mole</t>
  </si>
  <si>
    <t>Tenrec</t>
  </si>
  <si>
    <t>Tiger</t>
  </si>
  <si>
    <t>Tree hydrax</t>
  </si>
  <si>
    <t>Vervet</t>
  </si>
  <si>
    <t>Water opussum</t>
  </si>
  <si>
    <t>Yellow-bellied marmot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</si>
  <si>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</si>
  <si>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</si>
  <si>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</si>
  <si>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</si>
  <si>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</si>
  <si>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</si>
  <si>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</si>
  <si>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</si>
  <si>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</si>
  <si>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</si>
  <si>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</si>
  <si>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</si>
  <si>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</si>
  <si>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</si>
  <si>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</si>
  <si>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</si>
  <si>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</si>
  <si>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</si>
  <si>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</si>
  <si>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</si>
  <si>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</si>
  <si>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</si>
  <si>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</si>
  <si>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</si>
  <si>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</si>
  <si>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</si>
  <si>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Brain_weight</t>
  </si>
  <si>
    <t>Residuals</t>
  </si>
  <si>
    <t>Standard Residuals</t>
  </si>
  <si>
    <t>PROBABILITY OUTPUT</t>
  </si>
  <si>
    <t>Percentile</t>
  </si>
  <si>
    <t>bottom</t>
  </si>
  <si>
    <t>top</t>
  </si>
  <si>
    <t>logbrw</t>
  </si>
  <si>
    <t>logbow</t>
  </si>
  <si>
    <t>TSS</t>
  </si>
  <si>
    <t>RSS</t>
  </si>
  <si>
    <t>Predicted logbrw</t>
  </si>
  <si>
    <t>Lnbrw</t>
  </si>
  <si>
    <t>Lnbow</t>
  </si>
  <si>
    <t>Predicted Lnbrw</t>
  </si>
  <si>
    <t>LnTSS</t>
  </si>
  <si>
    <t>LnRSS</t>
  </si>
  <si>
    <t>Calculations for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</si>
</sst>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Body_Weight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BB!$B$2:$B$71</c:f>
              <c:numCache>
                <c:formatCode>General</c:formatCode>
                <c:ptCount val="70"/>
                <c:pt idx="0">
                  <c:v>5.0000000000000001E-3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4.8000000000000001E-2</c:v>
                </c:pt>
                <c:pt idx="4">
                  <c:v>2.3E-2</c:v>
                </c:pt>
                <c:pt idx="5">
                  <c:v>0.12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0.28000000000000003</c:v>
                </c:pt>
                <c:pt idx="9">
                  <c:v>0.55000000000000004</c:v>
                </c:pt>
                <c:pt idx="10">
                  <c:v>0.9</c:v>
                </c:pt>
                <c:pt idx="11">
                  <c:v>0.122</c:v>
                </c:pt>
                <c:pt idx="12">
                  <c:v>0.78500000000000003</c:v>
                </c:pt>
                <c:pt idx="13">
                  <c:v>3.5</c:v>
                </c:pt>
                <c:pt idx="14">
                  <c:v>0.10100000000000001</c:v>
                </c:pt>
                <c:pt idx="15">
                  <c:v>0.2</c:v>
                </c:pt>
                <c:pt idx="16">
                  <c:v>1.04</c:v>
                </c:pt>
                <c:pt idx="17">
                  <c:v>0.92</c:v>
                </c:pt>
                <c:pt idx="18">
                  <c:v>1.7</c:v>
                </c:pt>
                <c:pt idx="19">
                  <c:v>0.42499999999999999</c:v>
                </c:pt>
                <c:pt idx="20">
                  <c:v>5.21</c:v>
                </c:pt>
                <c:pt idx="21">
                  <c:v>1</c:v>
                </c:pt>
                <c:pt idx="22">
                  <c:v>1.35</c:v>
                </c:pt>
                <c:pt idx="23">
                  <c:v>3.5</c:v>
                </c:pt>
                <c:pt idx="24">
                  <c:v>1.62</c:v>
                </c:pt>
                <c:pt idx="25">
                  <c:v>2.5</c:v>
                </c:pt>
                <c:pt idx="26">
                  <c:v>0.75</c:v>
                </c:pt>
                <c:pt idx="27">
                  <c:v>2</c:v>
                </c:pt>
                <c:pt idx="28">
                  <c:v>1.4</c:v>
                </c:pt>
                <c:pt idx="29">
                  <c:v>2.9</c:v>
                </c:pt>
                <c:pt idx="30">
                  <c:v>0.48</c:v>
                </c:pt>
                <c:pt idx="31">
                  <c:v>4.05</c:v>
                </c:pt>
                <c:pt idx="32">
                  <c:v>1.41</c:v>
                </c:pt>
                <c:pt idx="33">
                  <c:v>3.6</c:v>
                </c:pt>
                <c:pt idx="34">
                  <c:v>3</c:v>
                </c:pt>
                <c:pt idx="35">
                  <c:v>3.3</c:v>
                </c:pt>
                <c:pt idx="36">
                  <c:v>2.5</c:v>
                </c:pt>
                <c:pt idx="37">
                  <c:v>11</c:v>
                </c:pt>
                <c:pt idx="38">
                  <c:v>4.2880000000000003</c:v>
                </c:pt>
                <c:pt idx="39">
                  <c:v>3.3849999999999998</c:v>
                </c:pt>
                <c:pt idx="40">
                  <c:v>35</c:v>
                </c:pt>
                <c:pt idx="41">
                  <c:v>4.1900000000000004</c:v>
                </c:pt>
                <c:pt idx="42">
                  <c:v>8.5</c:v>
                </c:pt>
                <c:pt idx="43">
                  <c:v>60</c:v>
                </c:pt>
                <c:pt idx="44">
                  <c:v>14.83</c:v>
                </c:pt>
                <c:pt idx="45">
                  <c:v>30</c:v>
                </c:pt>
                <c:pt idx="46">
                  <c:v>27.66</c:v>
                </c:pt>
                <c:pt idx="47">
                  <c:v>10</c:v>
                </c:pt>
                <c:pt idx="48">
                  <c:v>36.33</c:v>
                </c:pt>
                <c:pt idx="49">
                  <c:v>49</c:v>
                </c:pt>
                <c:pt idx="50">
                  <c:v>100</c:v>
                </c:pt>
                <c:pt idx="51">
                  <c:v>160</c:v>
                </c:pt>
                <c:pt idx="52">
                  <c:v>55.5</c:v>
                </c:pt>
                <c:pt idx="53">
                  <c:v>6.8</c:v>
                </c:pt>
                <c:pt idx="54">
                  <c:v>10.55</c:v>
                </c:pt>
                <c:pt idx="55">
                  <c:v>192</c:v>
                </c:pt>
                <c:pt idx="56">
                  <c:v>93</c:v>
                </c:pt>
                <c:pt idx="57">
                  <c:v>180</c:v>
                </c:pt>
                <c:pt idx="58">
                  <c:v>110</c:v>
                </c:pt>
                <c:pt idx="59">
                  <c:v>210</c:v>
                </c:pt>
                <c:pt idx="60">
                  <c:v>62</c:v>
                </c:pt>
                <c:pt idx="61">
                  <c:v>85</c:v>
                </c:pt>
                <c:pt idx="62">
                  <c:v>207</c:v>
                </c:pt>
                <c:pt idx="63">
                  <c:v>187.1</c:v>
                </c:pt>
                <c:pt idx="64">
                  <c:v>465</c:v>
                </c:pt>
                <c:pt idx="65">
                  <c:v>52.16</c:v>
                </c:pt>
                <c:pt idx="66">
                  <c:v>250.01</c:v>
                </c:pt>
                <c:pt idx="67">
                  <c:v>529</c:v>
                </c:pt>
                <c:pt idx="68">
                  <c:v>2547</c:v>
                </c:pt>
                <c:pt idx="69">
                  <c:v>6654</c:v>
                </c:pt>
              </c:numCache>
            </c:numRef>
          </c:xVal>
          <c:yVal>
            <c:numRef>
              <c:f>regression!$C$25:$C$94</c:f>
              <c:numCache>
                <c:formatCode>General</c:formatCode>
                <c:ptCount val="70"/>
                <c:pt idx="0">
                  <c:v>-68.565484239445738</c:v>
                </c:pt>
                <c:pt idx="1">
                  <c:v>-809.87413947793993</c:v>
                </c:pt>
                <c:pt idx="2">
                  <c:v>-32.97653190857902</c:v>
                </c:pt>
                <c:pt idx="3">
                  <c:v>-69.387964820774584</c:v>
                </c:pt>
                <c:pt idx="4">
                  <c:v>2060.7790165515949</c:v>
                </c:pt>
                <c:pt idx="5">
                  <c:v>95.080635156687208</c:v>
                </c:pt>
                <c:pt idx="6">
                  <c:v>-73.918778338924454</c:v>
                </c:pt>
                <c:pt idx="7">
                  <c:v>-60.235328848332045</c:v>
                </c:pt>
                <c:pt idx="8">
                  <c:v>107.21430782112907</c:v>
                </c:pt>
                <c:pt idx="9">
                  <c:v>-51.794167526240933</c:v>
                </c:pt>
                <c:pt idx="10">
                  <c:v>315.26084752036166</c:v>
                </c:pt>
                <c:pt idx="11">
                  <c:v>-68.208313417746922</c:v>
                </c:pt>
                <c:pt idx="12">
                  <c:v>-101.77811253204482</c:v>
                </c:pt>
                <c:pt idx="13">
                  <c:v>-72.329437509420572</c:v>
                </c:pt>
                <c:pt idx="14">
                  <c:v>-48.218973339529562</c:v>
                </c:pt>
                <c:pt idx="15">
                  <c:v>-12.232929739864886</c:v>
                </c:pt>
                <c:pt idx="16">
                  <c:v>2.7337264922668396</c:v>
                </c:pt>
                <c:pt idx="17">
                  <c:v>3.3228645578716112</c:v>
                </c:pt>
                <c:pt idx="18">
                  <c:v>163.50496807682003</c:v>
                </c:pt>
                <c:pt idx="19">
                  <c:v>-73.069165961060691</c:v>
                </c:pt>
                <c:pt idx="20">
                  <c:v>-52.103469706224175</c:v>
                </c:pt>
                <c:pt idx="21">
                  <c:v>-71.457150801767042</c:v>
                </c:pt>
                <c:pt idx="22">
                  <c:v>-69.390290052734343</c:v>
                </c:pt>
                <c:pt idx="23">
                  <c:v>-58.062771260135307</c:v>
                </c:pt>
                <c:pt idx="24">
                  <c:v>-51.336055509409846</c:v>
                </c:pt>
                <c:pt idx="25">
                  <c:v>93.206352531045013</c:v>
                </c:pt>
                <c:pt idx="26">
                  <c:v>14.001169488397608</c:v>
                </c:pt>
                <c:pt idx="27">
                  <c:v>-73.312770634063213</c:v>
                </c:pt>
                <c:pt idx="28">
                  <c:v>131.2220126823745</c:v>
                </c:pt>
                <c:pt idx="29">
                  <c:v>168.43912615585964</c:v>
                </c:pt>
                <c:pt idx="30">
                  <c:v>10.100002489913066</c:v>
                </c:pt>
                <c:pt idx="31">
                  <c:v>-70.294359772128814</c:v>
                </c:pt>
                <c:pt idx="32">
                  <c:v>-69.704243948781297</c:v>
                </c:pt>
                <c:pt idx="33">
                  <c:v>-72.694943647014355</c:v>
                </c:pt>
                <c:pt idx="34">
                  <c:v>185.72595902381173</c:v>
                </c:pt>
                <c:pt idx="35">
                  <c:v>-63.706570432885243</c:v>
                </c:pt>
                <c:pt idx="36">
                  <c:v>-14.095764844978703</c:v>
                </c:pt>
                <c:pt idx="37">
                  <c:v>-52.111237174679275</c:v>
                </c:pt>
                <c:pt idx="38">
                  <c:v>-74.061336469723443</c:v>
                </c:pt>
                <c:pt idx="39">
                  <c:v>11.384816483883526</c:v>
                </c:pt>
                <c:pt idx="40">
                  <c:v>-73.956181433390398</c:v>
                </c:pt>
                <c:pt idx="41">
                  <c:v>60.68718428874584</c:v>
                </c:pt>
                <c:pt idx="42">
                  <c:v>-71.314708619529995</c:v>
                </c:pt>
                <c:pt idx="43">
                  <c:v>-67.404631696131958</c:v>
                </c:pt>
                <c:pt idx="44">
                  <c:v>-73.818778338924446</c:v>
                </c:pt>
                <c:pt idx="45">
                  <c:v>-73.913003157259183</c:v>
                </c:pt>
                <c:pt idx="46">
                  <c:v>-69.543779152818189</c:v>
                </c:pt>
                <c:pt idx="47">
                  <c:v>-66.787966072918778</c:v>
                </c:pt>
                <c:pt idx="48">
                  <c:v>173.54563521930413</c:v>
                </c:pt>
                <c:pt idx="49">
                  <c:v>-59.162608018083326</c:v>
                </c:pt>
                <c:pt idx="50">
                  <c:v>31.113581160051268</c:v>
                </c:pt>
                <c:pt idx="51">
                  <c:v>-64.366259734147036</c:v>
                </c:pt>
                <c:pt idx="52">
                  <c:v>-80.24309631678716</c:v>
                </c:pt>
                <c:pt idx="53">
                  <c:v>-47.855411573337946</c:v>
                </c:pt>
                <c:pt idx="54">
                  <c:v>-64.518973339529566</c:v>
                </c:pt>
                <c:pt idx="55">
                  <c:v>-39.151532346829484</c:v>
                </c:pt>
                <c:pt idx="56">
                  <c:v>-72.567809471405482</c:v>
                </c:pt>
                <c:pt idx="57">
                  <c:v>98.214357906896794</c:v>
                </c:pt>
                <c:pt idx="58">
                  <c:v>-56.684865346257709</c:v>
                </c:pt>
                <c:pt idx="59">
                  <c:v>-62.62323605609842</c:v>
                </c:pt>
                <c:pt idx="60">
                  <c:v>9.6333462577813407</c:v>
                </c:pt>
                <c:pt idx="61">
                  <c:v>47.024411790841668</c:v>
                </c:pt>
                <c:pt idx="62">
                  <c:v>-63.053081332801412</c:v>
                </c:pt>
                <c:pt idx="63">
                  <c:v>-73.254631070059858</c:v>
                </c:pt>
                <c:pt idx="64">
                  <c:v>-72.468584966106803</c:v>
                </c:pt>
                <c:pt idx="65">
                  <c:v>24.315034482206897</c:v>
                </c:pt>
                <c:pt idx="66">
                  <c:v>-63.834476972834949</c:v>
                </c:pt>
                <c:pt idx="67">
                  <c:v>-20.256571058957348</c:v>
                </c:pt>
                <c:pt idx="68">
                  <c:v>-73.687966072918769</c:v>
                </c:pt>
                <c:pt idx="69">
                  <c:v>-61.120912076282849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B2-4E38-9E20-63CDA94F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214384"/>
        <c:axId val="1507225616"/>
      </c:scatterChart>
      <c:valAx>
        <c:axId val="15072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25616"/>
        <c:crosses val="autoZero"/>
        <c:crossBetween val="midCat"/>
      </c:valAx>
      <c:valAx>
        <c:axId val="150722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1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Body_Weight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Brain_weight</c:v>
          </c:tx>
          <c:spPr>
            <a:ln w="19050">
              <a:noFill/>
            </a:ln>
          </c:spPr>
          <c:xVal>
            <c:numRef>
              <c:f>BB!$B$2:$B$71</c:f>
              <c:numCache>
                <c:formatCode>General</c:formatCode>
                <c:ptCount val="70"/>
                <c:pt idx="0">
                  <c:v>5.0000000000000001E-3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4.8000000000000001E-2</c:v>
                </c:pt>
                <c:pt idx="4">
                  <c:v>2.3E-2</c:v>
                </c:pt>
                <c:pt idx="5">
                  <c:v>0.12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0.28000000000000003</c:v>
                </c:pt>
                <c:pt idx="9">
                  <c:v>0.55000000000000004</c:v>
                </c:pt>
                <c:pt idx="10">
                  <c:v>0.9</c:v>
                </c:pt>
                <c:pt idx="11">
                  <c:v>0.122</c:v>
                </c:pt>
                <c:pt idx="12">
                  <c:v>0.78500000000000003</c:v>
                </c:pt>
                <c:pt idx="13">
                  <c:v>3.5</c:v>
                </c:pt>
                <c:pt idx="14">
                  <c:v>0.10100000000000001</c:v>
                </c:pt>
                <c:pt idx="15">
                  <c:v>0.2</c:v>
                </c:pt>
                <c:pt idx="16">
                  <c:v>1.04</c:v>
                </c:pt>
                <c:pt idx="17">
                  <c:v>0.92</c:v>
                </c:pt>
                <c:pt idx="18">
                  <c:v>1.7</c:v>
                </c:pt>
                <c:pt idx="19">
                  <c:v>0.42499999999999999</c:v>
                </c:pt>
                <c:pt idx="20">
                  <c:v>5.21</c:v>
                </c:pt>
                <c:pt idx="21">
                  <c:v>1</c:v>
                </c:pt>
                <c:pt idx="22">
                  <c:v>1.35</c:v>
                </c:pt>
                <c:pt idx="23">
                  <c:v>3.5</c:v>
                </c:pt>
                <c:pt idx="24">
                  <c:v>1.62</c:v>
                </c:pt>
                <c:pt idx="25">
                  <c:v>2.5</c:v>
                </c:pt>
                <c:pt idx="26">
                  <c:v>0.75</c:v>
                </c:pt>
                <c:pt idx="27">
                  <c:v>2</c:v>
                </c:pt>
                <c:pt idx="28">
                  <c:v>1.4</c:v>
                </c:pt>
                <c:pt idx="29">
                  <c:v>2.9</c:v>
                </c:pt>
                <c:pt idx="30">
                  <c:v>0.48</c:v>
                </c:pt>
                <c:pt idx="31">
                  <c:v>4.05</c:v>
                </c:pt>
                <c:pt idx="32">
                  <c:v>1.41</c:v>
                </c:pt>
                <c:pt idx="33">
                  <c:v>3.6</c:v>
                </c:pt>
                <c:pt idx="34">
                  <c:v>3</c:v>
                </c:pt>
                <c:pt idx="35">
                  <c:v>3.3</c:v>
                </c:pt>
                <c:pt idx="36">
                  <c:v>2.5</c:v>
                </c:pt>
                <c:pt idx="37">
                  <c:v>11</c:v>
                </c:pt>
                <c:pt idx="38">
                  <c:v>4.2880000000000003</c:v>
                </c:pt>
                <c:pt idx="39">
                  <c:v>3.3849999999999998</c:v>
                </c:pt>
                <c:pt idx="40">
                  <c:v>35</c:v>
                </c:pt>
                <c:pt idx="41">
                  <c:v>4.1900000000000004</c:v>
                </c:pt>
                <c:pt idx="42">
                  <c:v>8.5</c:v>
                </c:pt>
                <c:pt idx="43">
                  <c:v>60</c:v>
                </c:pt>
                <c:pt idx="44">
                  <c:v>14.83</c:v>
                </c:pt>
                <c:pt idx="45">
                  <c:v>30</c:v>
                </c:pt>
                <c:pt idx="46">
                  <c:v>27.66</c:v>
                </c:pt>
                <c:pt idx="47">
                  <c:v>10</c:v>
                </c:pt>
                <c:pt idx="48">
                  <c:v>36.33</c:v>
                </c:pt>
                <c:pt idx="49">
                  <c:v>49</c:v>
                </c:pt>
                <c:pt idx="50">
                  <c:v>100</c:v>
                </c:pt>
                <c:pt idx="51">
                  <c:v>160</c:v>
                </c:pt>
                <c:pt idx="52">
                  <c:v>55.5</c:v>
                </c:pt>
                <c:pt idx="53">
                  <c:v>6.8</c:v>
                </c:pt>
                <c:pt idx="54">
                  <c:v>10.55</c:v>
                </c:pt>
                <c:pt idx="55">
                  <c:v>192</c:v>
                </c:pt>
                <c:pt idx="56">
                  <c:v>93</c:v>
                </c:pt>
                <c:pt idx="57">
                  <c:v>180</c:v>
                </c:pt>
                <c:pt idx="58">
                  <c:v>110</c:v>
                </c:pt>
                <c:pt idx="59">
                  <c:v>210</c:v>
                </c:pt>
                <c:pt idx="60">
                  <c:v>62</c:v>
                </c:pt>
                <c:pt idx="61">
                  <c:v>85</c:v>
                </c:pt>
                <c:pt idx="62">
                  <c:v>207</c:v>
                </c:pt>
                <c:pt idx="63">
                  <c:v>187.1</c:v>
                </c:pt>
                <c:pt idx="64">
                  <c:v>465</c:v>
                </c:pt>
                <c:pt idx="65">
                  <c:v>52.16</c:v>
                </c:pt>
                <c:pt idx="66">
                  <c:v>250.01</c:v>
                </c:pt>
                <c:pt idx="67">
                  <c:v>529</c:v>
                </c:pt>
                <c:pt idx="68">
                  <c:v>2547</c:v>
                </c:pt>
                <c:pt idx="69">
                  <c:v>6654</c:v>
                </c:pt>
              </c:numCache>
            </c:numRef>
          </c:xVal>
          <c:yVal>
            <c:numRef>
              <c:f>BB!$C$2:$C$71</c:f>
              <c:numCache>
                <c:formatCode>General</c:formatCode>
                <c:ptCount val="70"/>
                <c:pt idx="0">
                  <c:v>0.14000000000000001</c:v>
                </c:pt>
                <c:pt idx="1">
                  <c:v>0.25</c:v>
                </c:pt>
                <c:pt idx="2">
                  <c:v>0.3</c:v>
                </c:pt>
                <c:pt idx="3">
                  <c:v>0.33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1.9</c:v>
                </c:pt>
                <c:pt idx="9">
                  <c:v>2.4</c:v>
                </c:pt>
                <c:pt idx="10">
                  <c:v>2.6</c:v>
                </c:pt>
                <c:pt idx="11">
                  <c:v>3</c:v>
                </c:pt>
                <c:pt idx="12">
                  <c:v>3.5</c:v>
                </c:pt>
                <c:pt idx="13">
                  <c:v>3.9</c:v>
                </c:pt>
                <c:pt idx="14">
                  <c:v>4</c:v>
                </c:pt>
                <c:pt idx="15">
                  <c:v>5</c:v>
                </c:pt>
                <c:pt idx="16">
                  <c:v>5.5</c:v>
                </c:pt>
                <c:pt idx="17">
                  <c:v>5.7</c:v>
                </c:pt>
                <c:pt idx="18">
                  <c:v>6.3</c:v>
                </c:pt>
                <c:pt idx="19">
                  <c:v>6.4</c:v>
                </c:pt>
                <c:pt idx="20">
                  <c:v>6.55</c:v>
                </c:pt>
                <c:pt idx="21">
                  <c:v>6.6</c:v>
                </c:pt>
                <c:pt idx="22">
                  <c:v>8.1</c:v>
                </c:pt>
                <c:pt idx="23">
                  <c:v>10.8</c:v>
                </c:pt>
                <c:pt idx="24">
                  <c:v>11.4</c:v>
                </c:pt>
                <c:pt idx="25">
                  <c:v>12.1</c:v>
                </c:pt>
                <c:pt idx="26">
                  <c:v>12.3</c:v>
                </c:pt>
                <c:pt idx="27">
                  <c:v>12.3</c:v>
                </c:pt>
                <c:pt idx="28">
                  <c:v>12.5</c:v>
                </c:pt>
                <c:pt idx="29">
                  <c:v>13.3</c:v>
                </c:pt>
                <c:pt idx="30">
                  <c:v>15.499000000000001</c:v>
                </c:pt>
                <c:pt idx="31">
                  <c:v>17</c:v>
                </c:pt>
                <c:pt idx="32">
                  <c:v>17.5</c:v>
                </c:pt>
                <c:pt idx="33">
                  <c:v>21</c:v>
                </c:pt>
                <c:pt idx="34">
                  <c:v>25</c:v>
                </c:pt>
                <c:pt idx="35">
                  <c:v>25.6</c:v>
                </c:pt>
                <c:pt idx="36">
                  <c:v>28.4</c:v>
                </c:pt>
                <c:pt idx="37">
                  <c:v>37</c:v>
                </c:pt>
                <c:pt idx="38">
                  <c:v>39.200000000000003</c:v>
                </c:pt>
                <c:pt idx="39">
                  <c:v>44.5</c:v>
                </c:pt>
                <c:pt idx="40">
                  <c:v>56</c:v>
                </c:pt>
                <c:pt idx="41">
                  <c:v>58</c:v>
                </c:pt>
                <c:pt idx="42">
                  <c:v>70.2</c:v>
                </c:pt>
                <c:pt idx="43">
                  <c:v>81</c:v>
                </c:pt>
                <c:pt idx="44">
                  <c:v>98.2</c:v>
                </c:pt>
                <c:pt idx="45">
                  <c:v>106</c:v>
                </c:pt>
                <c:pt idx="46">
                  <c:v>115</c:v>
                </c:pt>
                <c:pt idx="47">
                  <c:v>115</c:v>
                </c:pt>
                <c:pt idx="48">
                  <c:v>119.5</c:v>
                </c:pt>
                <c:pt idx="49">
                  <c:v>125</c:v>
                </c:pt>
                <c:pt idx="50">
                  <c:v>157</c:v>
                </c:pt>
                <c:pt idx="51">
                  <c:v>169</c:v>
                </c:pt>
                <c:pt idx="52">
                  <c:v>175</c:v>
                </c:pt>
                <c:pt idx="53">
                  <c:v>179</c:v>
                </c:pt>
                <c:pt idx="54">
                  <c:v>179.5</c:v>
                </c:pt>
                <c:pt idx="55">
                  <c:v>180</c:v>
                </c:pt>
                <c:pt idx="56">
                  <c:v>225</c:v>
                </c:pt>
                <c:pt idx="57">
                  <c:v>260</c:v>
                </c:pt>
                <c:pt idx="58">
                  <c:v>288</c:v>
                </c:pt>
                <c:pt idx="59">
                  <c:v>302</c:v>
                </c:pt>
                <c:pt idx="60">
                  <c:v>320</c:v>
                </c:pt>
                <c:pt idx="61">
                  <c:v>325</c:v>
                </c:pt>
                <c:pt idx="62">
                  <c:v>406</c:v>
                </c:pt>
                <c:pt idx="63">
                  <c:v>419</c:v>
                </c:pt>
                <c:pt idx="64">
                  <c:v>423</c:v>
                </c:pt>
                <c:pt idx="65">
                  <c:v>440</c:v>
                </c:pt>
                <c:pt idx="66">
                  <c:v>490</c:v>
                </c:pt>
                <c:pt idx="67">
                  <c:v>680</c:v>
                </c:pt>
                <c:pt idx="68">
                  <c:v>4603</c:v>
                </c:pt>
                <c:pt idx="69">
                  <c:v>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EE-498F-BD95-E50CAD500AD2}"/>
            </c:ext>
          </c:extLst>
        </c:ser>
        <c:ser>
          <c:idx val="1"/>
          <c:order val="1"/>
          <c:tx>
            <c:v>Predicted Brain_weight</c:v>
          </c:tx>
          <c:spPr>
            <a:ln w="19050">
              <a:noFill/>
            </a:ln>
          </c:spPr>
          <c:xVal>
            <c:numRef>
              <c:f>BB!$B$2:$B$71</c:f>
              <c:numCache>
                <c:formatCode>General</c:formatCode>
                <c:ptCount val="70"/>
                <c:pt idx="0">
                  <c:v>5.0000000000000001E-3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4.8000000000000001E-2</c:v>
                </c:pt>
                <c:pt idx="4">
                  <c:v>2.3E-2</c:v>
                </c:pt>
                <c:pt idx="5">
                  <c:v>0.12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0.28000000000000003</c:v>
                </c:pt>
                <c:pt idx="9">
                  <c:v>0.55000000000000004</c:v>
                </c:pt>
                <c:pt idx="10">
                  <c:v>0.9</c:v>
                </c:pt>
                <c:pt idx="11">
                  <c:v>0.122</c:v>
                </c:pt>
                <c:pt idx="12">
                  <c:v>0.78500000000000003</c:v>
                </c:pt>
                <c:pt idx="13">
                  <c:v>3.5</c:v>
                </c:pt>
                <c:pt idx="14">
                  <c:v>0.10100000000000001</c:v>
                </c:pt>
                <c:pt idx="15">
                  <c:v>0.2</c:v>
                </c:pt>
                <c:pt idx="16">
                  <c:v>1.04</c:v>
                </c:pt>
                <c:pt idx="17">
                  <c:v>0.92</c:v>
                </c:pt>
                <c:pt idx="18">
                  <c:v>1.7</c:v>
                </c:pt>
                <c:pt idx="19">
                  <c:v>0.42499999999999999</c:v>
                </c:pt>
                <c:pt idx="20">
                  <c:v>5.21</c:v>
                </c:pt>
                <c:pt idx="21">
                  <c:v>1</c:v>
                </c:pt>
                <c:pt idx="22">
                  <c:v>1.35</c:v>
                </c:pt>
                <c:pt idx="23">
                  <c:v>3.5</c:v>
                </c:pt>
                <c:pt idx="24">
                  <c:v>1.62</c:v>
                </c:pt>
                <c:pt idx="25">
                  <c:v>2.5</c:v>
                </c:pt>
                <c:pt idx="26">
                  <c:v>0.75</c:v>
                </c:pt>
                <c:pt idx="27">
                  <c:v>2</c:v>
                </c:pt>
                <c:pt idx="28">
                  <c:v>1.4</c:v>
                </c:pt>
                <c:pt idx="29">
                  <c:v>2.9</c:v>
                </c:pt>
                <c:pt idx="30">
                  <c:v>0.48</c:v>
                </c:pt>
                <c:pt idx="31">
                  <c:v>4.05</c:v>
                </c:pt>
                <c:pt idx="32">
                  <c:v>1.41</c:v>
                </c:pt>
                <c:pt idx="33">
                  <c:v>3.6</c:v>
                </c:pt>
                <c:pt idx="34">
                  <c:v>3</c:v>
                </c:pt>
                <c:pt idx="35">
                  <c:v>3.3</c:v>
                </c:pt>
                <c:pt idx="36">
                  <c:v>2.5</c:v>
                </c:pt>
                <c:pt idx="37">
                  <c:v>11</c:v>
                </c:pt>
                <c:pt idx="38">
                  <c:v>4.2880000000000003</c:v>
                </c:pt>
                <c:pt idx="39">
                  <c:v>3.3849999999999998</c:v>
                </c:pt>
                <c:pt idx="40">
                  <c:v>35</c:v>
                </c:pt>
                <c:pt idx="41">
                  <c:v>4.1900000000000004</c:v>
                </c:pt>
                <c:pt idx="42">
                  <c:v>8.5</c:v>
                </c:pt>
                <c:pt idx="43">
                  <c:v>60</c:v>
                </c:pt>
                <c:pt idx="44">
                  <c:v>14.83</c:v>
                </c:pt>
                <c:pt idx="45">
                  <c:v>30</c:v>
                </c:pt>
                <c:pt idx="46">
                  <c:v>27.66</c:v>
                </c:pt>
                <c:pt idx="47">
                  <c:v>10</c:v>
                </c:pt>
                <c:pt idx="48">
                  <c:v>36.33</c:v>
                </c:pt>
                <c:pt idx="49">
                  <c:v>49</c:v>
                </c:pt>
                <c:pt idx="50">
                  <c:v>100</c:v>
                </c:pt>
                <c:pt idx="51">
                  <c:v>160</c:v>
                </c:pt>
                <c:pt idx="52">
                  <c:v>55.5</c:v>
                </c:pt>
                <c:pt idx="53">
                  <c:v>6.8</c:v>
                </c:pt>
                <c:pt idx="54">
                  <c:v>10.55</c:v>
                </c:pt>
                <c:pt idx="55">
                  <c:v>192</c:v>
                </c:pt>
                <c:pt idx="56">
                  <c:v>93</c:v>
                </c:pt>
                <c:pt idx="57">
                  <c:v>180</c:v>
                </c:pt>
                <c:pt idx="58">
                  <c:v>110</c:v>
                </c:pt>
                <c:pt idx="59">
                  <c:v>210</c:v>
                </c:pt>
                <c:pt idx="60">
                  <c:v>62</c:v>
                </c:pt>
                <c:pt idx="61">
                  <c:v>85</c:v>
                </c:pt>
                <c:pt idx="62">
                  <c:v>207</c:v>
                </c:pt>
                <c:pt idx="63">
                  <c:v>187.1</c:v>
                </c:pt>
                <c:pt idx="64">
                  <c:v>465</c:v>
                </c:pt>
                <c:pt idx="65">
                  <c:v>52.16</c:v>
                </c:pt>
                <c:pt idx="66">
                  <c:v>250.01</c:v>
                </c:pt>
                <c:pt idx="67">
                  <c:v>529</c:v>
                </c:pt>
                <c:pt idx="68">
                  <c:v>2547</c:v>
                </c:pt>
                <c:pt idx="69">
                  <c:v>6654</c:v>
                </c:pt>
              </c:numCache>
            </c:numRef>
          </c:xVal>
          <c:yVal>
            <c:numRef>
              <c:f>regression!$B$25:$B$94</c:f>
              <c:numCache>
                <c:formatCode>General</c:formatCode>
                <c:ptCount val="70"/>
                <c:pt idx="0">
                  <c:v>75.165484239445732</c:v>
                </c:pt>
                <c:pt idx="1">
                  <c:v>6521.8741394779399</c:v>
                </c:pt>
                <c:pt idx="2">
                  <c:v>77.47653190857902</c:v>
                </c:pt>
                <c:pt idx="3">
                  <c:v>75.087964820774587</c:v>
                </c:pt>
                <c:pt idx="4">
                  <c:v>2542.2209834484051</c:v>
                </c:pt>
                <c:pt idx="5">
                  <c:v>84.419364843312792</c:v>
                </c:pt>
                <c:pt idx="6">
                  <c:v>74.218778338924452</c:v>
                </c:pt>
                <c:pt idx="7">
                  <c:v>229.23532884833205</c:v>
                </c:pt>
                <c:pt idx="8">
                  <c:v>180.78569217887093</c:v>
                </c:pt>
                <c:pt idx="9">
                  <c:v>77.394167526240935</c:v>
                </c:pt>
                <c:pt idx="10">
                  <c:v>124.73915247963834</c:v>
                </c:pt>
                <c:pt idx="11">
                  <c:v>74.608313417746928</c:v>
                </c:pt>
                <c:pt idx="12">
                  <c:v>524.77811253204482</c:v>
                </c:pt>
                <c:pt idx="13">
                  <c:v>74.729437509420578</c:v>
                </c:pt>
                <c:pt idx="14">
                  <c:v>76.61897333952956</c:v>
                </c:pt>
                <c:pt idx="15">
                  <c:v>82.432929739864889</c:v>
                </c:pt>
                <c:pt idx="16">
                  <c:v>103.26627350773316</c:v>
                </c:pt>
                <c:pt idx="17">
                  <c:v>121.67713544212839</c:v>
                </c:pt>
                <c:pt idx="18">
                  <c:v>255.49503192317997</c:v>
                </c:pt>
                <c:pt idx="19">
                  <c:v>74.269165961060693</c:v>
                </c:pt>
                <c:pt idx="20">
                  <c:v>77.103469706224175</c:v>
                </c:pt>
                <c:pt idx="21">
                  <c:v>74.957150801767042</c:v>
                </c:pt>
                <c:pt idx="22">
                  <c:v>74.390290052734343</c:v>
                </c:pt>
                <c:pt idx="23">
                  <c:v>75.562771260135307</c:v>
                </c:pt>
                <c:pt idx="24">
                  <c:v>132.33605550940985</c:v>
                </c:pt>
                <c:pt idx="25">
                  <c:v>586.79364746895499</c:v>
                </c:pt>
                <c:pt idx="26">
                  <c:v>100.99883051160239</c:v>
                </c:pt>
                <c:pt idx="27">
                  <c:v>74.312770634063213</c:v>
                </c:pt>
                <c:pt idx="28">
                  <c:v>274.7779873176255</c:v>
                </c:pt>
                <c:pt idx="29">
                  <c:v>156.56087384414036</c:v>
                </c:pt>
                <c:pt idx="30">
                  <c:v>109.39999751008693</c:v>
                </c:pt>
                <c:pt idx="31">
                  <c:v>74.294359772128814</c:v>
                </c:pt>
                <c:pt idx="32">
                  <c:v>75.204243948781297</c:v>
                </c:pt>
                <c:pt idx="33">
                  <c:v>79.244943647014352</c:v>
                </c:pt>
                <c:pt idx="34">
                  <c:v>134.27404097618827</c:v>
                </c:pt>
                <c:pt idx="35">
                  <c:v>77.006570432885241</c:v>
                </c:pt>
                <c:pt idx="36">
                  <c:v>171.0957648449787</c:v>
                </c:pt>
                <c:pt idx="37">
                  <c:v>108.11123717467927</c:v>
                </c:pt>
                <c:pt idx="38">
                  <c:v>74.201336469723444</c:v>
                </c:pt>
                <c:pt idx="39">
                  <c:v>248.61518351611647</c:v>
                </c:pt>
                <c:pt idx="40">
                  <c:v>74.206181433390398</c:v>
                </c:pt>
                <c:pt idx="41">
                  <c:v>164.31281571125416</c:v>
                </c:pt>
                <c:pt idx="42">
                  <c:v>74.314708619529995</c:v>
                </c:pt>
                <c:pt idx="43">
                  <c:v>75.504631696131952</c:v>
                </c:pt>
                <c:pt idx="44">
                  <c:v>74.218778338924452</c:v>
                </c:pt>
                <c:pt idx="45">
                  <c:v>74.243003157259182</c:v>
                </c:pt>
                <c:pt idx="46">
                  <c:v>75.843779152818186</c:v>
                </c:pt>
                <c:pt idx="47">
                  <c:v>77.587966072918775</c:v>
                </c:pt>
                <c:pt idx="48">
                  <c:v>316.45436478069587</c:v>
                </c:pt>
                <c:pt idx="49">
                  <c:v>74.661608018083328</c:v>
                </c:pt>
                <c:pt idx="50">
                  <c:v>83.886418839948732</c:v>
                </c:pt>
                <c:pt idx="51">
                  <c:v>75.766259734147042</c:v>
                </c:pt>
                <c:pt idx="52">
                  <c:v>260.24309631678716</c:v>
                </c:pt>
                <c:pt idx="53">
                  <c:v>84.855411573337946</c:v>
                </c:pt>
                <c:pt idx="54">
                  <c:v>76.61897333952956</c:v>
                </c:pt>
                <c:pt idx="55">
                  <c:v>78.351532346829487</c:v>
                </c:pt>
                <c:pt idx="56">
                  <c:v>74.467809471405488</c:v>
                </c:pt>
                <c:pt idx="57">
                  <c:v>80.785642093103206</c:v>
                </c:pt>
                <c:pt idx="58">
                  <c:v>77.684865346257709</c:v>
                </c:pt>
                <c:pt idx="59">
                  <c:v>74.923236056098418</c:v>
                </c:pt>
                <c:pt idx="60">
                  <c:v>88.566653742218662</c:v>
                </c:pt>
                <c:pt idx="61">
                  <c:v>127.97558820915833</c:v>
                </c:pt>
                <c:pt idx="62">
                  <c:v>75.553081332801412</c:v>
                </c:pt>
                <c:pt idx="63">
                  <c:v>74.254631070059858</c:v>
                </c:pt>
                <c:pt idx="64">
                  <c:v>75.068584966106798</c:v>
                </c:pt>
                <c:pt idx="65">
                  <c:v>277.6849655177931</c:v>
                </c:pt>
                <c:pt idx="66">
                  <c:v>76.134476972834946</c:v>
                </c:pt>
                <c:pt idx="67">
                  <c:v>78.256571058957348</c:v>
                </c:pt>
                <c:pt idx="68">
                  <c:v>77.587966072918775</c:v>
                </c:pt>
                <c:pt idx="69">
                  <c:v>78.120912076282849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E-498F-BD95-E50CAD50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228528"/>
        <c:axId val="1507224368"/>
      </c:scatterChart>
      <c:valAx>
        <c:axId val="1507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24368"/>
        <c:crosses val="autoZero"/>
        <c:crossBetween val="midCat"/>
      </c:valAx>
      <c:valAx>
        <c:axId val="150722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Brain_weight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28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regression!$F$25:$F$94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regression!$G$25:$G$94</c:f>
              <c:numCache>
                <c:formatCode>General</c:formatCode>
                <c:ptCount val="70"/>
                <c:pt idx="0">
                  <c:v>0.14000000000000001</c:v>
                </c:pt>
                <c:pt idx="1">
                  <c:v>0.25</c:v>
                </c:pt>
                <c:pt idx="2">
                  <c:v>0.3</c:v>
                </c:pt>
                <c:pt idx="3">
                  <c:v>0.33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1.9</c:v>
                </c:pt>
                <c:pt idx="9">
                  <c:v>2.4</c:v>
                </c:pt>
                <c:pt idx="10">
                  <c:v>2.6</c:v>
                </c:pt>
                <c:pt idx="11">
                  <c:v>3</c:v>
                </c:pt>
                <c:pt idx="12">
                  <c:v>3.5</c:v>
                </c:pt>
                <c:pt idx="13">
                  <c:v>3.9</c:v>
                </c:pt>
                <c:pt idx="14">
                  <c:v>4</c:v>
                </c:pt>
                <c:pt idx="15">
                  <c:v>5</c:v>
                </c:pt>
                <c:pt idx="16">
                  <c:v>5.5</c:v>
                </c:pt>
                <c:pt idx="17">
                  <c:v>5.7</c:v>
                </c:pt>
                <c:pt idx="18">
                  <c:v>6.3</c:v>
                </c:pt>
                <c:pt idx="19">
                  <c:v>6.4</c:v>
                </c:pt>
                <c:pt idx="20">
                  <c:v>6.55</c:v>
                </c:pt>
                <c:pt idx="21">
                  <c:v>6.6</c:v>
                </c:pt>
                <c:pt idx="22">
                  <c:v>8.1</c:v>
                </c:pt>
                <c:pt idx="23">
                  <c:v>10.8</c:v>
                </c:pt>
                <c:pt idx="24">
                  <c:v>11.4</c:v>
                </c:pt>
                <c:pt idx="25">
                  <c:v>12.1</c:v>
                </c:pt>
                <c:pt idx="26">
                  <c:v>12.3</c:v>
                </c:pt>
                <c:pt idx="27">
                  <c:v>12.3</c:v>
                </c:pt>
                <c:pt idx="28">
                  <c:v>12.5</c:v>
                </c:pt>
                <c:pt idx="29">
                  <c:v>13.3</c:v>
                </c:pt>
                <c:pt idx="30">
                  <c:v>15.499000000000001</c:v>
                </c:pt>
                <c:pt idx="31">
                  <c:v>17</c:v>
                </c:pt>
                <c:pt idx="32">
                  <c:v>17.5</c:v>
                </c:pt>
                <c:pt idx="33">
                  <c:v>21</c:v>
                </c:pt>
                <c:pt idx="34">
                  <c:v>25</c:v>
                </c:pt>
                <c:pt idx="35">
                  <c:v>25.6</c:v>
                </c:pt>
                <c:pt idx="36">
                  <c:v>28.4</c:v>
                </c:pt>
                <c:pt idx="37">
                  <c:v>37</c:v>
                </c:pt>
                <c:pt idx="38">
                  <c:v>39.200000000000003</c:v>
                </c:pt>
                <c:pt idx="39">
                  <c:v>44.5</c:v>
                </c:pt>
                <c:pt idx="40">
                  <c:v>56</c:v>
                </c:pt>
                <c:pt idx="41">
                  <c:v>58</c:v>
                </c:pt>
                <c:pt idx="42">
                  <c:v>70.2</c:v>
                </c:pt>
                <c:pt idx="43">
                  <c:v>81</c:v>
                </c:pt>
                <c:pt idx="44">
                  <c:v>98.2</c:v>
                </c:pt>
                <c:pt idx="45">
                  <c:v>106</c:v>
                </c:pt>
                <c:pt idx="46">
                  <c:v>115</c:v>
                </c:pt>
                <c:pt idx="47">
                  <c:v>115</c:v>
                </c:pt>
                <c:pt idx="48">
                  <c:v>119.5</c:v>
                </c:pt>
                <c:pt idx="49">
                  <c:v>125</c:v>
                </c:pt>
                <c:pt idx="50">
                  <c:v>157</c:v>
                </c:pt>
                <c:pt idx="51">
                  <c:v>169</c:v>
                </c:pt>
                <c:pt idx="52">
                  <c:v>175</c:v>
                </c:pt>
                <c:pt idx="53">
                  <c:v>179</c:v>
                </c:pt>
                <c:pt idx="54">
                  <c:v>179.5</c:v>
                </c:pt>
                <c:pt idx="55">
                  <c:v>180</c:v>
                </c:pt>
                <c:pt idx="56">
                  <c:v>225</c:v>
                </c:pt>
                <c:pt idx="57">
                  <c:v>260</c:v>
                </c:pt>
                <c:pt idx="58">
                  <c:v>288</c:v>
                </c:pt>
                <c:pt idx="59">
                  <c:v>302</c:v>
                </c:pt>
                <c:pt idx="60">
                  <c:v>320</c:v>
                </c:pt>
                <c:pt idx="61">
                  <c:v>325</c:v>
                </c:pt>
                <c:pt idx="62">
                  <c:v>406</c:v>
                </c:pt>
                <c:pt idx="63">
                  <c:v>419</c:v>
                </c:pt>
                <c:pt idx="64">
                  <c:v>423</c:v>
                </c:pt>
                <c:pt idx="65">
                  <c:v>440</c:v>
                </c:pt>
                <c:pt idx="66">
                  <c:v>490</c:v>
                </c:pt>
                <c:pt idx="67">
                  <c:v>680</c:v>
                </c:pt>
                <c:pt idx="68">
                  <c:v>4603</c:v>
                </c:pt>
                <c:pt idx="69">
                  <c:v>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A-4227-9855-DBAB1B47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211888"/>
        <c:axId val="1507227280"/>
      </c:scatterChart>
      <c:valAx>
        <c:axId val="150721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27280"/>
        <c:crosses val="autoZero"/>
        <c:crossBetween val="midCat"/>
      </c:valAx>
      <c:valAx>
        <c:axId val="150722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Brain_weight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21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logbow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BB!$F$2:$F$71</c:f>
              <c:numCache>
                <c:formatCode>General</c:formatCode>
                <c:ptCount val="70"/>
                <c:pt idx="0">
                  <c:v>-2.3010299956639813</c:v>
                </c:pt>
                <c:pt idx="1">
                  <c:v>-2</c:v>
                </c:pt>
                <c:pt idx="2">
                  <c:v>-1.6382721639824072</c:v>
                </c:pt>
                <c:pt idx="3">
                  <c:v>-1.3187587626244128</c:v>
                </c:pt>
                <c:pt idx="4">
                  <c:v>-1.6382721639824072</c:v>
                </c:pt>
                <c:pt idx="5">
                  <c:v>-0.92081875395237522</c:v>
                </c:pt>
                <c:pt idx="6">
                  <c:v>-1.2218487496163564</c:v>
                </c:pt>
                <c:pt idx="7">
                  <c:v>-1.1249387366082999</c:v>
                </c:pt>
                <c:pt idx="8">
                  <c:v>-0.55284196865778079</c:v>
                </c:pt>
                <c:pt idx="9">
                  <c:v>-0.25963731050575611</c:v>
                </c:pt>
                <c:pt idx="10">
                  <c:v>-4.5757490560675115E-2</c:v>
                </c:pt>
                <c:pt idx="11">
                  <c:v>-0.91364016932525183</c:v>
                </c:pt>
                <c:pt idx="12">
                  <c:v>-0.10513034325474745</c:v>
                </c:pt>
                <c:pt idx="13">
                  <c:v>0.54406804435027567</c:v>
                </c:pt>
                <c:pt idx="14">
                  <c:v>-0.99567862621735737</c:v>
                </c:pt>
                <c:pt idx="15">
                  <c:v>-0.69897000433601875</c:v>
                </c:pt>
                <c:pt idx="16">
                  <c:v>1.703333929878037E-2</c:v>
                </c:pt>
                <c:pt idx="17">
                  <c:v>-3.6212172654444715E-2</c:v>
                </c:pt>
                <c:pt idx="18">
                  <c:v>0.23044892137827391</c:v>
                </c:pt>
                <c:pt idx="19">
                  <c:v>-0.37161106994968846</c:v>
                </c:pt>
                <c:pt idx="20">
                  <c:v>0.71683772329952444</c:v>
                </c:pt>
                <c:pt idx="21">
                  <c:v>0</c:v>
                </c:pt>
                <c:pt idx="22">
                  <c:v>0.13033376849500614</c:v>
                </c:pt>
                <c:pt idx="23">
                  <c:v>0.54406804435027567</c:v>
                </c:pt>
                <c:pt idx="24">
                  <c:v>0.20951501454263097</c:v>
                </c:pt>
                <c:pt idx="25">
                  <c:v>0.3979400086720376</c:v>
                </c:pt>
                <c:pt idx="26">
                  <c:v>-0.12493873660829995</c:v>
                </c:pt>
                <c:pt idx="27">
                  <c:v>0.3010299956639812</c:v>
                </c:pt>
                <c:pt idx="28">
                  <c:v>0.14612803567823801</c:v>
                </c:pt>
                <c:pt idx="29">
                  <c:v>0.46239799789895608</c:v>
                </c:pt>
                <c:pt idx="30">
                  <c:v>-0.31875876262441277</c:v>
                </c:pt>
                <c:pt idx="31">
                  <c:v>0.60745502321466849</c:v>
                </c:pt>
                <c:pt idx="32">
                  <c:v>0.14921911265537988</c:v>
                </c:pt>
                <c:pt idx="33">
                  <c:v>0.55630250076728727</c:v>
                </c:pt>
                <c:pt idx="34">
                  <c:v>0.47712125471966244</c:v>
                </c:pt>
                <c:pt idx="35">
                  <c:v>0.51851393987788741</c:v>
                </c:pt>
                <c:pt idx="36">
                  <c:v>0.3979400086720376</c:v>
                </c:pt>
                <c:pt idx="37">
                  <c:v>1.0413926851582251</c:v>
                </c:pt>
                <c:pt idx="38">
                  <c:v>0.63225477668471364</c:v>
                </c:pt>
                <c:pt idx="39">
                  <c:v>0.52955867302116311</c:v>
                </c:pt>
                <c:pt idx="40">
                  <c:v>1.5440680443502757</c:v>
                </c:pt>
                <c:pt idx="41">
                  <c:v>0.62221402296629535</c:v>
                </c:pt>
                <c:pt idx="42">
                  <c:v>0.92941892571429274</c:v>
                </c:pt>
                <c:pt idx="43">
                  <c:v>1.7781512503836436</c:v>
                </c:pt>
                <c:pt idx="44">
                  <c:v>1.171141151028382</c:v>
                </c:pt>
                <c:pt idx="45">
                  <c:v>1.4771212547196624</c:v>
                </c:pt>
                <c:pt idx="46">
                  <c:v>1.4418521757732918</c:v>
                </c:pt>
                <c:pt idx="47">
                  <c:v>1</c:v>
                </c:pt>
                <c:pt idx="48">
                  <c:v>1.5602653978627146</c:v>
                </c:pt>
                <c:pt idx="49">
                  <c:v>1.6901960800285136</c:v>
                </c:pt>
                <c:pt idx="50">
                  <c:v>2</c:v>
                </c:pt>
                <c:pt idx="51">
                  <c:v>2.2041199826559246</c:v>
                </c:pt>
                <c:pt idx="52">
                  <c:v>1.7442929831226763</c:v>
                </c:pt>
                <c:pt idx="53">
                  <c:v>0.83250891270623628</c:v>
                </c:pt>
                <c:pt idx="54">
                  <c:v>1.0232524596337116</c:v>
                </c:pt>
                <c:pt idx="55">
                  <c:v>2.2833012287035497</c:v>
                </c:pt>
                <c:pt idx="56">
                  <c:v>1.968482948553935</c:v>
                </c:pt>
                <c:pt idx="57">
                  <c:v>2.255272505103306</c:v>
                </c:pt>
                <c:pt idx="58">
                  <c:v>2.0413926851582249</c:v>
                </c:pt>
                <c:pt idx="59">
                  <c:v>2.3222192947339191</c:v>
                </c:pt>
                <c:pt idx="60">
                  <c:v>1.7923916894982539</c:v>
                </c:pt>
                <c:pt idx="61">
                  <c:v>1.9294189257142926</c:v>
                </c:pt>
                <c:pt idx="62">
                  <c:v>2.3159703454569178</c:v>
                </c:pt>
                <c:pt idx="63">
                  <c:v>2.2720737875000099</c:v>
                </c:pt>
                <c:pt idx="64">
                  <c:v>2.667452952889954</c:v>
                </c:pt>
                <c:pt idx="65">
                  <c:v>1.7173375827238637</c:v>
                </c:pt>
                <c:pt idx="66">
                  <c:v>2.3979573801038874</c:v>
                </c:pt>
                <c:pt idx="67">
                  <c:v>2.7234556720351857</c:v>
                </c:pt>
                <c:pt idx="68">
                  <c:v>3.406028944963615</c:v>
                </c:pt>
                <c:pt idx="69">
                  <c:v>3.8230827965328036</c:v>
                </c:pt>
              </c:numCache>
            </c:numRef>
          </c:xVal>
          <c:yVal>
            <c:numRef>
              <c:f>log_regression!$C$25:$C$94</c:f>
              <c:numCache>
                <c:formatCode>General</c:formatCode>
                <c:ptCount val="70"/>
                <c:pt idx="0">
                  <c:v>-4.4016377994783973E-2</c:v>
                </c:pt>
                <c:pt idx="1">
                  <c:v>-1.6295077561809368E-2</c:v>
                </c:pt>
                <c:pt idx="2">
                  <c:v>-0.20638877163555247</c:v>
                </c:pt>
                <c:pt idx="3">
                  <c:v>-0.40284604838754123</c:v>
                </c:pt>
                <c:pt idx="4">
                  <c:v>-8.1450035027252454E-2</c:v>
                </c:pt>
                <c:pt idx="5">
                  <c:v>-0.21759174412578786</c:v>
                </c:pt>
                <c:pt idx="6">
                  <c:v>6.4989284350370768E-3</c:v>
                </c:pt>
                <c:pt idx="7">
                  <c:v>1.3539091183127724E-2</c:v>
                </c:pt>
                <c:pt idx="8">
                  <c:v>-0.21276488300349894</c:v>
                </c:pt>
                <c:pt idx="9">
                  <c:v>-0.32957263104204049</c:v>
                </c:pt>
                <c:pt idx="10">
                  <c:v>-0.45402546478562</c:v>
                </c:pt>
                <c:pt idx="11">
                  <c:v>0.2541856781509359</c:v>
                </c:pt>
                <c:pt idx="12">
                  <c:v>-0.28073283901801993</c:v>
                </c:pt>
                <c:pt idx="13">
                  <c:v>-0.71700806121137195</c:v>
                </c:pt>
                <c:pt idx="14">
                  <c:v>0.44019491685406698</c:v>
                </c:pt>
                <c:pt idx="15">
                  <c:v>0.31623114455933776</c:v>
                </c:pt>
                <c:pt idx="16">
                  <c:v>-0.17537843963110511</c:v>
                </c:pt>
                <c:pt idx="17">
                  <c:v>-0.12022961678638255</c:v>
                </c:pt>
                <c:pt idx="18">
                  <c:v>-0.27526993492544349</c:v>
                </c:pt>
                <c:pt idx="19">
                  <c:v>0.17975083472651188</c:v>
                </c:pt>
                <c:pt idx="20">
                  <c:v>-0.62044338070836436</c:v>
                </c:pt>
                <c:pt idx="21">
                  <c:v>-8.3517352655996469E-2</c:v>
                </c:pt>
                <c:pt idx="22">
                  <c:v>-9.159843408725421E-2</c:v>
                </c:pt>
                <c:pt idx="23">
                  <c:v>-0.27464891275092151</c:v>
                </c:pt>
                <c:pt idx="24">
                  <c:v>-2.1221585393631504E-3</c:v>
                </c:pt>
                <c:pt idx="25">
                  <c:v>-0.11650767374177406</c:v>
                </c:pt>
                <c:pt idx="26">
                  <c:v>0.27984985559289199</c:v>
                </c:pt>
                <c:pt idx="27">
                  <c:v>-3.7246849319292119E-2</c:v>
                </c:pt>
                <c:pt idx="28">
                  <c:v>8.5069100630544403E-2</c:v>
                </c:pt>
                <c:pt idx="29">
                  <c:v>-0.12342477473461377</c:v>
                </c:pt>
                <c:pt idx="30">
                  <c:v>0.52453058902014371</c:v>
                </c:pt>
                <c:pt idx="31">
                  <c:v>-0.12480984435792086</c:v>
                </c:pt>
                <c:pt idx="32">
                  <c:v>0.2288960981108541</c:v>
                </c:pt>
                <c:pt idx="33">
                  <c:v>5.0391368558313498E-3</c:v>
                </c:pt>
                <c:pt idx="34">
                  <c:v>0.13970340770388168</c:v>
                </c:pt>
                <c:pt idx="35">
                  <c:v>0.11919010722708734</c:v>
                </c:pt>
                <c:pt idx="36">
                  <c:v>0.25402529598881363</c:v>
                </c:pt>
                <c:pt idx="37">
                  <c:v>-0.11008592222948543</c:v>
                </c:pt>
                <c:pt idx="38">
                  <c:v>0.21956603990003698</c:v>
                </c:pt>
                <c:pt idx="39">
                  <c:v>0.35108830884746456</c:v>
                </c:pt>
                <c:pt idx="40">
                  <c:v>-0.30429774221367967</c:v>
                </c:pt>
                <c:pt idx="41">
                  <c:v>0.39718243505424122</c:v>
                </c:pt>
                <c:pt idx="42">
                  <c:v>0.25140419932959612</c:v>
                </c:pt>
                <c:pt idx="43">
                  <c:v>-0.31825535563234042</c:v>
                </c:pt>
                <c:pt idx="44">
                  <c:v>0.21723738366440726</c:v>
                </c:pt>
                <c:pt idx="45">
                  <c:v>2.2656163314605404E-2</c:v>
                </c:pt>
                <c:pt idx="46">
                  <c:v>8.430290283069386E-2</c:v>
                </c:pt>
                <c:pt idx="47">
                  <c:v>0.4132234511737376</c:v>
                </c:pt>
                <c:pt idx="48">
                  <c:v>1.2824613908379412E-2</c:v>
                </c:pt>
                <c:pt idx="49">
                  <c:v>-6.4355380391470707E-2</c:v>
                </c:pt>
                <c:pt idx="50">
                  <c:v>-0.19598783775264961</c:v>
                </c:pt>
                <c:pt idx="51">
                  <c:v>-0.31595037480950072</c:v>
                </c:pt>
                <c:pt idx="52">
                  <c:v>4.1502211900918518E-2</c:v>
                </c:pt>
                <c:pt idx="53">
                  <c:v>0.73006120147921827</c:v>
                </c:pt>
                <c:pt idx="54">
                  <c:v>0.58928062815307358</c:v>
                </c:pt>
                <c:pt idx="55">
                  <c:v>-0.34750813122979984</c:v>
                </c:pt>
                <c:pt idx="56">
                  <c:v>-1.6243266049746019E-2</c:v>
                </c:pt>
                <c:pt idx="57">
                  <c:v>-0.16694233931046343</c:v>
                </c:pt>
                <c:pt idx="58">
                  <c:v>3.6691740480741419E-2</c:v>
                </c:pt>
                <c:pt idx="59">
                  <c:v>-0.15174481159384534</c:v>
                </c:pt>
                <c:pt idx="60">
                  <c:v>0.26780883436826297</c:v>
                </c:pt>
                <c:pt idx="61">
                  <c:v>0.17253734719665603</c:v>
                </c:pt>
                <c:pt idx="62">
                  <c:v>-1.8573921264629867E-2</c:v>
                </c:pt>
                <c:pt idx="63">
                  <c:v>2.7791240955609364E-2</c:v>
                </c:pt>
                <c:pt idx="64">
                  <c:v>-0.26240784520725047</c:v>
                </c:pt>
                <c:pt idx="65">
                  <c:v>0.46198279289990341</c:v>
                </c:pt>
                <c:pt idx="66">
                  <c:v>2.0639024848194687E-3</c:v>
                </c:pt>
                <c:pt idx="67">
                  <c:v>-9.7928457698383209E-2</c:v>
                </c:pt>
                <c:pt idx="68">
                  <c:v>0.22448711774126329</c:v>
                </c:pt>
                <c:pt idx="69">
                  <c:v>7.7739906922968949E-3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1B-4D33-891F-D9CCAF49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44096"/>
        <c:axId val="1534145760"/>
      </c:scatterChart>
      <c:valAx>
        <c:axId val="15341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logbow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45760"/>
        <c:crosses val="autoZero"/>
        <c:crossBetween val="midCat"/>
      </c:valAx>
      <c:valAx>
        <c:axId val="153414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4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logbow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logbrw</c:v>
          </c:tx>
          <c:spPr>
            <a:ln w="19050">
              <a:noFill/>
            </a:ln>
          </c:spPr>
          <c:xVal>
            <c:numRef>
              <c:f>BB!$F$2:$F$71</c:f>
              <c:numCache>
                <c:formatCode>General</c:formatCode>
                <c:ptCount val="70"/>
                <c:pt idx="0">
                  <c:v>-2.3010299956639813</c:v>
                </c:pt>
                <c:pt idx="1">
                  <c:v>-2</c:v>
                </c:pt>
                <c:pt idx="2">
                  <c:v>-1.6382721639824072</c:v>
                </c:pt>
                <c:pt idx="3">
                  <c:v>-1.3187587626244128</c:v>
                </c:pt>
                <c:pt idx="4">
                  <c:v>-1.6382721639824072</c:v>
                </c:pt>
                <c:pt idx="5">
                  <c:v>-0.92081875395237522</c:v>
                </c:pt>
                <c:pt idx="6">
                  <c:v>-1.2218487496163564</c:v>
                </c:pt>
                <c:pt idx="7">
                  <c:v>-1.1249387366082999</c:v>
                </c:pt>
                <c:pt idx="8">
                  <c:v>-0.55284196865778079</c:v>
                </c:pt>
                <c:pt idx="9">
                  <c:v>-0.25963731050575611</c:v>
                </c:pt>
                <c:pt idx="10">
                  <c:v>-4.5757490560675115E-2</c:v>
                </c:pt>
                <c:pt idx="11">
                  <c:v>-0.91364016932525183</c:v>
                </c:pt>
                <c:pt idx="12">
                  <c:v>-0.10513034325474745</c:v>
                </c:pt>
                <c:pt idx="13">
                  <c:v>0.54406804435027567</c:v>
                </c:pt>
                <c:pt idx="14">
                  <c:v>-0.99567862621735737</c:v>
                </c:pt>
                <c:pt idx="15">
                  <c:v>-0.69897000433601875</c:v>
                </c:pt>
                <c:pt idx="16">
                  <c:v>1.703333929878037E-2</c:v>
                </c:pt>
                <c:pt idx="17">
                  <c:v>-3.6212172654444715E-2</c:v>
                </c:pt>
                <c:pt idx="18">
                  <c:v>0.23044892137827391</c:v>
                </c:pt>
                <c:pt idx="19">
                  <c:v>-0.37161106994968846</c:v>
                </c:pt>
                <c:pt idx="20">
                  <c:v>0.71683772329952444</c:v>
                </c:pt>
                <c:pt idx="21">
                  <c:v>0</c:v>
                </c:pt>
                <c:pt idx="22">
                  <c:v>0.13033376849500614</c:v>
                </c:pt>
                <c:pt idx="23">
                  <c:v>0.54406804435027567</c:v>
                </c:pt>
                <c:pt idx="24">
                  <c:v>0.20951501454263097</c:v>
                </c:pt>
                <c:pt idx="25">
                  <c:v>0.3979400086720376</c:v>
                </c:pt>
                <c:pt idx="26">
                  <c:v>-0.12493873660829995</c:v>
                </c:pt>
                <c:pt idx="27">
                  <c:v>0.3010299956639812</c:v>
                </c:pt>
                <c:pt idx="28">
                  <c:v>0.14612803567823801</c:v>
                </c:pt>
                <c:pt idx="29">
                  <c:v>0.46239799789895608</c:v>
                </c:pt>
                <c:pt idx="30">
                  <c:v>-0.31875876262441277</c:v>
                </c:pt>
                <c:pt idx="31">
                  <c:v>0.60745502321466849</c:v>
                </c:pt>
                <c:pt idx="32">
                  <c:v>0.14921911265537988</c:v>
                </c:pt>
                <c:pt idx="33">
                  <c:v>0.55630250076728727</c:v>
                </c:pt>
                <c:pt idx="34">
                  <c:v>0.47712125471966244</c:v>
                </c:pt>
                <c:pt idx="35">
                  <c:v>0.51851393987788741</c:v>
                </c:pt>
                <c:pt idx="36">
                  <c:v>0.3979400086720376</c:v>
                </c:pt>
                <c:pt idx="37">
                  <c:v>1.0413926851582251</c:v>
                </c:pt>
                <c:pt idx="38">
                  <c:v>0.63225477668471364</c:v>
                </c:pt>
                <c:pt idx="39">
                  <c:v>0.52955867302116311</c:v>
                </c:pt>
                <c:pt idx="40">
                  <c:v>1.5440680443502757</c:v>
                </c:pt>
                <c:pt idx="41">
                  <c:v>0.62221402296629535</c:v>
                </c:pt>
                <c:pt idx="42">
                  <c:v>0.92941892571429274</c:v>
                </c:pt>
                <c:pt idx="43">
                  <c:v>1.7781512503836436</c:v>
                </c:pt>
                <c:pt idx="44">
                  <c:v>1.171141151028382</c:v>
                </c:pt>
                <c:pt idx="45">
                  <c:v>1.4771212547196624</c:v>
                </c:pt>
                <c:pt idx="46">
                  <c:v>1.4418521757732918</c:v>
                </c:pt>
                <c:pt idx="47">
                  <c:v>1</c:v>
                </c:pt>
                <c:pt idx="48">
                  <c:v>1.5602653978627146</c:v>
                </c:pt>
                <c:pt idx="49">
                  <c:v>1.6901960800285136</c:v>
                </c:pt>
                <c:pt idx="50">
                  <c:v>2</c:v>
                </c:pt>
                <c:pt idx="51">
                  <c:v>2.2041199826559246</c:v>
                </c:pt>
                <c:pt idx="52">
                  <c:v>1.7442929831226763</c:v>
                </c:pt>
                <c:pt idx="53">
                  <c:v>0.83250891270623628</c:v>
                </c:pt>
                <c:pt idx="54">
                  <c:v>1.0232524596337116</c:v>
                </c:pt>
                <c:pt idx="55">
                  <c:v>2.2833012287035497</c:v>
                </c:pt>
                <c:pt idx="56">
                  <c:v>1.968482948553935</c:v>
                </c:pt>
                <c:pt idx="57">
                  <c:v>2.255272505103306</c:v>
                </c:pt>
                <c:pt idx="58">
                  <c:v>2.0413926851582249</c:v>
                </c:pt>
                <c:pt idx="59">
                  <c:v>2.3222192947339191</c:v>
                </c:pt>
                <c:pt idx="60">
                  <c:v>1.7923916894982539</c:v>
                </c:pt>
                <c:pt idx="61">
                  <c:v>1.9294189257142926</c:v>
                </c:pt>
                <c:pt idx="62">
                  <c:v>2.3159703454569178</c:v>
                </c:pt>
                <c:pt idx="63">
                  <c:v>2.2720737875000099</c:v>
                </c:pt>
                <c:pt idx="64">
                  <c:v>2.667452952889954</c:v>
                </c:pt>
                <c:pt idx="65">
                  <c:v>1.7173375827238637</c:v>
                </c:pt>
                <c:pt idx="66">
                  <c:v>2.3979573801038874</c:v>
                </c:pt>
                <c:pt idx="67">
                  <c:v>2.7234556720351857</c:v>
                </c:pt>
                <c:pt idx="68">
                  <c:v>3.406028944963615</c:v>
                </c:pt>
                <c:pt idx="69">
                  <c:v>3.8230827965328036</c:v>
                </c:pt>
              </c:numCache>
            </c:numRef>
          </c:xVal>
          <c:yVal>
            <c:numRef>
              <c:f>BB!$E$2:$E$71</c:f>
              <c:numCache>
                <c:formatCode>General</c:formatCode>
                <c:ptCount val="70"/>
                <c:pt idx="0">
                  <c:v>-0.85387196432176193</c:v>
                </c:pt>
                <c:pt idx="1">
                  <c:v>-0.6020599913279624</c:v>
                </c:pt>
                <c:pt idx="2">
                  <c:v>-0.52287874528033762</c:v>
                </c:pt>
                <c:pt idx="3">
                  <c:v>-0.48148606012211248</c:v>
                </c:pt>
                <c:pt idx="4">
                  <c:v>-0.3979400086720376</c:v>
                </c:pt>
                <c:pt idx="5">
                  <c:v>0</c:v>
                </c:pt>
                <c:pt idx="6">
                  <c:v>0</c:v>
                </c:pt>
                <c:pt idx="7">
                  <c:v>7.9181246047624818E-2</c:v>
                </c:pt>
                <c:pt idx="8">
                  <c:v>0.27875360095282892</c:v>
                </c:pt>
                <c:pt idx="9">
                  <c:v>0.38021124171160603</c:v>
                </c:pt>
                <c:pt idx="10">
                  <c:v>0.41497334797081797</c:v>
                </c:pt>
                <c:pt idx="11">
                  <c:v>0.47712125471966244</c:v>
                </c:pt>
                <c:pt idx="12">
                  <c:v>0.54406804435027567</c:v>
                </c:pt>
                <c:pt idx="13">
                  <c:v>0.59106460702649921</c:v>
                </c:pt>
                <c:pt idx="14">
                  <c:v>0.6020599913279624</c:v>
                </c:pt>
                <c:pt idx="15">
                  <c:v>0.69897000433601886</c:v>
                </c:pt>
                <c:pt idx="16">
                  <c:v>0.74036268949424389</c:v>
                </c:pt>
                <c:pt idx="17">
                  <c:v>0.75587485567249146</c:v>
                </c:pt>
                <c:pt idx="18">
                  <c:v>0.79934054945358168</c:v>
                </c:pt>
                <c:pt idx="19">
                  <c:v>0.80617997398388719</c:v>
                </c:pt>
                <c:pt idx="20">
                  <c:v>0.81624129999178308</c:v>
                </c:pt>
                <c:pt idx="21">
                  <c:v>0.81954393554186866</c:v>
                </c:pt>
                <c:pt idx="22">
                  <c:v>0.90848501887864974</c:v>
                </c:pt>
                <c:pt idx="23">
                  <c:v>1.0334237554869496</c:v>
                </c:pt>
                <c:pt idx="24">
                  <c:v>1.0569048513364727</c:v>
                </c:pt>
                <c:pt idx="25">
                  <c:v>1.0827853703164501</c:v>
                </c:pt>
                <c:pt idx="26">
                  <c:v>1.0899051114393981</c:v>
                </c:pt>
                <c:pt idx="27">
                  <c:v>1.0899051114393981</c:v>
                </c:pt>
                <c:pt idx="28">
                  <c:v>1.0969100130080565</c:v>
                </c:pt>
                <c:pt idx="29">
                  <c:v>1.1238516409670858</c:v>
                </c:pt>
                <c:pt idx="30">
                  <c:v>1.1903036782675815</c:v>
                </c:pt>
                <c:pt idx="31">
                  <c:v>1.2304489213782739</c:v>
                </c:pt>
                <c:pt idx="32">
                  <c:v>1.2430380486862944</c:v>
                </c:pt>
                <c:pt idx="33">
                  <c:v>1.3222192947339193</c:v>
                </c:pt>
                <c:pt idx="34">
                  <c:v>1.3979400086720377</c:v>
                </c:pt>
                <c:pt idx="35">
                  <c:v>1.4082399653118496</c:v>
                </c:pt>
                <c:pt idx="36">
                  <c:v>1.4533183400470377</c:v>
                </c:pt>
                <c:pt idx="37">
                  <c:v>1.568201724066995</c:v>
                </c:pt>
                <c:pt idx="38">
                  <c:v>1.5932860670204574</c:v>
                </c:pt>
                <c:pt idx="39">
                  <c:v>1.6483600109809315</c:v>
                </c:pt>
                <c:pt idx="40">
                  <c:v>1.7481880270062005</c:v>
                </c:pt>
                <c:pt idx="41">
                  <c:v>1.7634279935629373</c:v>
                </c:pt>
                <c:pt idx="42">
                  <c:v>1.8463371121298053</c:v>
                </c:pt>
                <c:pt idx="43">
                  <c:v>1.9084850188786497</c:v>
                </c:pt>
                <c:pt idx="44">
                  <c:v>1.9921114877869497</c:v>
                </c:pt>
                <c:pt idx="45">
                  <c:v>2.0253058652647704</c:v>
                </c:pt>
                <c:pt idx="46">
                  <c:v>2.0606978403536118</c:v>
                </c:pt>
                <c:pt idx="47">
                  <c:v>2.0606978403536118</c:v>
                </c:pt>
                <c:pt idx="48">
                  <c:v>2.0773679052841563</c:v>
                </c:pt>
                <c:pt idx="49">
                  <c:v>2.0969100130080562</c:v>
                </c:pt>
                <c:pt idx="50">
                  <c:v>2.1958996524092336</c:v>
                </c:pt>
                <c:pt idx="51">
                  <c:v>2.2278867046136734</c:v>
                </c:pt>
                <c:pt idx="52">
                  <c:v>2.2430380486862944</c:v>
                </c:pt>
                <c:pt idx="53">
                  <c:v>2.2528530309798933</c:v>
                </c:pt>
                <c:pt idx="54">
                  <c:v>2.2540644529143381</c:v>
                </c:pt>
                <c:pt idx="55">
                  <c:v>2.255272505103306</c:v>
                </c:pt>
                <c:pt idx="56">
                  <c:v>2.3521825181113627</c:v>
                </c:pt>
                <c:pt idx="57">
                  <c:v>2.4149733479708178</c:v>
                </c:pt>
                <c:pt idx="58">
                  <c:v>2.459392487759231</c:v>
                </c:pt>
                <c:pt idx="59">
                  <c:v>2.4800069429571505</c:v>
                </c:pt>
                <c:pt idx="60">
                  <c:v>2.5051499783199058</c:v>
                </c:pt>
                <c:pt idx="61">
                  <c:v>2.5118833609788744</c:v>
                </c:pt>
                <c:pt idx="62">
                  <c:v>2.6085260335771943</c:v>
                </c:pt>
                <c:pt idx="63">
                  <c:v>2.6222140229662951</c:v>
                </c:pt>
                <c:pt idx="64">
                  <c:v>2.6263403673750423</c:v>
                </c:pt>
                <c:pt idx="65">
                  <c:v>2.6434526764861874</c:v>
                </c:pt>
                <c:pt idx="66">
                  <c:v>2.6901960800285138</c:v>
                </c:pt>
                <c:pt idx="67">
                  <c:v>2.8325089127062362</c:v>
                </c:pt>
                <c:pt idx="68">
                  <c:v>3.6630409748939741</c:v>
                </c:pt>
                <c:pt idx="69">
                  <c:v>3.7567881987681178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8-46E7-8926-C118AF8BB3A1}"/>
            </c:ext>
          </c:extLst>
        </c:ser>
        <c:ser>
          <c:idx val="1"/>
          <c:order val="1"/>
          <c:tx>
            <c:v>Predicted logbrw</c:v>
          </c:tx>
          <c:spPr>
            <a:ln w="19050">
              <a:noFill/>
            </a:ln>
          </c:spPr>
          <c:xVal>
            <c:numRef>
              <c:f>BB!$F$2:$F$71</c:f>
              <c:numCache>
                <c:formatCode>General</c:formatCode>
                <c:ptCount val="70"/>
                <c:pt idx="0">
                  <c:v>-2.3010299956639813</c:v>
                </c:pt>
                <c:pt idx="1">
                  <c:v>-2</c:v>
                </c:pt>
                <c:pt idx="2">
                  <c:v>-1.6382721639824072</c:v>
                </c:pt>
                <c:pt idx="3">
                  <c:v>-1.3187587626244128</c:v>
                </c:pt>
                <c:pt idx="4">
                  <c:v>-1.6382721639824072</c:v>
                </c:pt>
                <c:pt idx="5">
                  <c:v>-0.92081875395237522</c:v>
                </c:pt>
                <c:pt idx="6">
                  <c:v>-1.2218487496163564</c:v>
                </c:pt>
                <c:pt idx="7">
                  <c:v>-1.1249387366082999</c:v>
                </c:pt>
                <c:pt idx="8">
                  <c:v>-0.55284196865778079</c:v>
                </c:pt>
                <c:pt idx="9">
                  <c:v>-0.25963731050575611</c:v>
                </c:pt>
                <c:pt idx="10">
                  <c:v>-4.5757490560675115E-2</c:v>
                </c:pt>
                <c:pt idx="11">
                  <c:v>-0.91364016932525183</c:v>
                </c:pt>
                <c:pt idx="12">
                  <c:v>-0.10513034325474745</c:v>
                </c:pt>
                <c:pt idx="13">
                  <c:v>0.54406804435027567</c:v>
                </c:pt>
                <c:pt idx="14">
                  <c:v>-0.99567862621735737</c:v>
                </c:pt>
                <c:pt idx="15">
                  <c:v>-0.69897000433601875</c:v>
                </c:pt>
                <c:pt idx="16">
                  <c:v>1.703333929878037E-2</c:v>
                </c:pt>
                <c:pt idx="17">
                  <c:v>-3.6212172654444715E-2</c:v>
                </c:pt>
                <c:pt idx="18">
                  <c:v>0.23044892137827391</c:v>
                </c:pt>
                <c:pt idx="19">
                  <c:v>-0.37161106994968846</c:v>
                </c:pt>
                <c:pt idx="20">
                  <c:v>0.71683772329952444</c:v>
                </c:pt>
                <c:pt idx="21">
                  <c:v>0</c:v>
                </c:pt>
                <c:pt idx="22">
                  <c:v>0.13033376849500614</c:v>
                </c:pt>
                <c:pt idx="23">
                  <c:v>0.54406804435027567</c:v>
                </c:pt>
                <c:pt idx="24">
                  <c:v>0.20951501454263097</c:v>
                </c:pt>
                <c:pt idx="25">
                  <c:v>0.3979400086720376</c:v>
                </c:pt>
                <c:pt idx="26">
                  <c:v>-0.12493873660829995</c:v>
                </c:pt>
                <c:pt idx="27">
                  <c:v>0.3010299956639812</c:v>
                </c:pt>
                <c:pt idx="28">
                  <c:v>0.14612803567823801</c:v>
                </c:pt>
                <c:pt idx="29">
                  <c:v>0.46239799789895608</c:v>
                </c:pt>
                <c:pt idx="30">
                  <c:v>-0.31875876262441277</c:v>
                </c:pt>
                <c:pt idx="31">
                  <c:v>0.60745502321466849</c:v>
                </c:pt>
                <c:pt idx="32">
                  <c:v>0.14921911265537988</c:v>
                </c:pt>
                <c:pt idx="33">
                  <c:v>0.55630250076728727</c:v>
                </c:pt>
                <c:pt idx="34">
                  <c:v>0.47712125471966244</c:v>
                </c:pt>
                <c:pt idx="35">
                  <c:v>0.51851393987788741</c:v>
                </c:pt>
                <c:pt idx="36">
                  <c:v>0.3979400086720376</c:v>
                </c:pt>
                <c:pt idx="37">
                  <c:v>1.0413926851582251</c:v>
                </c:pt>
                <c:pt idx="38">
                  <c:v>0.63225477668471364</c:v>
                </c:pt>
                <c:pt idx="39">
                  <c:v>0.52955867302116311</c:v>
                </c:pt>
                <c:pt idx="40">
                  <c:v>1.5440680443502757</c:v>
                </c:pt>
                <c:pt idx="41">
                  <c:v>0.62221402296629535</c:v>
                </c:pt>
                <c:pt idx="42">
                  <c:v>0.92941892571429274</c:v>
                </c:pt>
                <c:pt idx="43">
                  <c:v>1.7781512503836436</c:v>
                </c:pt>
                <c:pt idx="44">
                  <c:v>1.171141151028382</c:v>
                </c:pt>
                <c:pt idx="45">
                  <c:v>1.4771212547196624</c:v>
                </c:pt>
                <c:pt idx="46">
                  <c:v>1.4418521757732918</c:v>
                </c:pt>
                <c:pt idx="47">
                  <c:v>1</c:v>
                </c:pt>
                <c:pt idx="48">
                  <c:v>1.5602653978627146</c:v>
                </c:pt>
                <c:pt idx="49">
                  <c:v>1.6901960800285136</c:v>
                </c:pt>
                <c:pt idx="50">
                  <c:v>2</c:v>
                </c:pt>
                <c:pt idx="51">
                  <c:v>2.2041199826559246</c:v>
                </c:pt>
                <c:pt idx="52">
                  <c:v>1.7442929831226763</c:v>
                </c:pt>
                <c:pt idx="53">
                  <c:v>0.83250891270623628</c:v>
                </c:pt>
                <c:pt idx="54">
                  <c:v>1.0232524596337116</c:v>
                </c:pt>
                <c:pt idx="55">
                  <c:v>2.2833012287035497</c:v>
                </c:pt>
                <c:pt idx="56">
                  <c:v>1.968482948553935</c:v>
                </c:pt>
                <c:pt idx="57">
                  <c:v>2.255272505103306</c:v>
                </c:pt>
                <c:pt idx="58">
                  <c:v>2.0413926851582249</c:v>
                </c:pt>
                <c:pt idx="59">
                  <c:v>2.3222192947339191</c:v>
                </c:pt>
                <c:pt idx="60">
                  <c:v>1.7923916894982539</c:v>
                </c:pt>
                <c:pt idx="61">
                  <c:v>1.9294189257142926</c:v>
                </c:pt>
                <c:pt idx="62">
                  <c:v>2.3159703454569178</c:v>
                </c:pt>
                <c:pt idx="63">
                  <c:v>2.2720737875000099</c:v>
                </c:pt>
                <c:pt idx="64">
                  <c:v>2.667452952889954</c:v>
                </c:pt>
                <c:pt idx="65">
                  <c:v>1.7173375827238637</c:v>
                </c:pt>
                <c:pt idx="66">
                  <c:v>2.3979573801038874</c:v>
                </c:pt>
                <c:pt idx="67">
                  <c:v>2.7234556720351857</c:v>
                </c:pt>
                <c:pt idx="68">
                  <c:v>3.406028944963615</c:v>
                </c:pt>
                <c:pt idx="69">
                  <c:v>3.8230827965328036</c:v>
                </c:pt>
              </c:numCache>
            </c:numRef>
          </c:xVal>
          <c:yVal>
            <c:numRef>
              <c:f>log_regression!$B$25:$B$94</c:f>
              <c:numCache>
                <c:formatCode>General</c:formatCode>
                <c:ptCount val="70"/>
                <c:pt idx="0">
                  <c:v>-0.80985558632697796</c:v>
                </c:pt>
                <c:pt idx="1">
                  <c:v>-0.58576491376615303</c:v>
                </c:pt>
                <c:pt idx="2">
                  <c:v>-0.31648997364478515</c:v>
                </c:pt>
                <c:pt idx="3">
                  <c:v>-7.8640011734571247E-2</c:v>
                </c:pt>
                <c:pt idx="4">
                  <c:v>-0.31648997364478515</c:v>
                </c:pt>
                <c:pt idx="5">
                  <c:v>0.21759174412578786</c:v>
                </c:pt>
                <c:pt idx="6">
                  <c:v>-6.4989284350370768E-3</c:v>
                </c:pt>
                <c:pt idx="7">
                  <c:v>6.5642154864497093E-2</c:v>
                </c:pt>
                <c:pt idx="8">
                  <c:v>0.49151848395632786</c:v>
                </c:pt>
                <c:pt idx="9">
                  <c:v>0.70978387275364652</c:v>
                </c:pt>
                <c:pt idx="10">
                  <c:v>0.86899881275643798</c:v>
                </c:pt>
                <c:pt idx="11">
                  <c:v>0.22293557656872653</c:v>
                </c:pt>
                <c:pt idx="12">
                  <c:v>0.8248008833682956</c:v>
                </c:pt>
                <c:pt idx="13">
                  <c:v>1.3080726682378712</c:v>
                </c:pt>
                <c:pt idx="14">
                  <c:v>0.16186507447389542</c:v>
                </c:pt>
                <c:pt idx="15">
                  <c:v>0.3827388597766811</c:v>
                </c:pt>
                <c:pt idx="16">
                  <c:v>0.915741129125349</c:v>
                </c:pt>
                <c:pt idx="17">
                  <c:v>0.87610447245887402</c:v>
                </c:pt>
                <c:pt idx="18">
                  <c:v>1.0746104843790252</c:v>
                </c:pt>
                <c:pt idx="19">
                  <c:v>0.62642913925737531</c:v>
                </c:pt>
                <c:pt idx="20">
                  <c:v>1.4366846807001474</c:v>
                </c:pt>
                <c:pt idx="21">
                  <c:v>0.90306128819786513</c:v>
                </c:pt>
                <c:pt idx="22">
                  <c:v>1.000083452965904</c:v>
                </c:pt>
                <c:pt idx="23">
                  <c:v>1.3080726682378712</c:v>
                </c:pt>
                <c:pt idx="24">
                  <c:v>1.0590270098758359</c:v>
                </c:pt>
                <c:pt idx="25">
                  <c:v>1.1992930440582241</c:v>
                </c:pt>
                <c:pt idx="26">
                  <c:v>0.81005525584650606</c:v>
                </c:pt>
                <c:pt idx="27">
                  <c:v>1.1271519607586902</c:v>
                </c:pt>
                <c:pt idx="28">
                  <c:v>1.0118409123775121</c:v>
                </c:pt>
                <c:pt idx="29">
                  <c:v>1.2472764157016996</c:v>
                </c:pt>
                <c:pt idx="30">
                  <c:v>0.66577308924743783</c:v>
                </c:pt>
                <c:pt idx="31">
                  <c:v>1.3552587657361947</c:v>
                </c:pt>
                <c:pt idx="32">
                  <c:v>1.0141419505754403</c:v>
                </c:pt>
                <c:pt idx="33">
                  <c:v>1.317180157878088</c:v>
                </c:pt>
                <c:pt idx="34">
                  <c:v>1.258236600968156</c:v>
                </c:pt>
                <c:pt idx="35">
                  <c:v>1.2890498580847622</c:v>
                </c:pt>
                <c:pt idx="36">
                  <c:v>1.1992930440582241</c:v>
                </c:pt>
                <c:pt idx="37">
                  <c:v>1.6782876462964804</c:v>
                </c:pt>
                <c:pt idx="38">
                  <c:v>1.3737200271204204</c:v>
                </c:pt>
                <c:pt idx="39">
                  <c:v>1.297271702133467</c:v>
                </c:pt>
                <c:pt idx="40">
                  <c:v>2.0524857692198801</c:v>
                </c:pt>
                <c:pt idx="41">
                  <c:v>1.3662455585086961</c:v>
                </c:pt>
                <c:pt idx="42">
                  <c:v>1.5949329128002092</c:v>
                </c:pt>
                <c:pt idx="43">
                  <c:v>2.2267403745109902</c:v>
                </c:pt>
                <c:pt idx="44">
                  <c:v>1.7748741041225424</c:v>
                </c:pt>
                <c:pt idx="45">
                  <c:v>2.002649701950165</c:v>
                </c:pt>
                <c:pt idx="46">
                  <c:v>1.9763949375229179</c:v>
                </c:pt>
                <c:pt idx="47">
                  <c:v>1.6474743891798742</c:v>
                </c:pt>
                <c:pt idx="48">
                  <c:v>2.0645432913757769</c:v>
                </c:pt>
                <c:pt idx="49">
                  <c:v>2.1612653933995269</c:v>
                </c:pt>
                <c:pt idx="50">
                  <c:v>2.3918874901618832</c:v>
                </c:pt>
                <c:pt idx="51">
                  <c:v>2.5438370794231742</c:v>
                </c:pt>
                <c:pt idx="52">
                  <c:v>2.2015358367853759</c:v>
                </c:pt>
                <c:pt idx="53">
                  <c:v>1.522791829500675</c:v>
                </c:pt>
                <c:pt idx="54">
                  <c:v>1.6647838247612645</c:v>
                </c:pt>
                <c:pt idx="55">
                  <c:v>2.6027806363331059</c:v>
                </c:pt>
                <c:pt idx="56">
                  <c:v>2.3684257841611087</c:v>
                </c:pt>
                <c:pt idx="57">
                  <c:v>2.5819156872812812</c:v>
                </c:pt>
                <c:pt idx="58">
                  <c:v>2.4227007472784896</c:v>
                </c:pt>
                <c:pt idx="59">
                  <c:v>2.6317517545509959</c:v>
                </c:pt>
                <c:pt idx="60">
                  <c:v>2.2373411439516429</c:v>
                </c:pt>
                <c:pt idx="61">
                  <c:v>2.3393460137822184</c:v>
                </c:pt>
                <c:pt idx="62">
                  <c:v>2.6270999548418241</c:v>
                </c:pt>
                <c:pt idx="63">
                  <c:v>2.5944227820106858</c:v>
                </c:pt>
                <c:pt idx="64">
                  <c:v>2.8887482125822928</c:v>
                </c:pt>
                <c:pt idx="65">
                  <c:v>2.181469883586284</c:v>
                </c:pt>
                <c:pt idx="66">
                  <c:v>2.6881321775436944</c:v>
                </c:pt>
                <c:pt idx="67">
                  <c:v>2.9304373704046194</c:v>
                </c:pt>
                <c:pt idx="68">
                  <c:v>3.4385538571527108</c:v>
                </c:pt>
                <c:pt idx="69">
                  <c:v>3.7490142080758209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E8-46E7-8926-C118AF8B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52000"/>
        <c:axId val="1534126208"/>
      </c:scatterChart>
      <c:valAx>
        <c:axId val="15341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logbow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26208"/>
        <c:crosses val="autoZero"/>
        <c:crossBetween val="midCat"/>
      </c:valAx>
      <c:valAx>
        <c:axId val="153412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logbrw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5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log_regression!$F$25:$F$94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log_regression!$G$25:$G$94</c:f>
              <c:numCache>
                <c:formatCode>General</c:formatCode>
                <c:ptCount val="70"/>
                <c:pt idx="0">
                  <c:v>-0.85387196432176193</c:v>
                </c:pt>
                <c:pt idx="1">
                  <c:v>-0.6020599913279624</c:v>
                </c:pt>
                <c:pt idx="2">
                  <c:v>-0.52287874528033762</c:v>
                </c:pt>
                <c:pt idx="3">
                  <c:v>-0.48148606012211248</c:v>
                </c:pt>
                <c:pt idx="4">
                  <c:v>-0.3979400086720376</c:v>
                </c:pt>
                <c:pt idx="5">
                  <c:v>0</c:v>
                </c:pt>
                <c:pt idx="6">
                  <c:v>0</c:v>
                </c:pt>
                <c:pt idx="7">
                  <c:v>7.9181246047624818E-2</c:v>
                </c:pt>
                <c:pt idx="8">
                  <c:v>0.27875360095282892</c:v>
                </c:pt>
                <c:pt idx="9">
                  <c:v>0.38021124171160603</c:v>
                </c:pt>
                <c:pt idx="10">
                  <c:v>0.41497334797081797</c:v>
                </c:pt>
                <c:pt idx="11">
                  <c:v>0.47712125471966244</c:v>
                </c:pt>
                <c:pt idx="12">
                  <c:v>0.54406804435027567</c:v>
                </c:pt>
                <c:pt idx="13">
                  <c:v>0.59106460702649921</c:v>
                </c:pt>
                <c:pt idx="14">
                  <c:v>0.6020599913279624</c:v>
                </c:pt>
                <c:pt idx="15">
                  <c:v>0.69897000433601886</c:v>
                </c:pt>
                <c:pt idx="16">
                  <c:v>0.74036268949424389</c:v>
                </c:pt>
                <c:pt idx="17">
                  <c:v>0.75587485567249146</c:v>
                </c:pt>
                <c:pt idx="18">
                  <c:v>0.79934054945358168</c:v>
                </c:pt>
                <c:pt idx="19">
                  <c:v>0.80617997398388719</c:v>
                </c:pt>
                <c:pt idx="20">
                  <c:v>0.81624129999178308</c:v>
                </c:pt>
                <c:pt idx="21">
                  <c:v>0.81954393554186866</c:v>
                </c:pt>
                <c:pt idx="22">
                  <c:v>0.90848501887864974</c:v>
                </c:pt>
                <c:pt idx="23">
                  <c:v>1.0334237554869496</c:v>
                </c:pt>
                <c:pt idx="24">
                  <c:v>1.0569048513364727</c:v>
                </c:pt>
                <c:pt idx="25">
                  <c:v>1.0827853703164501</c:v>
                </c:pt>
                <c:pt idx="26">
                  <c:v>1.0899051114393981</c:v>
                </c:pt>
                <c:pt idx="27">
                  <c:v>1.0899051114393981</c:v>
                </c:pt>
                <c:pt idx="28">
                  <c:v>1.0969100130080565</c:v>
                </c:pt>
                <c:pt idx="29">
                  <c:v>1.1238516409670858</c:v>
                </c:pt>
                <c:pt idx="30">
                  <c:v>1.1903036782675815</c:v>
                </c:pt>
                <c:pt idx="31">
                  <c:v>1.2304489213782739</c:v>
                </c:pt>
                <c:pt idx="32">
                  <c:v>1.2430380486862944</c:v>
                </c:pt>
                <c:pt idx="33">
                  <c:v>1.3222192947339193</c:v>
                </c:pt>
                <c:pt idx="34">
                  <c:v>1.3979400086720377</c:v>
                </c:pt>
                <c:pt idx="35">
                  <c:v>1.4082399653118496</c:v>
                </c:pt>
                <c:pt idx="36">
                  <c:v>1.4533183400470377</c:v>
                </c:pt>
                <c:pt idx="37">
                  <c:v>1.568201724066995</c:v>
                </c:pt>
                <c:pt idx="38">
                  <c:v>1.5932860670204574</c:v>
                </c:pt>
                <c:pt idx="39">
                  <c:v>1.6483600109809315</c:v>
                </c:pt>
                <c:pt idx="40">
                  <c:v>1.7481880270062005</c:v>
                </c:pt>
                <c:pt idx="41">
                  <c:v>1.7634279935629373</c:v>
                </c:pt>
                <c:pt idx="42">
                  <c:v>1.8463371121298053</c:v>
                </c:pt>
                <c:pt idx="43">
                  <c:v>1.9084850188786497</c:v>
                </c:pt>
                <c:pt idx="44">
                  <c:v>1.9921114877869497</c:v>
                </c:pt>
                <c:pt idx="45">
                  <c:v>2.0253058652647704</c:v>
                </c:pt>
                <c:pt idx="46">
                  <c:v>2.0606978403536118</c:v>
                </c:pt>
                <c:pt idx="47">
                  <c:v>2.0606978403536118</c:v>
                </c:pt>
                <c:pt idx="48">
                  <c:v>2.0773679052841563</c:v>
                </c:pt>
                <c:pt idx="49">
                  <c:v>2.0969100130080562</c:v>
                </c:pt>
                <c:pt idx="50">
                  <c:v>2.1958996524092336</c:v>
                </c:pt>
                <c:pt idx="51">
                  <c:v>2.2278867046136734</c:v>
                </c:pt>
                <c:pt idx="52">
                  <c:v>2.2430380486862944</c:v>
                </c:pt>
                <c:pt idx="53">
                  <c:v>2.2528530309798933</c:v>
                </c:pt>
                <c:pt idx="54">
                  <c:v>2.2540644529143381</c:v>
                </c:pt>
                <c:pt idx="55">
                  <c:v>2.255272505103306</c:v>
                </c:pt>
                <c:pt idx="56">
                  <c:v>2.3521825181113627</c:v>
                </c:pt>
                <c:pt idx="57">
                  <c:v>2.4149733479708178</c:v>
                </c:pt>
                <c:pt idx="58">
                  <c:v>2.459392487759231</c:v>
                </c:pt>
                <c:pt idx="59">
                  <c:v>2.4800069429571505</c:v>
                </c:pt>
                <c:pt idx="60">
                  <c:v>2.5051499783199058</c:v>
                </c:pt>
                <c:pt idx="61">
                  <c:v>2.5118833609788744</c:v>
                </c:pt>
                <c:pt idx="62">
                  <c:v>2.6085260335771943</c:v>
                </c:pt>
                <c:pt idx="63">
                  <c:v>2.6222140229662951</c:v>
                </c:pt>
                <c:pt idx="64">
                  <c:v>2.6263403673750423</c:v>
                </c:pt>
                <c:pt idx="65">
                  <c:v>2.6434526764861874</c:v>
                </c:pt>
                <c:pt idx="66">
                  <c:v>2.6901960800285138</c:v>
                </c:pt>
                <c:pt idx="67">
                  <c:v>2.8325089127062362</c:v>
                </c:pt>
                <c:pt idx="68">
                  <c:v>3.6630409748939741</c:v>
                </c:pt>
                <c:pt idx="69">
                  <c:v>3.7567881987681178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7-45AB-9874-A850FCFD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33280"/>
        <c:axId val="1534129120"/>
      </c:scatterChart>
      <c:valAx>
        <c:axId val="15341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29120"/>
        <c:crosses val="autoZero"/>
        <c:crossBetween val="midCat"/>
      </c:valAx>
      <c:valAx>
        <c:axId val="153412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logbrw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13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Lnbow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BB!$I$2:$I$71</c:f>
              <c:numCache>
                <c:formatCode>General</c:formatCode>
                <c:ptCount val="70"/>
                <c:pt idx="0">
                  <c:v>-5.2983173665480363</c:v>
                </c:pt>
                <c:pt idx="1">
                  <c:v>-4.6051701859880909</c:v>
                </c:pt>
                <c:pt idx="2">
                  <c:v>-3.7722610630529876</c:v>
                </c:pt>
                <c:pt idx="3">
                  <c:v>-3.0365542680742461</c:v>
                </c:pt>
                <c:pt idx="4">
                  <c:v>-3.7722610630529876</c:v>
                </c:pt>
                <c:pt idx="5">
                  <c:v>-2.120263536200091</c:v>
                </c:pt>
                <c:pt idx="6">
                  <c:v>-2.8134107167600364</c:v>
                </c:pt>
                <c:pt idx="7">
                  <c:v>-2.5902671654458267</c:v>
                </c:pt>
                <c:pt idx="8">
                  <c:v>-1.2729656758128873</c:v>
                </c:pt>
                <c:pt idx="9">
                  <c:v>-0.59783700075562041</c:v>
                </c:pt>
                <c:pt idx="10">
                  <c:v>-0.10536051565782628</c:v>
                </c:pt>
                <c:pt idx="11">
                  <c:v>-2.1037342342488805</c:v>
                </c:pt>
                <c:pt idx="12">
                  <c:v>-0.24207156119972859</c:v>
                </c:pt>
                <c:pt idx="13">
                  <c:v>1.2527629684953681</c:v>
                </c:pt>
                <c:pt idx="14">
                  <c:v>-2.2926347621408776</c:v>
                </c:pt>
                <c:pt idx="15">
                  <c:v>-1.6094379124341003</c:v>
                </c:pt>
                <c:pt idx="16">
                  <c:v>3.9220713153281329E-2</c:v>
                </c:pt>
                <c:pt idx="17">
                  <c:v>-8.3381608939051013E-2</c:v>
                </c:pt>
                <c:pt idx="18">
                  <c:v>0.53062825106217038</c:v>
                </c:pt>
                <c:pt idx="19">
                  <c:v>-0.8556661100577202</c:v>
                </c:pt>
                <c:pt idx="20">
                  <c:v>1.6505798557652755</c:v>
                </c:pt>
                <c:pt idx="21">
                  <c:v>0</c:v>
                </c:pt>
                <c:pt idx="22">
                  <c:v>0.30010459245033816</c:v>
                </c:pt>
                <c:pt idx="23">
                  <c:v>1.2527629684953681</c:v>
                </c:pt>
                <c:pt idx="24">
                  <c:v>0.48242614924429278</c:v>
                </c:pt>
                <c:pt idx="25">
                  <c:v>0.91629073187415511</c:v>
                </c:pt>
                <c:pt idx="26">
                  <c:v>-0.2876820724517809</c:v>
                </c:pt>
                <c:pt idx="27">
                  <c:v>0.69314718055994529</c:v>
                </c:pt>
                <c:pt idx="28">
                  <c:v>0.33647223662121289</c:v>
                </c:pt>
                <c:pt idx="29">
                  <c:v>1.0647107369924282</c:v>
                </c:pt>
                <c:pt idx="30">
                  <c:v>-0.73396917508020043</c:v>
                </c:pt>
                <c:pt idx="31">
                  <c:v>1.3987168811184478</c:v>
                </c:pt>
                <c:pt idx="32">
                  <c:v>0.34358970439007686</c:v>
                </c:pt>
                <c:pt idx="33">
                  <c:v>1.2809338454620642</c:v>
                </c:pt>
                <c:pt idx="34">
                  <c:v>1.0986122886681098</c:v>
                </c:pt>
                <c:pt idx="35">
                  <c:v>1.1939224684724346</c:v>
                </c:pt>
                <c:pt idx="36">
                  <c:v>0.91629073187415511</c:v>
                </c:pt>
                <c:pt idx="37">
                  <c:v>2.3978952727983707</c:v>
                </c:pt>
                <c:pt idx="38">
                  <c:v>1.4558204237685008</c:v>
                </c:pt>
                <c:pt idx="39">
                  <c:v>1.2193539063642382</c:v>
                </c:pt>
                <c:pt idx="40">
                  <c:v>3.5553480614894135</c:v>
                </c:pt>
                <c:pt idx="41">
                  <c:v>1.4327007339340465</c:v>
                </c:pt>
                <c:pt idx="42">
                  <c:v>2.1400661634962708</c:v>
                </c:pt>
                <c:pt idx="43">
                  <c:v>4.0943445622221004</c:v>
                </c:pt>
                <c:pt idx="44">
                  <c:v>2.6966521561498409</c:v>
                </c:pt>
                <c:pt idx="45">
                  <c:v>3.4011973816621555</c:v>
                </c:pt>
                <c:pt idx="46">
                  <c:v>3.3199873262366122</c:v>
                </c:pt>
                <c:pt idx="47">
                  <c:v>2.3025850929940459</c:v>
                </c:pt>
                <c:pt idx="48">
                  <c:v>3.5926438462331105</c:v>
                </c:pt>
                <c:pt idx="49">
                  <c:v>3.8918202981106265</c:v>
                </c:pt>
                <c:pt idx="50">
                  <c:v>4.6051701859880918</c:v>
                </c:pt>
                <c:pt idx="51">
                  <c:v>5.0751738152338266</c:v>
                </c:pt>
                <c:pt idx="52">
                  <c:v>4.0163830207523885</c:v>
                </c:pt>
                <c:pt idx="53">
                  <c:v>1.9169226121820611</c:v>
                </c:pt>
                <c:pt idx="54">
                  <c:v>2.3561258599220753</c:v>
                </c:pt>
                <c:pt idx="55">
                  <c:v>5.2574953720277815</c:v>
                </c:pt>
                <c:pt idx="56">
                  <c:v>4.5325994931532563</c:v>
                </c:pt>
                <c:pt idx="57">
                  <c:v>5.1929568508902104</c:v>
                </c:pt>
                <c:pt idx="58">
                  <c:v>4.7004803657924166</c:v>
                </c:pt>
                <c:pt idx="59">
                  <c:v>5.3471075307174685</c:v>
                </c:pt>
                <c:pt idx="60">
                  <c:v>4.1271343850450917</c:v>
                </c:pt>
                <c:pt idx="61">
                  <c:v>4.4426512564903167</c:v>
                </c:pt>
                <c:pt idx="62">
                  <c:v>5.3327187932653688</c:v>
                </c:pt>
                <c:pt idx="63">
                  <c:v>5.2316432332800442</c:v>
                </c:pt>
                <c:pt idx="64">
                  <c:v>6.1420374055873559</c:v>
                </c:pt>
                <c:pt idx="65">
                  <c:v>3.9543159176183975</c:v>
                </c:pt>
                <c:pt idx="66">
                  <c:v>5.5215009170622675</c:v>
                </c:pt>
                <c:pt idx="67">
                  <c:v>6.2709884318582994</c:v>
                </c:pt>
                <c:pt idx="68">
                  <c:v>7.8426714749794568</c:v>
                </c:pt>
                <c:pt idx="69">
                  <c:v>8.8029734565784228</c:v>
                </c:pt>
              </c:numCache>
            </c:numRef>
          </c:xVal>
          <c:yVal>
            <c:numRef>
              <c:f>Ln_regression!$C$25:$C$94</c:f>
              <c:numCache>
                <c:formatCode>General</c:formatCode>
                <c:ptCount val="70"/>
                <c:pt idx="0">
                  <c:v>-0.10135145581837723</c:v>
                </c:pt>
                <c:pt idx="1">
                  <c:v>-3.7520802683000953E-2</c:v>
                </c:pt>
                <c:pt idx="2">
                  <c:v>-0.47522770892937261</c:v>
                </c:pt>
                <c:pt idx="3">
                  <c:v>-0.92758730578870852</c:v>
                </c:pt>
                <c:pt idx="4">
                  <c:v>-0.18754563647759148</c:v>
                </c:pt>
                <c:pt idx="5">
                  <c:v>-0.50102350638261228</c:v>
                </c:pt>
                <c:pt idx="6">
                  <c:v>1.4964335734953593E-2</c:v>
                </c:pt>
                <c:pt idx="7">
                  <c:v>3.1174909530959166E-2</c:v>
                </c:pt>
                <c:pt idx="8">
                  <c:v>-0.48990924791647783</c:v>
                </c:pt>
                <c:pt idx="9">
                  <c:v>-0.7588690272962284</c:v>
                </c:pt>
                <c:pt idx="10">
                  <c:v>-1.0454322670550615</c:v>
                </c:pt>
                <c:pt idx="11">
                  <c:v>0.58528415336292894</c:v>
                </c:pt>
                <c:pt idx="12">
                  <c:v>-0.64641125023678936</c:v>
                </c:pt>
                <c:pt idx="13">
                  <c:v>-1.6509720733018678</c:v>
                </c:pt>
                <c:pt idx="14">
                  <c:v>1.0135862535599298</c:v>
                </c:pt>
                <c:pt idx="15">
                  <c:v>0.72814911940277738</c:v>
                </c:pt>
                <c:pt idx="16">
                  <c:v>-0.40382378072713854</c:v>
                </c:pt>
                <c:pt idx="17">
                  <c:v>-0.27683892334871074</c:v>
                </c:pt>
                <c:pt idx="18">
                  <c:v>-0.63383244870876765</c:v>
                </c:pt>
                <c:pt idx="19">
                  <c:v>0.41389159249450369</c:v>
                </c:pt>
                <c:pt idx="20">
                  <c:v>-1.4286236794659104</c:v>
                </c:pt>
                <c:pt idx="21">
                  <c:v>-0.19230581123202395</c:v>
                </c:pt>
                <c:pt idx="22">
                  <c:v>-0.21091318887090882</c:v>
                </c:pt>
                <c:pt idx="23">
                  <c:v>-0.63240249230729439</c:v>
                </c:pt>
                <c:pt idx="24">
                  <c:v>-4.8864506177075384E-3</c:v>
                </c:pt>
                <c:pt idx="25">
                  <c:v>-0.26826883277722313</c:v>
                </c:pt>
                <c:pt idx="26">
                  <c:v>0.64437810576472976</c:v>
                </c:pt>
                <c:pt idx="27">
                  <c:v>-8.5764040003597497E-2</c:v>
                </c:pt>
                <c:pt idx="28">
                  <c:v>0.19587884298630254</c:v>
                </c:pt>
                <c:pt idx="29">
                  <c:v>-0.28419604641006968</c:v>
                </c:pt>
                <c:pt idx="30">
                  <c:v>1.2077763150971697</c:v>
                </c:pt>
                <c:pt idx="31">
                  <c:v>-0.28738528707745647</c:v>
                </c:pt>
                <c:pt idx="32">
                  <c:v>0.52705274335455554</c:v>
                </c:pt>
                <c:pt idx="33">
                  <c:v>1.1603041405793491E-2</c:v>
                </c:pt>
                <c:pt idx="34">
                  <c:v>0.3216789840194263</c:v>
                </c:pt>
                <c:pt idx="35">
                  <c:v>0.27444536413345233</c:v>
                </c:pt>
                <c:pt idx="36">
                  <c:v>0.58491485978724178</c:v>
                </c:pt>
                <c:pt idx="37">
                  <c:v>-0.25348220347411665</c:v>
                </c:pt>
                <c:pt idx="38">
                  <c:v>0.50556949040155974</c:v>
                </c:pt>
                <c:pt idx="39">
                  <c:v>0.80841070627666101</c:v>
                </c:pt>
                <c:pt idx="40">
                  <c:v>-0.70067144505296497</c:v>
                </c:pt>
                <c:pt idx="41">
                  <c:v>0.91454635415497076</c:v>
                </c:pt>
                <c:pt idx="42">
                  <c:v>0.57887956169243049</c:v>
                </c:pt>
                <c:pt idx="43">
                  <c:v>-0.73281003764454766</c:v>
                </c:pt>
                <c:pt idx="44">
                  <c:v>0.50020756126669053</c:v>
                </c:pt>
                <c:pt idx="45">
                  <c:v>5.2167743912646003E-2</c:v>
                </c:pt>
                <c:pt idx="46">
                  <c:v>0.19411460735407893</c:v>
                </c:pt>
                <c:pt idx="47">
                  <c:v>0.95148215874819941</c:v>
                </c:pt>
                <c:pt idx="48">
                  <c:v>2.9529764808837733E-2</c:v>
                </c:pt>
                <c:pt idx="49">
                  <c:v>-0.14818373954336383</c:v>
                </c:pt>
                <c:pt idx="50">
                  <c:v>-0.45127867361738971</c:v>
                </c:pt>
                <c:pt idx="51">
                  <c:v>-0.72750262316224035</c:v>
                </c:pt>
                <c:pt idx="52">
                  <c:v>9.5562374449333021E-2</c:v>
                </c:pt>
                <c:pt idx="53">
                  <c:v>1.6810280394993686</c:v>
                </c:pt>
                <c:pt idx="54">
                  <c:v>1.356868789975433</c:v>
                </c:pt>
                <c:pt idx="55">
                  <c:v>-0.80016704266395955</c:v>
                </c:pt>
                <c:pt idx="56">
                  <c:v>-3.7401502267685238E-2</c:v>
                </c:pt>
                <c:pt idx="57">
                  <c:v>-0.38439894188582979</c:v>
                </c:pt>
                <c:pt idx="58">
                  <c:v>8.4485854666957572E-2</c:v>
                </c:pt>
                <c:pt idx="59">
                  <c:v>-0.34940534111518229</c:v>
                </c:pt>
                <c:pt idx="60">
                  <c:v>0.61665262978847224</c:v>
                </c:pt>
                <c:pt idx="61">
                  <c:v>0.39728192363975445</c:v>
                </c:pt>
                <c:pt idx="62">
                  <c:v>-4.2768034222384621E-2</c:v>
                </c:pt>
                <c:pt idx="63">
                  <c:v>6.3991697140187931E-2</c:v>
                </c:pt>
                <c:pt idx="64">
                  <c:v>-0.60421639265890725</c:v>
                </c:pt>
                <c:pt idx="65">
                  <c:v>1.0637546921510701</c:v>
                </c:pt>
                <c:pt idx="66">
                  <c:v>4.7523110949345693E-3</c:v>
                </c:pt>
                <c:pt idx="67">
                  <c:v>-0.22548860687619854</c:v>
                </c:pt>
                <c:pt idx="68">
                  <c:v>0.51690069088022739</c:v>
                </c:pt>
                <c:pt idx="69">
                  <c:v>1.7900275081151662E-2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7A-46CC-9F73-1BB513E2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6976"/>
        <c:axId val="1579906960"/>
      </c:scatterChart>
      <c:valAx>
        <c:axId val="157989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Lnbow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906960"/>
        <c:crosses val="autoZero"/>
        <c:crossBetween val="midCat"/>
      </c:valAx>
      <c:valAx>
        <c:axId val="157990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89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Lnbow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Lnbrw</c:v>
          </c:tx>
          <c:spPr>
            <a:ln w="19050">
              <a:noFill/>
            </a:ln>
          </c:spPr>
          <c:xVal>
            <c:numRef>
              <c:f>BB!$I$2:$I$71</c:f>
              <c:numCache>
                <c:formatCode>General</c:formatCode>
                <c:ptCount val="70"/>
                <c:pt idx="0">
                  <c:v>-5.2983173665480363</c:v>
                </c:pt>
                <c:pt idx="1">
                  <c:v>-4.6051701859880909</c:v>
                </c:pt>
                <c:pt idx="2">
                  <c:v>-3.7722610630529876</c:v>
                </c:pt>
                <c:pt idx="3">
                  <c:v>-3.0365542680742461</c:v>
                </c:pt>
                <c:pt idx="4">
                  <c:v>-3.7722610630529876</c:v>
                </c:pt>
                <c:pt idx="5">
                  <c:v>-2.120263536200091</c:v>
                </c:pt>
                <c:pt idx="6">
                  <c:v>-2.8134107167600364</c:v>
                </c:pt>
                <c:pt idx="7">
                  <c:v>-2.5902671654458267</c:v>
                </c:pt>
                <c:pt idx="8">
                  <c:v>-1.2729656758128873</c:v>
                </c:pt>
                <c:pt idx="9">
                  <c:v>-0.59783700075562041</c:v>
                </c:pt>
                <c:pt idx="10">
                  <c:v>-0.10536051565782628</c:v>
                </c:pt>
                <c:pt idx="11">
                  <c:v>-2.1037342342488805</c:v>
                </c:pt>
                <c:pt idx="12">
                  <c:v>-0.24207156119972859</c:v>
                </c:pt>
                <c:pt idx="13">
                  <c:v>1.2527629684953681</c:v>
                </c:pt>
                <c:pt idx="14">
                  <c:v>-2.2926347621408776</c:v>
                </c:pt>
                <c:pt idx="15">
                  <c:v>-1.6094379124341003</c:v>
                </c:pt>
                <c:pt idx="16">
                  <c:v>3.9220713153281329E-2</c:v>
                </c:pt>
                <c:pt idx="17">
                  <c:v>-8.3381608939051013E-2</c:v>
                </c:pt>
                <c:pt idx="18">
                  <c:v>0.53062825106217038</c:v>
                </c:pt>
                <c:pt idx="19">
                  <c:v>-0.8556661100577202</c:v>
                </c:pt>
                <c:pt idx="20">
                  <c:v>1.6505798557652755</c:v>
                </c:pt>
                <c:pt idx="21">
                  <c:v>0</c:v>
                </c:pt>
                <c:pt idx="22">
                  <c:v>0.30010459245033816</c:v>
                </c:pt>
                <c:pt idx="23">
                  <c:v>1.2527629684953681</c:v>
                </c:pt>
                <c:pt idx="24">
                  <c:v>0.48242614924429278</c:v>
                </c:pt>
                <c:pt idx="25">
                  <c:v>0.91629073187415511</c:v>
                </c:pt>
                <c:pt idx="26">
                  <c:v>-0.2876820724517809</c:v>
                </c:pt>
                <c:pt idx="27">
                  <c:v>0.69314718055994529</c:v>
                </c:pt>
                <c:pt idx="28">
                  <c:v>0.33647223662121289</c:v>
                </c:pt>
                <c:pt idx="29">
                  <c:v>1.0647107369924282</c:v>
                </c:pt>
                <c:pt idx="30">
                  <c:v>-0.73396917508020043</c:v>
                </c:pt>
                <c:pt idx="31">
                  <c:v>1.3987168811184478</c:v>
                </c:pt>
                <c:pt idx="32">
                  <c:v>0.34358970439007686</c:v>
                </c:pt>
                <c:pt idx="33">
                  <c:v>1.2809338454620642</c:v>
                </c:pt>
                <c:pt idx="34">
                  <c:v>1.0986122886681098</c:v>
                </c:pt>
                <c:pt idx="35">
                  <c:v>1.1939224684724346</c:v>
                </c:pt>
                <c:pt idx="36">
                  <c:v>0.91629073187415511</c:v>
                </c:pt>
                <c:pt idx="37">
                  <c:v>2.3978952727983707</c:v>
                </c:pt>
                <c:pt idx="38">
                  <c:v>1.4558204237685008</c:v>
                </c:pt>
                <c:pt idx="39">
                  <c:v>1.2193539063642382</c:v>
                </c:pt>
                <c:pt idx="40">
                  <c:v>3.5553480614894135</c:v>
                </c:pt>
                <c:pt idx="41">
                  <c:v>1.4327007339340465</c:v>
                </c:pt>
                <c:pt idx="42">
                  <c:v>2.1400661634962708</c:v>
                </c:pt>
                <c:pt idx="43">
                  <c:v>4.0943445622221004</c:v>
                </c:pt>
                <c:pt idx="44">
                  <c:v>2.6966521561498409</c:v>
                </c:pt>
                <c:pt idx="45">
                  <c:v>3.4011973816621555</c:v>
                </c:pt>
                <c:pt idx="46">
                  <c:v>3.3199873262366122</c:v>
                </c:pt>
                <c:pt idx="47">
                  <c:v>2.3025850929940459</c:v>
                </c:pt>
                <c:pt idx="48">
                  <c:v>3.5926438462331105</c:v>
                </c:pt>
                <c:pt idx="49">
                  <c:v>3.8918202981106265</c:v>
                </c:pt>
                <c:pt idx="50">
                  <c:v>4.6051701859880918</c:v>
                </c:pt>
                <c:pt idx="51">
                  <c:v>5.0751738152338266</c:v>
                </c:pt>
                <c:pt idx="52">
                  <c:v>4.0163830207523885</c:v>
                </c:pt>
                <c:pt idx="53">
                  <c:v>1.9169226121820611</c:v>
                </c:pt>
                <c:pt idx="54">
                  <c:v>2.3561258599220753</c:v>
                </c:pt>
                <c:pt idx="55">
                  <c:v>5.2574953720277815</c:v>
                </c:pt>
                <c:pt idx="56">
                  <c:v>4.5325994931532563</c:v>
                </c:pt>
                <c:pt idx="57">
                  <c:v>5.1929568508902104</c:v>
                </c:pt>
                <c:pt idx="58">
                  <c:v>4.7004803657924166</c:v>
                </c:pt>
                <c:pt idx="59">
                  <c:v>5.3471075307174685</c:v>
                </c:pt>
                <c:pt idx="60">
                  <c:v>4.1271343850450917</c:v>
                </c:pt>
                <c:pt idx="61">
                  <c:v>4.4426512564903167</c:v>
                </c:pt>
                <c:pt idx="62">
                  <c:v>5.3327187932653688</c:v>
                </c:pt>
                <c:pt idx="63">
                  <c:v>5.2316432332800442</c:v>
                </c:pt>
                <c:pt idx="64">
                  <c:v>6.1420374055873559</c:v>
                </c:pt>
                <c:pt idx="65">
                  <c:v>3.9543159176183975</c:v>
                </c:pt>
                <c:pt idx="66">
                  <c:v>5.5215009170622675</c:v>
                </c:pt>
                <c:pt idx="67">
                  <c:v>6.2709884318582994</c:v>
                </c:pt>
                <c:pt idx="68">
                  <c:v>7.8426714749794568</c:v>
                </c:pt>
                <c:pt idx="69">
                  <c:v>8.8029734565784228</c:v>
                </c:pt>
              </c:numCache>
            </c:numRef>
          </c:xVal>
          <c:yVal>
            <c:numRef>
              <c:f>BB!$H$2:$H$71</c:f>
              <c:numCache>
                <c:formatCode>General</c:formatCode>
                <c:ptCount val="70"/>
                <c:pt idx="0">
                  <c:v>-1.9661128563728327</c:v>
                </c:pt>
                <c:pt idx="1">
                  <c:v>-1.3862943611198906</c:v>
                </c:pt>
                <c:pt idx="2">
                  <c:v>-1.2039728043259361</c:v>
                </c:pt>
                <c:pt idx="3">
                  <c:v>-1.1086626245216111</c:v>
                </c:pt>
                <c:pt idx="4">
                  <c:v>-0.916290731874155</c:v>
                </c:pt>
                <c:pt idx="5">
                  <c:v>0</c:v>
                </c:pt>
                <c:pt idx="6">
                  <c:v>0</c:v>
                </c:pt>
                <c:pt idx="7">
                  <c:v>0.18232155679395459</c:v>
                </c:pt>
                <c:pt idx="8">
                  <c:v>0.64185388617239469</c:v>
                </c:pt>
                <c:pt idx="9">
                  <c:v>0.87546873735389985</c:v>
                </c:pt>
                <c:pt idx="10">
                  <c:v>0.95551144502743635</c:v>
                </c:pt>
                <c:pt idx="11">
                  <c:v>1.0986122886681098</c:v>
                </c:pt>
                <c:pt idx="12">
                  <c:v>1.2527629684953681</c:v>
                </c:pt>
                <c:pt idx="13">
                  <c:v>1.3609765531356006</c:v>
                </c:pt>
                <c:pt idx="14">
                  <c:v>1.3862943611198906</c:v>
                </c:pt>
                <c:pt idx="15">
                  <c:v>1.6094379124341003</c:v>
                </c:pt>
                <c:pt idx="16">
                  <c:v>1.7047480922384253</c:v>
                </c:pt>
                <c:pt idx="17">
                  <c:v>1.7404661748405046</c:v>
                </c:pt>
                <c:pt idx="18">
                  <c:v>1.8405496333974869</c:v>
                </c:pt>
                <c:pt idx="19">
                  <c:v>1.8562979903656263</c:v>
                </c:pt>
                <c:pt idx="20">
                  <c:v>1.8794650496471605</c:v>
                </c:pt>
                <c:pt idx="21">
                  <c:v>1.8870696490323797</c:v>
                </c:pt>
                <c:pt idx="22">
                  <c:v>2.0918640616783932</c:v>
                </c:pt>
                <c:pt idx="23">
                  <c:v>2.379546134130174</c:v>
                </c:pt>
                <c:pt idx="24">
                  <c:v>2.4336133554004498</c:v>
                </c:pt>
                <c:pt idx="25">
                  <c:v>2.4932054526026954</c:v>
                </c:pt>
                <c:pt idx="26">
                  <c:v>2.5095992623783721</c:v>
                </c:pt>
                <c:pt idx="27">
                  <c:v>2.5095992623783721</c:v>
                </c:pt>
                <c:pt idx="28">
                  <c:v>2.5257286443082556</c:v>
                </c:pt>
                <c:pt idx="29">
                  <c:v>2.5877640352277083</c:v>
                </c:pt>
                <c:pt idx="30">
                  <c:v>2.7407755057149137</c:v>
                </c:pt>
                <c:pt idx="31">
                  <c:v>2.8332133440562162</c:v>
                </c:pt>
                <c:pt idx="32">
                  <c:v>2.8622008809294686</c:v>
                </c:pt>
                <c:pt idx="33">
                  <c:v>3.044522437723423</c:v>
                </c:pt>
                <c:pt idx="34">
                  <c:v>3.2188758248682006</c:v>
                </c:pt>
                <c:pt idx="35">
                  <c:v>3.2425923514855168</c:v>
                </c:pt>
                <c:pt idx="36">
                  <c:v>3.3463891451671604</c:v>
                </c:pt>
                <c:pt idx="37">
                  <c:v>3.6109179126442243</c:v>
                </c:pt>
                <c:pt idx="38">
                  <c:v>3.6686767467964168</c:v>
                </c:pt>
                <c:pt idx="39">
                  <c:v>3.7954891891721947</c:v>
                </c:pt>
                <c:pt idx="40">
                  <c:v>4.0253516907351496</c:v>
                </c:pt>
                <c:pt idx="41">
                  <c:v>4.0604430105464191</c:v>
                </c:pt>
                <c:pt idx="42">
                  <c:v>4.2513483110317658</c:v>
                </c:pt>
                <c:pt idx="43">
                  <c:v>4.3944491546724391</c:v>
                </c:pt>
                <c:pt idx="44">
                  <c:v>4.5870062153604199</c:v>
                </c:pt>
                <c:pt idx="45">
                  <c:v>4.6634390941120669</c:v>
                </c:pt>
                <c:pt idx="46">
                  <c:v>4.7449321283632502</c:v>
                </c:pt>
                <c:pt idx="47">
                  <c:v>4.7449321283632502</c:v>
                </c:pt>
                <c:pt idx="48">
                  <c:v>4.7833163713715656</c:v>
                </c:pt>
                <c:pt idx="49">
                  <c:v>4.8283137373023015</c:v>
                </c:pt>
                <c:pt idx="50">
                  <c:v>5.0562458053483077</c:v>
                </c:pt>
                <c:pt idx="51">
                  <c:v>5.1298987149230735</c:v>
                </c:pt>
                <c:pt idx="52">
                  <c:v>5.1647859739235145</c:v>
                </c:pt>
                <c:pt idx="53">
                  <c:v>5.1873858058407549</c:v>
                </c:pt>
                <c:pt idx="54">
                  <c:v>5.1901752079283332</c:v>
                </c:pt>
                <c:pt idx="55">
                  <c:v>5.1929568508902104</c:v>
                </c:pt>
                <c:pt idx="56">
                  <c:v>5.4161004022044201</c:v>
                </c:pt>
                <c:pt idx="57">
                  <c:v>5.5606816310155276</c:v>
                </c:pt>
                <c:pt idx="58">
                  <c:v>5.6629604801359461</c:v>
                </c:pt>
                <c:pt idx="59">
                  <c:v>5.7104270173748697</c:v>
                </c:pt>
                <c:pt idx="60">
                  <c:v>5.768320995793772</c:v>
                </c:pt>
                <c:pt idx="61">
                  <c:v>5.7838251823297373</c:v>
                </c:pt>
                <c:pt idx="62">
                  <c:v>6.0063531596017325</c:v>
                </c:pt>
                <c:pt idx="63">
                  <c:v>6.0378709199221374</c:v>
                </c:pt>
                <c:pt idx="64">
                  <c:v>6.0473721790462776</c:v>
                </c:pt>
                <c:pt idx="65">
                  <c:v>6.0867747269123065</c:v>
                </c:pt>
                <c:pt idx="66">
                  <c:v>6.1944053911046719</c:v>
                </c:pt>
                <c:pt idx="67">
                  <c:v>6.522092798170152</c:v>
                </c:pt>
                <c:pt idx="68">
                  <c:v>8.4344635438172411</c:v>
                </c:pt>
                <c:pt idx="69">
                  <c:v>8.6503245040194194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DB-475C-8AB3-DDDB63E8C026}"/>
            </c:ext>
          </c:extLst>
        </c:ser>
        <c:ser>
          <c:idx val="1"/>
          <c:order val="1"/>
          <c:tx>
            <c:v>Predicted Lnbrw</c:v>
          </c:tx>
          <c:spPr>
            <a:ln w="19050">
              <a:noFill/>
            </a:ln>
          </c:spPr>
          <c:xVal>
            <c:numRef>
              <c:f>BB!$I$2:$I$71</c:f>
              <c:numCache>
                <c:formatCode>General</c:formatCode>
                <c:ptCount val="70"/>
                <c:pt idx="0">
                  <c:v>-5.2983173665480363</c:v>
                </c:pt>
                <c:pt idx="1">
                  <c:v>-4.6051701859880909</c:v>
                </c:pt>
                <c:pt idx="2">
                  <c:v>-3.7722610630529876</c:v>
                </c:pt>
                <c:pt idx="3">
                  <c:v>-3.0365542680742461</c:v>
                </c:pt>
                <c:pt idx="4">
                  <c:v>-3.7722610630529876</c:v>
                </c:pt>
                <c:pt idx="5">
                  <c:v>-2.120263536200091</c:v>
                </c:pt>
                <c:pt idx="6">
                  <c:v>-2.8134107167600364</c:v>
                </c:pt>
                <c:pt idx="7">
                  <c:v>-2.5902671654458267</c:v>
                </c:pt>
                <c:pt idx="8">
                  <c:v>-1.2729656758128873</c:v>
                </c:pt>
                <c:pt idx="9">
                  <c:v>-0.59783700075562041</c:v>
                </c:pt>
                <c:pt idx="10">
                  <c:v>-0.10536051565782628</c:v>
                </c:pt>
                <c:pt idx="11">
                  <c:v>-2.1037342342488805</c:v>
                </c:pt>
                <c:pt idx="12">
                  <c:v>-0.24207156119972859</c:v>
                </c:pt>
                <c:pt idx="13">
                  <c:v>1.2527629684953681</c:v>
                </c:pt>
                <c:pt idx="14">
                  <c:v>-2.2926347621408776</c:v>
                </c:pt>
                <c:pt idx="15">
                  <c:v>-1.6094379124341003</c:v>
                </c:pt>
                <c:pt idx="16">
                  <c:v>3.9220713153281329E-2</c:v>
                </c:pt>
                <c:pt idx="17">
                  <c:v>-8.3381608939051013E-2</c:v>
                </c:pt>
                <c:pt idx="18">
                  <c:v>0.53062825106217038</c:v>
                </c:pt>
                <c:pt idx="19">
                  <c:v>-0.8556661100577202</c:v>
                </c:pt>
                <c:pt idx="20">
                  <c:v>1.6505798557652755</c:v>
                </c:pt>
                <c:pt idx="21">
                  <c:v>0</c:v>
                </c:pt>
                <c:pt idx="22">
                  <c:v>0.30010459245033816</c:v>
                </c:pt>
                <c:pt idx="23">
                  <c:v>1.2527629684953681</c:v>
                </c:pt>
                <c:pt idx="24">
                  <c:v>0.48242614924429278</c:v>
                </c:pt>
                <c:pt idx="25">
                  <c:v>0.91629073187415511</c:v>
                </c:pt>
                <c:pt idx="26">
                  <c:v>-0.2876820724517809</c:v>
                </c:pt>
                <c:pt idx="27">
                  <c:v>0.69314718055994529</c:v>
                </c:pt>
                <c:pt idx="28">
                  <c:v>0.33647223662121289</c:v>
                </c:pt>
                <c:pt idx="29">
                  <c:v>1.0647107369924282</c:v>
                </c:pt>
                <c:pt idx="30">
                  <c:v>-0.73396917508020043</c:v>
                </c:pt>
                <c:pt idx="31">
                  <c:v>1.3987168811184478</c:v>
                </c:pt>
                <c:pt idx="32">
                  <c:v>0.34358970439007686</c:v>
                </c:pt>
                <c:pt idx="33">
                  <c:v>1.2809338454620642</c:v>
                </c:pt>
                <c:pt idx="34">
                  <c:v>1.0986122886681098</c:v>
                </c:pt>
                <c:pt idx="35">
                  <c:v>1.1939224684724346</c:v>
                </c:pt>
                <c:pt idx="36">
                  <c:v>0.91629073187415511</c:v>
                </c:pt>
                <c:pt idx="37">
                  <c:v>2.3978952727983707</c:v>
                </c:pt>
                <c:pt idx="38">
                  <c:v>1.4558204237685008</c:v>
                </c:pt>
                <c:pt idx="39">
                  <c:v>1.2193539063642382</c:v>
                </c:pt>
                <c:pt idx="40">
                  <c:v>3.5553480614894135</c:v>
                </c:pt>
                <c:pt idx="41">
                  <c:v>1.4327007339340465</c:v>
                </c:pt>
                <c:pt idx="42">
                  <c:v>2.1400661634962708</c:v>
                </c:pt>
                <c:pt idx="43">
                  <c:v>4.0943445622221004</c:v>
                </c:pt>
                <c:pt idx="44">
                  <c:v>2.6966521561498409</c:v>
                </c:pt>
                <c:pt idx="45">
                  <c:v>3.4011973816621555</c:v>
                </c:pt>
                <c:pt idx="46">
                  <c:v>3.3199873262366122</c:v>
                </c:pt>
                <c:pt idx="47">
                  <c:v>2.3025850929940459</c:v>
                </c:pt>
                <c:pt idx="48">
                  <c:v>3.5926438462331105</c:v>
                </c:pt>
                <c:pt idx="49">
                  <c:v>3.8918202981106265</c:v>
                </c:pt>
                <c:pt idx="50">
                  <c:v>4.6051701859880918</c:v>
                </c:pt>
                <c:pt idx="51">
                  <c:v>5.0751738152338266</c:v>
                </c:pt>
                <c:pt idx="52">
                  <c:v>4.0163830207523885</c:v>
                </c:pt>
                <c:pt idx="53">
                  <c:v>1.9169226121820611</c:v>
                </c:pt>
                <c:pt idx="54">
                  <c:v>2.3561258599220753</c:v>
                </c:pt>
                <c:pt idx="55">
                  <c:v>5.2574953720277815</c:v>
                </c:pt>
                <c:pt idx="56">
                  <c:v>4.5325994931532563</c:v>
                </c:pt>
                <c:pt idx="57">
                  <c:v>5.1929568508902104</c:v>
                </c:pt>
                <c:pt idx="58">
                  <c:v>4.7004803657924166</c:v>
                </c:pt>
                <c:pt idx="59">
                  <c:v>5.3471075307174685</c:v>
                </c:pt>
                <c:pt idx="60">
                  <c:v>4.1271343850450917</c:v>
                </c:pt>
                <c:pt idx="61">
                  <c:v>4.4426512564903167</c:v>
                </c:pt>
                <c:pt idx="62">
                  <c:v>5.3327187932653688</c:v>
                </c:pt>
                <c:pt idx="63">
                  <c:v>5.2316432332800442</c:v>
                </c:pt>
                <c:pt idx="64">
                  <c:v>6.1420374055873559</c:v>
                </c:pt>
                <c:pt idx="65">
                  <c:v>3.9543159176183975</c:v>
                </c:pt>
                <c:pt idx="66">
                  <c:v>5.5215009170622675</c:v>
                </c:pt>
                <c:pt idx="67">
                  <c:v>6.2709884318582994</c:v>
                </c:pt>
                <c:pt idx="68">
                  <c:v>7.8426714749794568</c:v>
                </c:pt>
                <c:pt idx="69">
                  <c:v>8.8029734565784228</c:v>
                </c:pt>
              </c:numCache>
            </c:numRef>
          </c:xVal>
          <c:yVal>
            <c:numRef>
              <c:f>Ln_regression!$B$25:$B$94</c:f>
              <c:numCache>
                <c:formatCode>General</c:formatCode>
                <c:ptCount val="70"/>
                <c:pt idx="0">
                  <c:v>-1.8647614005544555</c:v>
                </c:pt>
                <c:pt idx="1">
                  <c:v>-1.3487735584368896</c:v>
                </c:pt>
                <c:pt idx="2">
                  <c:v>-0.72874509539656351</c:v>
                </c:pt>
                <c:pt idx="3">
                  <c:v>-0.18107531873290261</c:v>
                </c:pt>
                <c:pt idx="4">
                  <c:v>-0.72874509539656351</c:v>
                </c:pt>
                <c:pt idx="5">
                  <c:v>0.50102350638261228</c:v>
                </c:pt>
                <c:pt idx="6">
                  <c:v>-1.4964335734953593E-2</c:v>
                </c:pt>
                <c:pt idx="7">
                  <c:v>0.15114664726299543</c:v>
                </c:pt>
                <c:pt idx="8">
                  <c:v>1.1317631340888725</c:v>
                </c:pt>
                <c:pt idx="9">
                  <c:v>1.6343377646501283</c:v>
                </c:pt>
                <c:pt idx="10">
                  <c:v>2.0009437120824978</c:v>
                </c:pt>
                <c:pt idx="11">
                  <c:v>0.51332813530518084</c:v>
                </c:pt>
                <c:pt idx="12">
                  <c:v>1.8991742187321574</c:v>
                </c:pt>
                <c:pt idx="13">
                  <c:v>3.0119486264374684</c:v>
                </c:pt>
                <c:pt idx="14">
                  <c:v>0.37270810755996076</c:v>
                </c:pt>
                <c:pt idx="15">
                  <c:v>0.8812887930313229</c:v>
                </c:pt>
                <c:pt idx="16">
                  <c:v>2.1085718729655638</c:v>
                </c:pt>
                <c:pt idx="17">
                  <c:v>2.0173050981892153</c:v>
                </c:pt>
                <c:pt idx="18">
                  <c:v>2.4743820821062545</c:v>
                </c:pt>
                <c:pt idx="19">
                  <c:v>1.4424063978711226</c:v>
                </c:pt>
                <c:pt idx="20">
                  <c:v>3.3080887291130709</c:v>
                </c:pt>
                <c:pt idx="21">
                  <c:v>2.0793754602644037</c:v>
                </c:pt>
                <c:pt idx="22">
                  <c:v>2.302777250549302</c:v>
                </c:pt>
                <c:pt idx="23">
                  <c:v>3.0119486264374684</c:v>
                </c:pt>
                <c:pt idx="24">
                  <c:v>2.4384998060181573</c:v>
                </c:pt>
                <c:pt idx="25">
                  <c:v>2.7614742853799186</c:v>
                </c:pt>
                <c:pt idx="26">
                  <c:v>1.8652211566136423</c:v>
                </c:pt>
                <c:pt idx="27">
                  <c:v>2.5953633023819696</c:v>
                </c:pt>
                <c:pt idx="28">
                  <c:v>2.3298498013219531</c:v>
                </c:pt>
                <c:pt idx="29">
                  <c:v>2.8719600816377779</c:v>
                </c:pt>
                <c:pt idx="30">
                  <c:v>1.532999190617744</c:v>
                </c:pt>
                <c:pt idx="31">
                  <c:v>3.1205986311336726</c:v>
                </c:pt>
                <c:pt idx="32">
                  <c:v>2.335148137574913</c:v>
                </c:pt>
                <c:pt idx="33">
                  <c:v>3.0329193963176295</c:v>
                </c:pt>
                <c:pt idx="34">
                  <c:v>2.8971968408487743</c:v>
                </c:pt>
                <c:pt idx="35">
                  <c:v>2.9681469873520645</c:v>
                </c:pt>
                <c:pt idx="36">
                  <c:v>2.7614742853799186</c:v>
                </c:pt>
                <c:pt idx="37">
                  <c:v>3.864400116118341</c:v>
                </c:pt>
                <c:pt idx="38">
                  <c:v>3.163107256394857</c:v>
                </c:pt>
                <c:pt idx="39">
                  <c:v>2.9870784828955337</c:v>
                </c:pt>
                <c:pt idx="40">
                  <c:v>4.7260231357881146</c:v>
                </c:pt>
                <c:pt idx="41">
                  <c:v>3.1458966563914483</c:v>
                </c:pt>
                <c:pt idx="42">
                  <c:v>3.6724687493393353</c:v>
                </c:pt>
                <c:pt idx="43">
                  <c:v>5.1272591923169868</c:v>
                </c:pt>
                <c:pt idx="44">
                  <c:v>4.0867986540937293</c:v>
                </c:pt>
                <c:pt idx="45">
                  <c:v>4.6112713501994209</c:v>
                </c:pt>
                <c:pt idx="46">
                  <c:v>4.5508175210091713</c:v>
                </c:pt>
                <c:pt idx="47">
                  <c:v>3.7934499696150508</c:v>
                </c:pt>
                <c:pt idx="48">
                  <c:v>4.7537866065627279</c:v>
                </c:pt>
                <c:pt idx="49">
                  <c:v>4.9764974768456653</c:v>
                </c:pt>
                <c:pt idx="50">
                  <c:v>5.5075244789656974</c:v>
                </c:pt>
                <c:pt idx="51">
                  <c:v>5.8574013380853138</c:v>
                </c:pt>
                <c:pt idx="52">
                  <c:v>5.0692235994741814</c:v>
                </c:pt>
                <c:pt idx="53">
                  <c:v>3.5063577663413863</c:v>
                </c:pt>
                <c:pt idx="54">
                  <c:v>3.8333064179529002</c:v>
                </c:pt>
                <c:pt idx="55">
                  <c:v>5.99312389355417</c:v>
                </c:pt>
                <c:pt idx="56">
                  <c:v>5.4535019044721054</c:v>
                </c:pt>
                <c:pt idx="57">
                  <c:v>5.9450805729013574</c:v>
                </c:pt>
                <c:pt idx="58">
                  <c:v>5.5784746254689885</c:v>
                </c:pt>
                <c:pt idx="59">
                  <c:v>6.059832358490052</c:v>
                </c:pt>
                <c:pt idx="60">
                  <c:v>5.1516683660052998</c:v>
                </c:pt>
                <c:pt idx="61">
                  <c:v>5.3865432586899828</c:v>
                </c:pt>
                <c:pt idx="62">
                  <c:v>6.0491211938241172</c:v>
                </c:pt>
                <c:pt idx="63">
                  <c:v>5.9738792227819495</c:v>
                </c:pt>
                <c:pt idx="64">
                  <c:v>6.6515885717051848</c:v>
                </c:pt>
                <c:pt idx="65">
                  <c:v>5.0230200347612364</c:v>
                </c:pt>
                <c:pt idx="66">
                  <c:v>6.1896530800097374</c:v>
                </c:pt>
                <c:pt idx="67">
                  <c:v>6.7475814050463505</c:v>
                </c:pt>
                <c:pt idx="68">
                  <c:v>7.9175628529370137</c:v>
                </c:pt>
                <c:pt idx="69">
                  <c:v>8.6324242289382678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DB-475C-8AB3-DDDB63E8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5728"/>
        <c:axId val="1579920688"/>
      </c:scatterChart>
      <c:valAx>
        <c:axId val="1579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Lnbow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920688"/>
        <c:crosses val="autoZero"/>
        <c:crossBetween val="midCat"/>
      </c:valAx>
      <c:valAx>
        <c:axId val="157992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Lnbrw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895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Ln_regression!$F$25:$F$94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Ln_regression!$G$25:$G$94</c:f>
              <c:numCache>
                <c:formatCode>General</c:formatCode>
                <c:ptCount val="70"/>
                <c:pt idx="0">
                  <c:v>-1.9661128563728327</c:v>
                </c:pt>
                <c:pt idx="1">
                  <c:v>-1.3862943611198906</c:v>
                </c:pt>
                <c:pt idx="2">
                  <c:v>-1.2039728043259361</c:v>
                </c:pt>
                <c:pt idx="3">
                  <c:v>-1.1086626245216111</c:v>
                </c:pt>
                <c:pt idx="4">
                  <c:v>-0.916290731874155</c:v>
                </c:pt>
                <c:pt idx="5">
                  <c:v>0</c:v>
                </c:pt>
                <c:pt idx="6">
                  <c:v>0</c:v>
                </c:pt>
                <c:pt idx="7">
                  <c:v>0.18232155679395459</c:v>
                </c:pt>
                <c:pt idx="8">
                  <c:v>0.64185388617239469</c:v>
                </c:pt>
                <c:pt idx="9">
                  <c:v>0.87546873735389985</c:v>
                </c:pt>
                <c:pt idx="10">
                  <c:v>0.95551144502743635</c:v>
                </c:pt>
                <c:pt idx="11">
                  <c:v>1.0986122886681098</c:v>
                </c:pt>
                <c:pt idx="12">
                  <c:v>1.2527629684953681</c:v>
                </c:pt>
                <c:pt idx="13">
                  <c:v>1.3609765531356006</c:v>
                </c:pt>
                <c:pt idx="14">
                  <c:v>1.3862943611198906</c:v>
                </c:pt>
                <c:pt idx="15">
                  <c:v>1.6094379124341003</c:v>
                </c:pt>
                <c:pt idx="16">
                  <c:v>1.7047480922384253</c:v>
                </c:pt>
                <c:pt idx="17">
                  <c:v>1.7404661748405046</c:v>
                </c:pt>
                <c:pt idx="18">
                  <c:v>1.8405496333974869</c:v>
                </c:pt>
                <c:pt idx="19">
                  <c:v>1.8562979903656263</c:v>
                </c:pt>
                <c:pt idx="20">
                  <c:v>1.8794650496471605</c:v>
                </c:pt>
                <c:pt idx="21">
                  <c:v>1.8870696490323797</c:v>
                </c:pt>
                <c:pt idx="22">
                  <c:v>2.0918640616783932</c:v>
                </c:pt>
                <c:pt idx="23">
                  <c:v>2.379546134130174</c:v>
                </c:pt>
                <c:pt idx="24">
                  <c:v>2.4336133554004498</c:v>
                </c:pt>
                <c:pt idx="25">
                  <c:v>2.4932054526026954</c:v>
                </c:pt>
                <c:pt idx="26">
                  <c:v>2.5095992623783721</c:v>
                </c:pt>
                <c:pt idx="27">
                  <c:v>2.5095992623783721</c:v>
                </c:pt>
                <c:pt idx="28">
                  <c:v>2.5257286443082556</c:v>
                </c:pt>
                <c:pt idx="29">
                  <c:v>2.5877640352277083</c:v>
                </c:pt>
                <c:pt idx="30">
                  <c:v>2.7407755057149137</c:v>
                </c:pt>
                <c:pt idx="31">
                  <c:v>2.8332133440562162</c:v>
                </c:pt>
                <c:pt idx="32">
                  <c:v>2.8622008809294686</c:v>
                </c:pt>
                <c:pt idx="33">
                  <c:v>3.044522437723423</c:v>
                </c:pt>
                <c:pt idx="34">
                  <c:v>3.2188758248682006</c:v>
                </c:pt>
                <c:pt idx="35">
                  <c:v>3.2425923514855168</c:v>
                </c:pt>
                <c:pt idx="36">
                  <c:v>3.3463891451671604</c:v>
                </c:pt>
                <c:pt idx="37">
                  <c:v>3.6109179126442243</c:v>
                </c:pt>
                <c:pt idx="38">
                  <c:v>3.6686767467964168</c:v>
                </c:pt>
                <c:pt idx="39">
                  <c:v>3.7954891891721947</c:v>
                </c:pt>
                <c:pt idx="40">
                  <c:v>4.0253516907351496</c:v>
                </c:pt>
                <c:pt idx="41">
                  <c:v>4.0604430105464191</c:v>
                </c:pt>
                <c:pt idx="42">
                  <c:v>4.2513483110317658</c:v>
                </c:pt>
                <c:pt idx="43">
                  <c:v>4.3944491546724391</c:v>
                </c:pt>
                <c:pt idx="44">
                  <c:v>4.5870062153604199</c:v>
                </c:pt>
                <c:pt idx="45">
                  <c:v>4.6634390941120669</c:v>
                </c:pt>
                <c:pt idx="46">
                  <c:v>4.7449321283632502</c:v>
                </c:pt>
                <c:pt idx="47">
                  <c:v>4.7449321283632502</c:v>
                </c:pt>
                <c:pt idx="48">
                  <c:v>4.7833163713715656</c:v>
                </c:pt>
                <c:pt idx="49">
                  <c:v>4.8283137373023015</c:v>
                </c:pt>
                <c:pt idx="50">
                  <c:v>5.0562458053483077</c:v>
                </c:pt>
                <c:pt idx="51">
                  <c:v>5.1298987149230735</c:v>
                </c:pt>
                <c:pt idx="52">
                  <c:v>5.1647859739235145</c:v>
                </c:pt>
                <c:pt idx="53">
                  <c:v>5.1873858058407549</c:v>
                </c:pt>
                <c:pt idx="54">
                  <c:v>5.1901752079283332</c:v>
                </c:pt>
                <c:pt idx="55">
                  <c:v>5.1929568508902104</c:v>
                </c:pt>
                <c:pt idx="56">
                  <c:v>5.4161004022044201</c:v>
                </c:pt>
                <c:pt idx="57">
                  <c:v>5.5606816310155276</c:v>
                </c:pt>
                <c:pt idx="58">
                  <c:v>5.6629604801359461</c:v>
                </c:pt>
                <c:pt idx="59">
                  <c:v>5.7104270173748697</c:v>
                </c:pt>
                <c:pt idx="60">
                  <c:v>5.768320995793772</c:v>
                </c:pt>
                <c:pt idx="61">
                  <c:v>5.7838251823297373</c:v>
                </c:pt>
                <c:pt idx="62">
                  <c:v>6.0063531596017325</c:v>
                </c:pt>
                <c:pt idx="63">
                  <c:v>6.0378709199221374</c:v>
                </c:pt>
                <c:pt idx="64">
                  <c:v>6.0473721790462776</c:v>
                </c:pt>
                <c:pt idx="65">
                  <c:v>6.0867747269123065</c:v>
                </c:pt>
                <c:pt idx="66">
                  <c:v>6.1944053911046719</c:v>
                </c:pt>
                <c:pt idx="67">
                  <c:v>6.522092798170152</c:v>
                </c:pt>
                <c:pt idx="68">
                  <c:v>8.4344635438172411</c:v>
                </c:pt>
                <c:pt idx="69">
                  <c:v>8.6503245040194194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7-4F4F-B011-5107DF42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08624"/>
        <c:axId val="1579895728"/>
      </c:scatterChart>
      <c:valAx>
        <c:axId val="15799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895728"/>
        <c:crosses val="autoZero"/>
        <c:crossBetween val="midCat"/>
      </c:valAx>
      <c:valAx>
        <c:axId val="157989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Lnbrw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90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0EACC-D864-8323-BE7E-706C5418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11</xdr:row>
      <xdr:rowOff>171451</xdr:rowOff>
    </xdr:from>
    <xdr:to>
      <xdr:col>18</xdr:col>
      <xdr:colOff>609599</xdr:colOff>
      <xdr:row>27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622BA-078A-EF28-0401-A4FB2AF2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566738</xdr:colOff>
      <xdr:row>20</xdr:row>
      <xdr:rowOff>33337</xdr:rowOff>
    </xdr:from>
    <xdr:to>
      <xdr:col>18</xdr:col>
      <xdr:colOff>471488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24D82-F9DC-EBAA-2E82-435E1C97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2DD8F-132D-24C5-F625-55406290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AF8AB-64AE-DF61-46CC-356DC22E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252413</xdr:colOff>
      <xdr:row>4</xdr:row>
      <xdr:rowOff>176212</xdr:rowOff>
    </xdr:from>
    <xdr:to>
      <xdr:col>17</xdr:col>
      <xdr:colOff>252413</xdr:colOff>
      <xdr:row>14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8E08A-67DF-FCDA-E517-F1875BD61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AD304-6439-8294-3D47-7AD3418DF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D5E25-E5B4-5AE2-9110-8531FCAAE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252413</xdr:colOff>
      <xdr:row>4</xdr:row>
      <xdr:rowOff>176212</xdr:rowOff>
    </xdr:from>
    <xdr:to>
      <xdr:col>17</xdr:col>
      <xdr:colOff>252413</xdr:colOff>
      <xdr:row>14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D4CBE-6422-D683-EA7C-96417B5D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B56" workbookViewId="0">
      <selection activeCell="B79" sqref="B79"/>
    </sheetView>
  </sheetViews>
  <sheetFormatPr defaultRowHeight="14.25" x14ac:dyDescent="0.45"/>
  <cols>
    <col min="1" max="1" width="31.33203125" customWidth="1"/>
    <col min="2" max="2" width="21.6640625" customWidth="1"/>
    <col min="3" max="3" width="19.5976562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107</v>
      </c>
      <c r="E1" t="s">
        <v>105</v>
      </c>
      <c r="F1" t="s">
        <v>106</v>
      </c>
      <c r="G1" t="s">
        <v>108</v>
      </c>
      <c r="H1" t="s">
        <v>110</v>
      </c>
      <c r="I1" t="s">
        <v>111</v>
      </c>
      <c r="J1" t="s">
        <v>113</v>
      </c>
      <c r="K1" t="s">
        <v>114</v>
      </c>
      <c r="Q1" t="s">
        <v>103</v>
      </c>
      <c r="R1" t="s">
        <v>104</v>
      </c>
    </row>
    <row r="2" spans="1:18" x14ac:dyDescent="0.45">
      <c r="A2" t="s">
        <v>41</v>
      </c>
      <c r="B2">
        <v>5.0000000000000001E-3</v>
      </c>
      <c r="C2" s="4">
        <v>0.14000000000000001</v>
      </c>
      <c r="D2">
        <f>(E2-$N$2)^2</f>
        <v>5.1872973646975336</v>
      </c>
      <c r="E2">
        <f>LOG(C2)</f>
        <v>-0.85387196432176193</v>
      </c>
      <c r="F2">
        <f>LOG(B2)</f>
        <v>-2.3010299956639813</v>
      </c>
      <c r="G2">
        <f>(log_regression!B25-BB!$N$2)^2</f>
        <v>4.9887345782787555</v>
      </c>
      <c r="H2">
        <f>LN(C2)</f>
        <v>-1.9661128563728327</v>
      </c>
      <c r="I2">
        <f>LN(B2)</f>
        <v>-5.2983173665480363</v>
      </c>
      <c r="J2">
        <f>(H2-$N$3)^2</f>
        <v>27.502522096379426</v>
      </c>
      <c r="K2">
        <f>(Ln_regression!B25-BB!$N$3)^2</f>
        <v>26.449762434254421</v>
      </c>
      <c r="N2">
        <f>AVERAGE(E2:E71)</f>
        <v>1.4236919458018449</v>
      </c>
      <c r="Q2" s="4">
        <v>0.14000000000000001</v>
      </c>
      <c r="R2" s="6">
        <v>106</v>
      </c>
    </row>
    <row r="3" spans="1:18" x14ac:dyDescent="0.45">
      <c r="A3" t="s">
        <v>43</v>
      </c>
      <c r="B3">
        <v>0.01</v>
      </c>
      <c r="C3" s="4">
        <v>0.25</v>
      </c>
      <c r="D3">
        <f>(E3-$N$2)^2</f>
        <v>4.1036709107851665</v>
      </c>
      <c r="E3">
        <f t="shared" ref="E3:E66" si="0">LOG(C3)</f>
        <v>-0.6020599913279624</v>
      </c>
      <c r="F3">
        <f t="shared" ref="F3:F66" si="1">LOG(B3)</f>
        <v>-2</v>
      </c>
      <c r="G3">
        <f>(log_regression!B26-BB!$N$2)^2</f>
        <v>4.0379168704648798</v>
      </c>
      <c r="H3">
        <f t="shared" ref="H3:H66" si="2">LN(C3)</f>
        <v>-1.3862943611198906</v>
      </c>
      <c r="I3">
        <f t="shared" ref="I3:I66" si="3">LN(B3)</f>
        <v>-4.6051701859880909</v>
      </c>
      <c r="J3">
        <f t="shared" ref="J3:J66" si="4">(H3-$N$3)^2</f>
        <v>21.757245047917042</v>
      </c>
      <c r="K3">
        <f>(Ln_regression!B26-BB!$N$3)^2</f>
        <v>21.408623825786627</v>
      </c>
      <c r="N3">
        <f>AVERAGE(H2:H71)</f>
        <v>3.2781718514190152</v>
      </c>
      <c r="Q3" s="4">
        <v>0.25</v>
      </c>
      <c r="R3" s="6">
        <v>115</v>
      </c>
    </row>
    <row r="4" spans="1:18" x14ac:dyDescent="0.45">
      <c r="A4" t="s">
        <v>9</v>
      </c>
      <c r="B4">
        <v>2.3E-2</v>
      </c>
      <c r="C4" s="4">
        <v>0.3</v>
      </c>
      <c r="D4">
        <f>(E4-$N$2)^2</f>
        <v>3.7891374553801658</v>
      </c>
      <c r="E4">
        <f t="shared" si="0"/>
        <v>-0.52287874528033762</v>
      </c>
      <c r="F4">
        <f t="shared" si="1"/>
        <v>-1.6382721639824072</v>
      </c>
      <c r="G4">
        <f>(log_regression!B27-BB!$N$2)^2</f>
        <v>3.0282331127689579</v>
      </c>
      <c r="H4">
        <f t="shared" si="2"/>
        <v>-1.2039728043259361</v>
      </c>
      <c r="I4">
        <f t="shared" si="3"/>
        <v>-3.7722610630529876</v>
      </c>
      <c r="J4">
        <f t="shared" si="4"/>
        <v>20.089620715023031</v>
      </c>
      <c r="K4">
        <f>(Ln_regression!B27-BB!$N$3)^2</f>
        <v>16.055383418677884</v>
      </c>
      <c r="Q4" s="4">
        <v>0.3</v>
      </c>
      <c r="R4" s="6">
        <v>115</v>
      </c>
    </row>
    <row r="5" spans="1:18" x14ac:dyDescent="0.45">
      <c r="A5" t="s">
        <v>48</v>
      </c>
      <c r="B5">
        <v>4.8000000000000001E-2</v>
      </c>
      <c r="C5" s="4">
        <v>0.33</v>
      </c>
      <c r="D5">
        <f>(E5-$N$2)^2</f>
        <v>3.6297032342563864</v>
      </c>
      <c r="E5">
        <f t="shared" si="0"/>
        <v>-0.48148606012211248</v>
      </c>
      <c r="F5">
        <f t="shared" si="1"/>
        <v>-1.3187587626244128</v>
      </c>
      <c r="G5">
        <f>(log_regression!B28-BB!$N$2)^2</f>
        <v>2.2570013106352005</v>
      </c>
      <c r="H5">
        <f t="shared" si="2"/>
        <v>-1.1086626245216111</v>
      </c>
      <c r="I5">
        <f t="shared" si="3"/>
        <v>-3.0365542680742461</v>
      </c>
      <c r="J5">
        <f t="shared" si="4"/>
        <v>19.244316719301267</v>
      </c>
      <c r="K5">
        <f>(Ln_regression!B28-BB!$N$3)^2</f>
        <v>11.966390984204052</v>
      </c>
      <c r="Q5" s="4">
        <v>0.33</v>
      </c>
      <c r="R5" s="6">
        <v>119.5</v>
      </c>
    </row>
    <row r="6" spans="1:18" x14ac:dyDescent="0.45">
      <c r="A6" t="s">
        <v>47</v>
      </c>
      <c r="B6">
        <v>2.3E-2</v>
      </c>
      <c r="C6" s="4">
        <v>0.4</v>
      </c>
      <c r="D6">
        <f>(E6-$N$2)^2</f>
        <v>3.3183429775603375</v>
      </c>
      <c r="E6">
        <f t="shared" si="0"/>
        <v>-0.3979400086720376</v>
      </c>
      <c r="F6">
        <f t="shared" si="1"/>
        <v>-1.6382721639824072</v>
      </c>
      <c r="G6">
        <f>(log_regression!B29-BB!$N$2)^2</f>
        <v>3.0282331127689579</v>
      </c>
      <c r="H6">
        <f t="shared" si="2"/>
        <v>-0.916290731874155</v>
      </c>
      <c r="I6">
        <f t="shared" si="3"/>
        <v>-3.7722610630529876</v>
      </c>
      <c r="J6">
        <f t="shared" si="4"/>
        <v>17.593516362646412</v>
      </c>
      <c r="K6">
        <f>(Ln_regression!B29-BB!$N$3)^2</f>
        <v>16.055383418677884</v>
      </c>
      <c r="Q6" s="4">
        <v>0.4</v>
      </c>
      <c r="R6" s="6">
        <v>125</v>
      </c>
    </row>
    <row r="7" spans="1:18" x14ac:dyDescent="0.45">
      <c r="A7" t="s">
        <v>30</v>
      </c>
      <c r="B7">
        <v>0.12</v>
      </c>
      <c r="C7" s="4">
        <v>1</v>
      </c>
      <c r="D7">
        <f>(E7-$N$2)^2</f>
        <v>2.0268987565410432</v>
      </c>
      <c r="E7">
        <f t="shared" si="0"/>
        <v>0</v>
      </c>
      <c r="F7">
        <f t="shared" si="1"/>
        <v>-0.92081875395237522</v>
      </c>
      <c r="G7">
        <f>(log_regression!B30-BB!$N$2)^2</f>
        <v>1.4546776964830253</v>
      </c>
      <c r="H7">
        <f t="shared" si="2"/>
        <v>0</v>
      </c>
      <c r="I7">
        <f t="shared" si="3"/>
        <v>-2.120263536200091</v>
      </c>
      <c r="J7">
        <f t="shared" si="4"/>
        <v>10.746410687435974</v>
      </c>
      <c r="K7">
        <f>(Ln_regression!B30-BB!$N$3)^2</f>
        <v>7.7125529303384317</v>
      </c>
      <c r="Q7" s="4">
        <v>1</v>
      </c>
      <c r="R7" s="6">
        <v>157</v>
      </c>
    </row>
    <row r="8" spans="1:18" x14ac:dyDescent="0.45">
      <c r="A8" t="s">
        <v>65</v>
      </c>
      <c r="B8">
        <v>0.06</v>
      </c>
      <c r="C8" s="4">
        <v>1</v>
      </c>
      <c r="D8">
        <f>(E8-$N$2)^2</f>
        <v>2.0268987565410432</v>
      </c>
      <c r="E8">
        <f t="shared" si="0"/>
        <v>0</v>
      </c>
      <c r="F8">
        <f t="shared" si="1"/>
        <v>-1.2218487496163564</v>
      </c>
      <c r="G8">
        <f>(log_regression!B31-BB!$N$2)^2</f>
        <v>2.0454459367504572</v>
      </c>
      <c r="H8">
        <f t="shared" si="2"/>
        <v>0</v>
      </c>
      <c r="I8">
        <f t="shared" si="3"/>
        <v>-2.8134107167600364</v>
      </c>
      <c r="J8">
        <f t="shared" si="4"/>
        <v>10.746410687435974</v>
      </c>
      <c r="K8">
        <f>(Ln_regression!B31-BB!$N$3)^2</f>
        <v>10.844745947142979</v>
      </c>
      <c r="Q8" s="4">
        <v>1</v>
      </c>
      <c r="R8" s="6">
        <v>169</v>
      </c>
    </row>
    <row r="9" spans="1:18" x14ac:dyDescent="0.45">
      <c r="A9" t="s">
        <v>22</v>
      </c>
      <c r="B9">
        <v>7.4999999999999997E-2</v>
      </c>
      <c r="C9" s="4">
        <v>1.2</v>
      </c>
      <c r="D9">
        <f>(E9-$N$2)^2</f>
        <v>1.8077090217535823</v>
      </c>
      <c r="E9">
        <f t="shared" si="0"/>
        <v>7.9181246047624818E-2</v>
      </c>
      <c r="F9">
        <f t="shared" si="1"/>
        <v>-1.1249387366082999</v>
      </c>
      <c r="G9">
        <f>(log_regression!B32-BB!$N$2)^2</f>
        <v>1.8442992346649743</v>
      </c>
      <c r="H9">
        <f t="shared" si="2"/>
        <v>0.18232155679395459</v>
      </c>
      <c r="I9">
        <f t="shared" si="3"/>
        <v>-2.5902671654458267</v>
      </c>
      <c r="J9">
        <f t="shared" si="4"/>
        <v>9.5842890467300759</v>
      </c>
      <c r="K9">
        <f>(Ln_regression!B32-BB!$N$3)^2</f>
        <v>9.7782866274269971</v>
      </c>
      <c r="Q9" s="4">
        <v>1.2</v>
      </c>
      <c r="R9" s="6">
        <v>175</v>
      </c>
    </row>
    <row r="10" spans="1:18" x14ac:dyDescent="0.45">
      <c r="A10" t="s">
        <v>59</v>
      </c>
      <c r="B10">
        <v>0.28000000000000003</v>
      </c>
      <c r="C10" s="4">
        <v>1.9</v>
      </c>
      <c r="D10">
        <f>(E10-$N$2)^2</f>
        <v>1.3108838135056042</v>
      </c>
      <c r="E10">
        <f t="shared" si="0"/>
        <v>0.27875360095282892</v>
      </c>
      <c r="F10">
        <f t="shared" si="1"/>
        <v>-0.55284196865778079</v>
      </c>
      <c r="G10">
        <f>(log_regression!B33-BB!$N$2)^2</f>
        <v>0.86894736296905573</v>
      </c>
      <c r="H10">
        <f t="shared" si="2"/>
        <v>0.64185388617239469</v>
      </c>
      <c r="I10">
        <f t="shared" si="3"/>
        <v>-1.2729656758128873</v>
      </c>
      <c r="J10">
        <f t="shared" si="4"/>
        <v>6.9501724138820808</v>
      </c>
      <c r="K10">
        <f>(Ln_regression!B33-BB!$N$3)^2</f>
        <v>4.6070703818308294</v>
      </c>
      <c r="Q10" s="4">
        <v>1.9</v>
      </c>
      <c r="R10" s="6">
        <v>179</v>
      </c>
    </row>
    <row r="11" spans="1:18" x14ac:dyDescent="0.45">
      <c r="A11" t="s">
        <v>16</v>
      </c>
      <c r="B11">
        <v>0.55000000000000004</v>
      </c>
      <c r="C11" s="4">
        <v>2.4</v>
      </c>
      <c r="D11">
        <f>(E11-$N$2)^2</f>
        <v>1.0888519798086604</v>
      </c>
      <c r="E11">
        <f t="shared" si="0"/>
        <v>0.38021124171160603</v>
      </c>
      <c r="F11">
        <f t="shared" si="1"/>
        <v>-0.25963731050575611</v>
      </c>
      <c r="G11">
        <f>(log_regression!B34-BB!$N$2)^2</f>
        <v>0.50966473676339175</v>
      </c>
      <c r="H11">
        <f t="shared" si="2"/>
        <v>0.87546873735389985</v>
      </c>
      <c r="I11">
        <f t="shared" si="3"/>
        <v>-0.59783700075562041</v>
      </c>
      <c r="J11">
        <f t="shared" si="4"/>
        <v>5.7729822543382028</v>
      </c>
      <c r="K11">
        <f>(Ln_regression!B34-BB!$N$3)^2</f>
        <v>2.7021905048233008</v>
      </c>
      <c r="Q11" s="4">
        <v>2.4</v>
      </c>
      <c r="R11" s="6">
        <v>179.5</v>
      </c>
    </row>
    <row r="12" spans="1:18" x14ac:dyDescent="0.45">
      <c r="A12" t="s">
        <v>66</v>
      </c>
      <c r="B12">
        <v>0.9</v>
      </c>
      <c r="C12" s="4">
        <v>2.6</v>
      </c>
      <c r="D12">
        <f>(E12-$N$2)^2</f>
        <v>1.0175132096101931</v>
      </c>
      <c r="E12">
        <f t="shared" si="0"/>
        <v>0.41497334797081797</v>
      </c>
      <c r="F12">
        <f t="shared" si="1"/>
        <v>-4.5757490560675115E-2</v>
      </c>
      <c r="G12">
        <f>(log_regression!B35-BB!$N$2)^2</f>
        <v>0.30768447184772951</v>
      </c>
      <c r="H12">
        <f t="shared" si="2"/>
        <v>0.95551144502743635</v>
      </c>
      <c r="I12">
        <f t="shared" si="3"/>
        <v>-0.10536051565782628</v>
      </c>
      <c r="J12">
        <f t="shared" si="4"/>
        <v>5.3947513634190951</v>
      </c>
      <c r="K12">
        <f>(Ln_regression!B35-BB!$N$3)^2</f>
        <v>1.6313117199130225</v>
      </c>
      <c r="Q12" s="4">
        <v>2.6</v>
      </c>
      <c r="R12" s="6">
        <v>180</v>
      </c>
    </row>
    <row r="13" spans="1:18" x14ac:dyDescent="0.45">
      <c r="A13" t="s">
        <v>45</v>
      </c>
      <c r="B13">
        <v>0.122</v>
      </c>
      <c r="C13" s="4">
        <v>3</v>
      </c>
      <c r="D13">
        <f>(E13-$N$2)^2</f>
        <v>0.89599607321580055</v>
      </c>
      <c r="E13">
        <f t="shared" si="0"/>
        <v>0.47712125471966244</v>
      </c>
      <c r="F13">
        <f t="shared" si="1"/>
        <v>-0.91364016932525183</v>
      </c>
      <c r="G13">
        <f>(log_regression!B36-BB!$N$2)^2</f>
        <v>1.4418158582539011</v>
      </c>
      <c r="H13">
        <f t="shared" si="2"/>
        <v>1.0986122886681098</v>
      </c>
      <c r="I13">
        <f t="shared" si="3"/>
        <v>-2.1037342342488805</v>
      </c>
      <c r="J13">
        <f t="shared" si="4"/>
        <v>4.7504798875789191</v>
      </c>
      <c r="K13">
        <f>(Ln_regression!B36-BB!$N$3)^2</f>
        <v>7.6443607745341575</v>
      </c>
      <c r="Q13" s="4">
        <v>3</v>
      </c>
      <c r="R13" s="6">
        <v>225</v>
      </c>
    </row>
    <row r="14" spans="1:18" x14ac:dyDescent="0.45">
      <c r="A14" t="s">
        <v>24</v>
      </c>
      <c r="B14">
        <v>0.78500000000000003</v>
      </c>
      <c r="C14" s="4">
        <v>3.5</v>
      </c>
      <c r="D14">
        <f>(E14-$N$2)^2</f>
        <v>0.77373820800487991</v>
      </c>
      <c r="E14">
        <f t="shared" si="0"/>
        <v>0.54406804435027567</v>
      </c>
      <c r="F14">
        <f t="shared" si="1"/>
        <v>-0.10513034325474745</v>
      </c>
      <c r="G14">
        <f>(log_regression!B37-BB!$N$2)^2</f>
        <v>0.35867050466278544</v>
      </c>
      <c r="H14">
        <f t="shared" si="2"/>
        <v>1.2527629684953681</v>
      </c>
      <c r="I14">
        <f t="shared" si="3"/>
        <v>-0.24207156119972859</v>
      </c>
      <c r="J14">
        <f t="shared" si="4"/>
        <v>4.1022811430260164</v>
      </c>
      <c r="K14">
        <f>(Ln_regression!B37-BB!$N$3)^2</f>
        <v>1.9016344709559581</v>
      </c>
      <c r="Q14" s="4">
        <v>3.5</v>
      </c>
      <c r="R14" s="6">
        <v>260</v>
      </c>
    </row>
    <row r="15" spans="1:18" x14ac:dyDescent="0.45">
      <c r="A15" t="s">
        <v>70</v>
      </c>
      <c r="B15">
        <v>3.5</v>
      </c>
      <c r="C15" s="4">
        <v>3.9</v>
      </c>
      <c r="D15">
        <f>(E15-$N$2)^2</f>
        <v>0.69326828527611428</v>
      </c>
      <c r="E15">
        <f t="shared" si="0"/>
        <v>0.59106460702649921</v>
      </c>
      <c r="F15">
        <f t="shared" si="1"/>
        <v>0.54406804435027567</v>
      </c>
      <c r="G15">
        <f>(log_regression!B38-BB!$N$2)^2</f>
        <v>1.3367817344415197E-2</v>
      </c>
      <c r="H15">
        <f t="shared" si="2"/>
        <v>1.3609765531356006</v>
      </c>
      <c r="I15">
        <f t="shared" si="3"/>
        <v>1.2527629684953681</v>
      </c>
      <c r="J15">
        <f t="shared" si="4"/>
        <v>3.6756378117600312</v>
      </c>
      <c r="K15">
        <f>(Ln_regression!B38-BB!$N$3)^2</f>
        <v>7.0874805519575299E-2</v>
      </c>
      <c r="Q15" s="4">
        <v>3.9</v>
      </c>
      <c r="R15" s="6">
        <v>288</v>
      </c>
    </row>
    <row r="16" spans="1:18" x14ac:dyDescent="0.45">
      <c r="A16" t="s">
        <v>34</v>
      </c>
      <c r="B16">
        <v>0.10100000000000001</v>
      </c>
      <c r="C16" s="4">
        <v>4</v>
      </c>
      <c r="D16">
        <f>(E16-$N$2)^2</f>
        <v>0.67507906861257205</v>
      </c>
      <c r="E16">
        <f t="shared" si="0"/>
        <v>0.6020599913279624</v>
      </c>
      <c r="F16">
        <f t="shared" si="1"/>
        <v>-0.99567862621735737</v>
      </c>
      <c r="G16">
        <f>(log_regression!B39-BB!$N$2)^2</f>
        <v>1.5922070532052814</v>
      </c>
      <c r="H16">
        <f t="shared" si="2"/>
        <v>1.3862943611198906</v>
      </c>
      <c r="I16">
        <f t="shared" si="3"/>
        <v>-2.2926347621408776</v>
      </c>
      <c r="J16">
        <f t="shared" si="4"/>
        <v>3.5792004383005147</v>
      </c>
      <c r="K16">
        <f>(Ln_regression!B39-BB!$N$3)^2</f>
        <v>8.441719566879474</v>
      </c>
      <c r="Q16" s="4">
        <v>4</v>
      </c>
      <c r="R16" s="6">
        <v>302</v>
      </c>
    </row>
    <row r="17" spans="1:18" x14ac:dyDescent="0.45">
      <c r="A17" t="s">
        <v>25</v>
      </c>
      <c r="B17">
        <v>0.2</v>
      </c>
      <c r="C17" s="4">
        <v>5</v>
      </c>
      <c r="D17">
        <f>(E17-$N$2)^2</f>
        <v>0.52522189244199613</v>
      </c>
      <c r="E17">
        <f t="shared" si="0"/>
        <v>0.69897000433601886</v>
      </c>
      <c r="F17">
        <f t="shared" si="1"/>
        <v>-0.69897000433601875</v>
      </c>
      <c r="G17">
        <f>(log_regression!B40-BB!$N$2)^2</f>
        <v>1.0835833273053124</v>
      </c>
      <c r="H17">
        <f t="shared" si="2"/>
        <v>1.6094379124341003</v>
      </c>
      <c r="I17">
        <f t="shared" si="3"/>
        <v>-1.6094379124341003</v>
      </c>
      <c r="J17">
        <f t="shared" si="4"/>
        <v>2.78467295912011</v>
      </c>
      <c r="K17">
        <f>(Ln_regression!B40-BB!$N$3)^2</f>
        <v>5.7450483955859379</v>
      </c>
      <c r="Q17" s="4">
        <v>5</v>
      </c>
      <c r="R17" s="6">
        <v>320</v>
      </c>
    </row>
    <row r="18" spans="1:18" x14ac:dyDescent="0.45">
      <c r="A18" t="s">
        <v>35</v>
      </c>
      <c r="B18">
        <v>1.04</v>
      </c>
      <c r="C18" s="4">
        <v>5.5</v>
      </c>
      <c r="D18">
        <f>(E18-$N$2)^2</f>
        <v>0.46693887252589905</v>
      </c>
      <c r="E18">
        <f t="shared" si="0"/>
        <v>0.74036268949424389</v>
      </c>
      <c r="F18">
        <f t="shared" si="1"/>
        <v>1.703333929878037E-2</v>
      </c>
      <c r="G18">
        <f>(log_regression!B41-BB!$N$2)^2</f>
        <v>0.25801403216231911</v>
      </c>
      <c r="H18">
        <f t="shared" si="2"/>
        <v>1.7047480922384253</v>
      </c>
      <c r="I18">
        <f t="shared" si="3"/>
        <v>3.9220713153281329E-2</v>
      </c>
      <c r="J18">
        <f t="shared" si="4"/>
        <v>2.4756623259539792</v>
      </c>
      <c r="K18">
        <f>(Ln_regression!B41-BB!$N$3)^2</f>
        <v>1.3679641095983139</v>
      </c>
      <c r="Q18" s="4">
        <v>5.5</v>
      </c>
      <c r="R18" s="6">
        <v>325</v>
      </c>
    </row>
    <row r="19" spans="1:18" x14ac:dyDescent="0.45">
      <c r="A19" t="s">
        <v>6</v>
      </c>
      <c r="B19">
        <v>0.92</v>
      </c>
      <c r="C19" s="4">
        <v>5.7</v>
      </c>
      <c r="D19">
        <f>(E19-$N$2)^2</f>
        <v>0.44597966586883697</v>
      </c>
      <c r="E19">
        <f t="shared" si="0"/>
        <v>0.75587485567249146</v>
      </c>
      <c r="F19">
        <f t="shared" si="1"/>
        <v>-3.6212172654444715E-2</v>
      </c>
      <c r="G19">
        <f>(log_regression!B42-BB!$N$2)^2</f>
        <v>0.29985204096213885</v>
      </c>
      <c r="H19">
        <f t="shared" si="2"/>
        <v>1.7404661748405046</v>
      </c>
      <c r="I19">
        <f t="shared" si="3"/>
        <v>-8.3381608939051013E-2</v>
      </c>
      <c r="J19">
        <f t="shared" si="4"/>
        <v>2.3645387477817752</v>
      </c>
      <c r="K19">
        <f>(Ln_regression!B42-BB!$N$3)^2</f>
        <v>1.589784969400257</v>
      </c>
      <c r="Q19" s="4">
        <v>5.7</v>
      </c>
      <c r="R19" s="6">
        <v>406</v>
      </c>
    </row>
    <row r="20" spans="1:18" x14ac:dyDescent="0.45">
      <c r="A20" t="s">
        <v>49</v>
      </c>
      <c r="B20">
        <v>1.7</v>
      </c>
      <c r="C20" s="4">
        <v>6.3</v>
      </c>
      <c r="D20">
        <f>(E20-$N$2)^2</f>
        <v>0.38981466612202603</v>
      </c>
      <c r="E20">
        <f t="shared" si="0"/>
        <v>0.79934054945358168</v>
      </c>
      <c r="F20">
        <f t="shared" si="1"/>
        <v>0.23044892137827391</v>
      </c>
      <c r="G20">
        <f>(log_regression!B43-BB!$N$2)^2</f>
        <v>0.12185786670909156</v>
      </c>
      <c r="H20">
        <f t="shared" si="2"/>
        <v>1.8405496333974869</v>
      </c>
      <c r="I20">
        <f t="shared" si="3"/>
        <v>0.53062825106217038</v>
      </c>
      <c r="J20">
        <f t="shared" si="4"/>
        <v>2.0667576417491387</v>
      </c>
      <c r="K20">
        <f>(Ln_regression!B43-BB!$N$3)^2</f>
        <v>0.6460779932518611</v>
      </c>
      <c r="Q20" s="4">
        <v>6.3</v>
      </c>
      <c r="R20" s="6">
        <v>419</v>
      </c>
    </row>
    <row r="21" spans="1:18" x14ac:dyDescent="0.45">
      <c r="A21" t="s">
        <v>14</v>
      </c>
      <c r="B21">
        <v>0.42499999999999999</v>
      </c>
      <c r="C21" s="4">
        <v>6.4</v>
      </c>
      <c r="D21">
        <f>(E21-$N$2)^2</f>
        <v>0.3813210353385022</v>
      </c>
      <c r="E21">
        <f t="shared" si="0"/>
        <v>0.80617997398388719</v>
      </c>
      <c r="F21">
        <f t="shared" si="1"/>
        <v>-0.37161106994968846</v>
      </c>
      <c r="G21">
        <f>(log_regression!B44-BB!$N$2)^2</f>
        <v>0.63562798269916432</v>
      </c>
      <c r="H21">
        <f t="shared" si="2"/>
        <v>1.8562979903656263</v>
      </c>
      <c r="I21">
        <f t="shared" si="3"/>
        <v>-0.8556661100577202</v>
      </c>
      <c r="J21">
        <f t="shared" si="4"/>
        <v>2.0217252767468721</v>
      </c>
      <c r="K21">
        <f>(Ln_regression!B44-BB!$N$3)^2</f>
        <v>3.3700348004399001</v>
      </c>
      <c r="Q21" s="4">
        <v>6.4</v>
      </c>
      <c r="R21" s="6">
        <v>423</v>
      </c>
    </row>
    <row r="22" spans="1:18" x14ac:dyDescent="0.45">
      <c r="A22" t="s">
        <v>36</v>
      </c>
      <c r="B22">
        <v>5.21</v>
      </c>
      <c r="C22" s="4">
        <v>6.55</v>
      </c>
      <c r="D22">
        <f>(E22-$N$2)^2</f>
        <v>0.36899628709506116</v>
      </c>
      <c r="E22">
        <f t="shared" si="0"/>
        <v>0.81624129999178308</v>
      </c>
      <c r="F22">
        <f t="shared" si="1"/>
        <v>0.71683772329952444</v>
      </c>
      <c r="G22">
        <f>(log_regression!B45-BB!$N$2)^2</f>
        <v>1.6881116013756894E-4</v>
      </c>
      <c r="H22">
        <f t="shared" si="2"/>
        <v>1.8794650496471605</v>
      </c>
      <c r="I22">
        <f t="shared" si="3"/>
        <v>1.6505798557652755</v>
      </c>
      <c r="J22">
        <f t="shared" si="4"/>
        <v>1.9563807173228505</v>
      </c>
      <c r="K22">
        <f>(Ln_regression!B45-BB!$N$3)^2</f>
        <v>8.9501957096108813E-4</v>
      </c>
      <c r="Q22" s="4">
        <v>6.55</v>
      </c>
      <c r="R22" s="6">
        <v>440</v>
      </c>
    </row>
    <row r="23" spans="1:18" x14ac:dyDescent="0.45">
      <c r="A23" t="s">
        <v>3</v>
      </c>
      <c r="B23">
        <v>1</v>
      </c>
      <c r="C23" s="4">
        <v>6.6</v>
      </c>
      <c r="D23">
        <f>(E23-$N$2)^2</f>
        <v>0.36499481830108832</v>
      </c>
      <c r="E23">
        <f t="shared" si="0"/>
        <v>0.81954393554186866</v>
      </c>
      <c r="F23">
        <f t="shared" si="1"/>
        <v>0</v>
      </c>
      <c r="G23">
        <f>(log_regression!B46-BB!$N$2)^2</f>
        <v>0.2710562816371524</v>
      </c>
      <c r="H23">
        <f t="shared" si="2"/>
        <v>1.8870696490323797</v>
      </c>
      <c r="I23">
        <f t="shared" si="3"/>
        <v>0</v>
      </c>
      <c r="J23">
        <f t="shared" si="4"/>
        <v>1.9351653374849478</v>
      </c>
      <c r="K23">
        <f>(Ln_regression!B46-BB!$N$3)^2</f>
        <v>1.4371127874453204</v>
      </c>
      <c r="Q23" s="4">
        <v>6.6</v>
      </c>
      <c r="R23" s="6">
        <v>490</v>
      </c>
    </row>
    <row r="24" spans="1:18" x14ac:dyDescent="0.45">
      <c r="A24" t="s">
        <v>46</v>
      </c>
      <c r="B24">
        <v>1.35</v>
      </c>
      <c r="C24" s="5">
        <v>8.1</v>
      </c>
      <c r="D24">
        <f>(E24-$N$2)^2</f>
        <v>0.26543817754964255</v>
      </c>
      <c r="E24">
        <f t="shared" si="0"/>
        <v>0.90848501887864974</v>
      </c>
      <c r="F24">
        <f t="shared" si="1"/>
        <v>0.13033376849500614</v>
      </c>
      <c r="G24">
        <f>(log_regression!B47-BB!$N$2)^2</f>
        <v>0.17944415520273743</v>
      </c>
      <c r="H24">
        <f t="shared" si="2"/>
        <v>2.0918640616783932</v>
      </c>
      <c r="I24">
        <f t="shared" si="3"/>
        <v>0.30010459245033816</v>
      </c>
      <c r="J24">
        <f t="shared" si="4"/>
        <v>1.4073261719992798</v>
      </c>
      <c r="K24">
        <f>(Ln_regression!B47-BB!$N$3)^2</f>
        <v>0.95139462740578706</v>
      </c>
    </row>
    <row r="25" spans="1:18" x14ac:dyDescent="0.45">
      <c r="A25" t="s">
        <v>50</v>
      </c>
      <c r="B25">
        <v>3.5</v>
      </c>
      <c r="C25" s="5">
        <v>10.8</v>
      </c>
      <c r="D25">
        <f>(E25-$N$2)^2</f>
        <v>0.15230926037166329</v>
      </c>
      <c r="E25">
        <f t="shared" si="0"/>
        <v>1.0334237554869496</v>
      </c>
      <c r="F25">
        <f t="shared" si="1"/>
        <v>0.54406804435027567</v>
      </c>
      <c r="G25">
        <f>(log_regression!B48-BB!$N$2)^2</f>
        <v>1.3367817344415197E-2</v>
      </c>
      <c r="H25">
        <f t="shared" si="2"/>
        <v>2.379546134130174</v>
      </c>
      <c r="I25">
        <f t="shared" si="3"/>
        <v>1.2527629684953681</v>
      </c>
      <c r="J25">
        <f t="shared" si="4"/>
        <v>0.80752817977288438</v>
      </c>
      <c r="K25">
        <f>(Ln_regression!B48-BB!$N$3)^2</f>
        <v>7.0874805519575299E-2</v>
      </c>
    </row>
    <row r="26" spans="1:18" x14ac:dyDescent="0.45">
      <c r="A26" t="s">
        <v>54</v>
      </c>
      <c r="B26">
        <v>1.62</v>
      </c>
      <c r="C26" s="5">
        <v>11.4</v>
      </c>
      <c r="D26">
        <f>(E26-$N$2)^2</f>
        <v>0.13453277266634983</v>
      </c>
      <c r="E26">
        <f t="shared" si="0"/>
        <v>1.0569048513364727</v>
      </c>
      <c r="F26">
        <f t="shared" si="1"/>
        <v>0.20951501454263097</v>
      </c>
      <c r="G26">
        <f>(log_regression!B49-BB!$N$2)^2</f>
        <v>0.13298051549392026</v>
      </c>
      <c r="H26">
        <f t="shared" si="2"/>
        <v>2.4336133554004498</v>
      </c>
      <c r="I26">
        <f t="shared" si="3"/>
        <v>0.48242614924429278</v>
      </c>
      <c r="J26">
        <f t="shared" si="4"/>
        <v>0.71327905319714124</v>
      </c>
      <c r="K26">
        <f>(Ln_regression!B49-BB!$N$3)^2</f>
        <v>0.70504914382766048</v>
      </c>
    </row>
    <row r="27" spans="1:18" x14ac:dyDescent="0.45">
      <c r="A27" t="s">
        <v>57</v>
      </c>
      <c r="B27">
        <v>2.5</v>
      </c>
      <c r="C27" s="5">
        <v>12.1</v>
      </c>
      <c r="D27">
        <f>(E27-$N$2)^2</f>
        <v>0.1162172932091792</v>
      </c>
      <c r="E27">
        <f t="shared" si="0"/>
        <v>1.0827853703164501</v>
      </c>
      <c r="F27">
        <f t="shared" si="1"/>
        <v>0.3979400086720376</v>
      </c>
      <c r="G27">
        <f>(log_regression!B50-BB!$N$2)^2</f>
        <v>5.0354867103743164E-2</v>
      </c>
      <c r="H27">
        <f t="shared" si="2"/>
        <v>2.4932054526026954</v>
      </c>
      <c r="I27">
        <f t="shared" si="3"/>
        <v>0.91629073187415511</v>
      </c>
      <c r="J27">
        <f t="shared" si="4"/>
        <v>0.61617224727066167</v>
      </c>
      <c r="K27">
        <f>(Ln_regression!B50-BB!$N$3)^2</f>
        <v>0.26697637475072666</v>
      </c>
    </row>
    <row r="28" spans="1:18" x14ac:dyDescent="0.45">
      <c r="A28" t="s">
        <v>61</v>
      </c>
      <c r="B28">
        <v>0.75</v>
      </c>
      <c r="C28" s="5">
        <v>12.3</v>
      </c>
      <c r="D28">
        <f>(E28-$N$2)^2</f>
        <v>0.11141365079370351</v>
      </c>
      <c r="E28">
        <f t="shared" si="0"/>
        <v>1.0899051114393981</v>
      </c>
      <c r="F28">
        <f t="shared" si="1"/>
        <v>-0.12493873660829995</v>
      </c>
      <c r="G28">
        <f>(log_regression!B51-BB!$N$2)^2</f>
        <v>0.37654998725934463</v>
      </c>
      <c r="H28">
        <f t="shared" si="2"/>
        <v>2.5095992623783721</v>
      </c>
      <c r="I28">
        <f t="shared" si="3"/>
        <v>-0.2876820724517809</v>
      </c>
      <c r="J28">
        <f t="shared" si="4"/>
        <v>0.59070382462463744</v>
      </c>
      <c r="K28">
        <f>(Ln_regression!B51-BB!$N$3)^2</f>
        <v>1.9964296659509861</v>
      </c>
    </row>
    <row r="29" spans="1:18" x14ac:dyDescent="0.45">
      <c r="A29" t="s">
        <v>68</v>
      </c>
      <c r="B29">
        <v>2</v>
      </c>
      <c r="C29" s="5">
        <v>12.3</v>
      </c>
      <c r="D29">
        <f>(E29-$N$2)^2</f>
        <v>0.11141365079370351</v>
      </c>
      <c r="E29">
        <f t="shared" si="0"/>
        <v>1.0899051114393981</v>
      </c>
      <c r="F29">
        <f t="shared" si="1"/>
        <v>0.3010299956639812</v>
      </c>
      <c r="G29">
        <f>(log_regression!B52-BB!$N$2)^2</f>
        <v>8.7935962729394412E-2</v>
      </c>
      <c r="H29">
        <f t="shared" si="2"/>
        <v>2.5095992623783721</v>
      </c>
      <c r="I29">
        <f t="shared" si="3"/>
        <v>0.69314718055994529</v>
      </c>
      <c r="J29">
        <f t="shared" si="4"/>
        <v>0.59070382462463744</v>
      </c>
      <c r="K29">
        <f>(Ln_regression!B52-BB!$N$3)^2</f>
        <v>0.4662275146380756</v>
      </c>
    </row>
    <row r="30" spans="1:18" x14ac:dyDescent="0.45">
      <c r="A30" t="s">
        <v>64</v>
      </c>
      <c r="B30">
        <v>1.4</v>
      </c>
      <c r="C30" s="5">
        <v>12.5</v>
      </c>
      <c r="D30">
        <f>(E30-$N$2)^2</f>
        <v>0.10678643160044406</v>
      </c>
      <c r="E30">
        <f t="shared" si="0"/>
        <v>1.0969100130080565</v>
      </c>
      <c r="F30">
        <f t="shared" si="1"/>
        <v>0.14612803567823801</v>
      </c>
      <c r="G30">
        <f>(log_regression!B53-BB!$N$2)^2</f>
        <v>0.16962127373269092</v>
      </c>
      <c r="H30">
        <f t="shared" si="2"/>
        <v>2.5257286443082556</v>
      </c>
      <c r="I30">
        <f t="shared" si="3"/>
        <v>0.33647223662121289</v>
      </c>
      <c r="J30">
        <f t="shared" si="4"/>
        <v>0.5661707799271255</v>
      </c>
      <c r="K30">
        <f>(Ln_regression!B53-BB!$N$3)^2</f>
        <v>0.89931471070029489</v>
      </c>
    </row>
    <row r="31" spans="1:18" x14ac:dyDescent="0.45">
      <c r="A31" t="s">
        <v>38</v>
      </c>
      <c r="B31">
        <v>2.9</v>
      </c>
      <c r="C31" s="5">
        <v>13.3</v>
      </c>
      <c r="D31">
        <f>(E31-$N$2)^2</f>
        <v>8.9904208403401256E-2</v>
      </c>
      <c r="E31">
        <f t="shared" si="0"/>
        <v>1.1238516409670858</v>
      </c>
      <c r="F31">
        <f t="shared" si="1"/>
        <v>0.46239799789895608</v>
      </c>
      <c r="G31">
        <f>(log_regression!B54-BB!$N$2)^2</f>
        <v>3.1122439260515281E-2</v>
      </c>
      <c r="H31">
        <f t="shared" si="2"/>
        <v>2.5877640352277083</v>
      </c>
      <c r="I31">
        <f t="shared" si="3"/>
        <v>1.0647107369924282</v>
      </c>
      <c r="J31">
        <f t="shared" si="4"/>
        <v>0.47666295265804953</v>
      </c>
      <c r="K31">
        <f>(Ln_regression!B54-BB!$N$3)^2</f>
        <v>0.16500800190880494</v>
      </c>
    </row>
    <row r="32" spans="1:18" x14ac:dyDescent="0.45">
      <c r="A32" t="s">
        <v>52</v>
      </c>
      <c r="B32">
        <v>0.48</v>
      </c>
      <c r="C32" s="5">
        <v>15.499000000000001</v>
      </c>
      <c r="D32">
        <f>(E32-$N$2)^2</f>
        <v>5.447008342264488E-2</v>
      </c>
      <c r="E32">
        <f t="shared" si="0"/>
        <v>1.1903036782675815</v>
      </c>
      <c r="F32">
        <f t="shared" si="1"/>
        <v>-0.31875876262441277</v>
      </c>
      <c r="G32">
        <f>(log_regression!B55-BB!$N$2)^2</f>
        <v>0.57444099312073982</v>
      </c>
      <c r="H32">
        <f t="shared" si="2"/>
        <v>2.7407755057149137</v>
      </c>
      <c r="I32">
        <f t="shared" si="3"/>
        <v>-0.73396917508020043</v>
      </c>
      <c r="J32">
        <f t="shared" si="4"/>
        <v>0.28879483237612225</v>
      </c>
      <c r="K32">
        <f>(Ln_regression!B55-BB!$N$3)^2</f>
        <v>3.045627616008189</v>
      </c>
    </row>
    <row r="33" spans="1:11" x14ac:dyDescent="0.45">
      <c r="A33" t="s">
        <v>71</v>
      </c>
      <c r="B33">
        <v>4.05</v>
      </c>
      <c r="C33" s="5">
        <v>17</v>
      </c>
      <c r="D33">
        <f>(E33-$N$2)^2</f>
        <v>3.7342866488368855E-2</v>
      </c>
      <c r="E33">
        <f t="shared" si="0"/>
        <v>1.2304489213782739</v>
      </c>
      <c r="F33">
        <f t="shared" si="1"/>
        <v>0.60745502321466849</v>
      </c>
      <c r="G33">
        <f>(log_regression!B56-BB!$N$2)^2</f>
        <v>4.683100133897695E-3</v>
      </c>
      <c r="H33">
        <f t="shared" si="2"/>
        <v>2.8332133440562162</v>
      </c>
      <c r="I33">
        <f t="shared" si="3"/>
        <v>1.3987168811184478</v>
      </c>
      <c r="J33">
        <f t="shared" si="4"/>
        <v>0.19798807327453011</v>
      </c>
      <c r="K33">
        <f>(Ln_regression!B56-BB!$N$3)^2</f>
        <v>2.4829319751093103E-2</v>
      </c>
    </row>
    <row r="34" spans="1:11" x14ac:dyDescent="0.45">
      <c r="A34" t="s">
        <v>26</v>
      </c>
      <c r="B34">
        <v>1.41</v>
      </c>
      <c r="C34" s="5">
        <v>17.5</v>
      </c>
      <c r="D34">
        <f>(E34-$N$2)^2</f>
        <v>3.2635830543035892E-2</v>
      </c>
      <c r="E34">
        <f t="shared" si="0"/>
        <v>1.2430380486862944</v>
      </c>
      <c r="F34">
        <f t="shared" si="1"/>
        <v>0.14921911265537988</v>
      </c>
      <c r="G34">
        <f>(log_regression!B57-BB!$N$2)^2</f>
        <v>0.16773119858994801</v>
      </c>
      <c r="H34">
        <f t="shared" si="2"/>
        <v>2.8622008809294686</v>
      </c>
      <c r="I34">
        <f t="shared" si="3"/>
        <v>0.34358970439007686</v>
      </c>
      <c r="J34">
        <f t="shared" si="4"/>
        <v>0.17303184829001531</v>
      </c>
      <c r="K34">
        <f>(Ln_regression!B57-BB!$N$3)^2</f>
        <v>0.88929372487232317</v>
      </c>
    </row>
    <row r="35" spans="1:11" x14ac:dyDescent="0.45">
      <c r="A35" t="s">
        <v>61</v>
      </c>
      <c r="B35">
        <v>3.6</v>
      </c>
      <c r="C35" s="5">
        <v>21</v>
      </c>
      <c r="D35">
        <f>(E35-$N$2)^2</f>
        <v>1.0296698914752978E-2</v>
      </c>
      <c r="E35">
        <f t="shared" si="0"/>
        <v>1.3222192947339193</v>
      </c>
      <c r="F35">
        <f t="shared" si="1"/>
        <v>0.55630250076728727</v>
      </c>
      <c r="G35">
        <f>(log_regression!B58-BB!$N$2)^2</f>
        <v>1.1344760966715372E-2</v>
      </c>
      <c r="H35">
        <f t="shared" si="2"/>
        <v>3.044522437723423</v>
      </c>
      <c r="I35">
        <f t="shared" si="3"/>
        <v>1.2809338454620642</v>
      </c>
      <c r="J35">
        <f t="shared" si="4"/>
        <v>5.4592048520294E-2</v>
      </c>
      <c r="K35">
        <f>(Ln_regression!B58-BB!$N$3)^2</f>
        <v>6.0148766733257218E-2</v>
      </c>
    </row>
    <row r="36" spans="1:11" x14ac:dyDescent="0.45">
      <c r="A36" t="s">
        <v>23</v>
      </c>
      <c r="B36">
        <v>3</v>
      </c>
      <c r="C36" s="5">
        <v>25</v>
      </c>
      <c r="D36">
        <f>(E36-$N$2)^2</f>
        <v>6.63162265937541E-4</v>
      </c>
      <c r="E36">
        <f t="shared" si="0"/>
        <v>1.3979400086720377</v>
      </c>
      <c r="F36">
        <f t="shared" si="1"/>
        <v>0.47712125471966244</v>
      </c>
      <c r="G36">
        <f>(log_regression!B59-BB!$N$2)^2</f>
        <v>2.7375471134034886E-2</v>
      </c>
      <c r="H36">
        <f t="shared" si="2"/>
        <v>3.2188758248682006</v>
      </c>
      <c r="I36">
        <f t="shared" si="3"/>
        <v>1.0986122886681098</v>
      </c>
      <c r="J36">
        <f t="shared" si="4"/>
        <v>3.5160187647149187E-3</v>
      </c>
      <c r="K36">
        <f>(Ln_regression!B59-BB!$N$3)^2</f>
        <v>0.14514195867899521</v>
      </c>
    </row>
    <row r="37" spans="1:11" x14ac:dyDescent="0.45">
      <c r="A37" t="s">
        <v>12</v>
      </c>
      <c r="B37">
        <v>3.3</v>
      </c>
      <c r="C37" s="5">
        <v>25.6</v>
      </c>
      <c r="D37">
        <f>(E37-$N$2)^2</f>
        <v>2.3876370106319533E-4</v>
      </c>
      <c r="E37">
        <f t="shared" si="0"/>
        <v>1.4082399653118496</v>
      </c>
      <c r="F37">
        <f t="shared" si="1"/>
        <v>0.51851393987788741</v>
      </c>
      <c r="G37">
        <f>(log_regression!B60-BB!$N$2)^2</f>
        <v>1.8128491784814574E-2</v>
      </c>
      <c r="H37">
        <f t="shared" si="2"/>
        <v>3.2425923514855168</v>
      </c>
      <c r="I37">
        <f t="shared" si="3"/>
        <v>1.1939224684724346</v>
      </c>
      <c r="J37">
        <f t="shared" si="4"/>
        <v>1.2659008155178129E-3</v>
      </c>
      <c r="K37">
        <f>(Ln_regression!B60-BB!$N$3)^2</f>
        <v>9.611541633973128E-2</v>
      </c>
    </row>
    <row r="38" spans="1:11" x14ac:dyDescent="0.45">
      <c r="A38" t="s">
        <v>17</v>
      </c>
      <c r="B38">
        <v>2.5</v>
      </c>
      <c r="C38" s="5">
        <v>28.4</v>
      </c>
      <c r="D38">
        <f>(E38-$N$2)^2</f>
        <v>8.7772323597159704E-4</v>
      </c>
      <c r="E38">
        <f t="shared" si="0"/>
        <v>1.4533183400470377</v>
      </c>
      <c r="F38">
        <f t="shared" si="1"/>
        <v>0.3979400086720376</v>
      </c>
      <c r="G38">
        <f>(log_regression!B61-BB!$N$2)^2</f>
        <v>5.0354867103743164E-2</v>
      </c>
      <c r="H38">
        <f t="shared" si="2"/>
        <v>3.3463891451671604</v>
      </c>
      <c r="I38">
        <f t="shared" si="3"/>
        <v>0.91629073187415511</v>
      </c>
      <c r="J38">
        <f t="shared" si="4"/>
        <v>4.6535991663207181E-3</v>
      </c>
      <c r="K38">
        <f>(Ln_regression!B61-BB!$N$3)^2</f>
        <v>0.26697637475072666</v>
      </c>
    </row>
    <row r="39" spans="1:11" x14ac:dyDescent="0.45">
      <c r="A39" t="s">
        <v>56</v>
      </c>
      <c r="B39">
        <v>11</v>
      </c>
      <c r="C39" s="5">
        <v>37</v>
      </c>
      <c r="D39">
        <f>(E39-$N$2)^2</f>
        <v>2.088307601424285E-2</v>
      </c>
      <c r="E39">
        <f t="shared" si="0"/>
        <v>1.568201724066995</v>
      </c>
      <c r="F39">
        <f t="shared" si="1"/>
        <v>1.0413926851582251</v>
      </c>
      <c r="G39">
        <f>(log_regression!B62-BB!$N$2)^2</f>
        <v>6.4818970710354154E-2</v>
      </c>
      <c r="H39">
        <f t="shared" si="2"/>
        <v>3.6109179126442243</v>
      </c>
      <c r="I39">
        <f t="shared" si="3"/>
        <v>2.3978952727983707</v>
      </c>
      <c r="J39">
        <f t="shared" si="4"/>
        <v>0.11071994126089062</v>
      </c>
      <c r="K39">
        <f>(Ln_regression!B62-BB!$N$3)^2</f>
        <v>0.34366357833238276</v>
      </c>
    </row>
    <row r="40" spans="1:11" x14ac:dyDescent="0.45">
      <c r="A40" t="s">
        <v>58</v>
      </c>
      <c r="B40">
        <v>4.2880000000000003</v>
      </c>
      <c r="C40" s="5">
        <v>39.200000000000003</v>
      </c>
      <c r="D40">
        <f>(E40-$N$2)^2</f>
        <v>2.8762165951913433E-2</v>
      </c>
      <c r="E40">
        <f t="shared" si="0"/>
        <v>1.5932860670204574</v>
      </c>
      <c r="F40">
        <f t="shared" si="1"/>
        <v>0.63225477668471364</v>
      </c>
      <c r="G40">
        <f>(log_regression!B63-BB!$N$2)^2</f>
        <v>2.4971926567029005E-3</v>
      </c>
      <c r="H40">
        <f t="shared" si="2"/>
        <v>3.6686767467964168</v>
      </c>
      <c r="I40">
        <f t="shared" si="3"/>
        <v>1.4558204237685008</v>
      </c>
      <c r="J40">
        <f t="shared" si="4"/>
        <v>0.15249407331371531</v>
      </c>
      <c r="K40">
        <f>(Ln_regression!B63-BB!$N$3)^2</f>
        <v>1.3239861028073537E-2</v>
      </c>
    </row>
    <row r="41" spans="1:11" x14ac:dyDescent="0.45">
      <c r="A41" t="s">
        <v>5</v>
      </c>
      <c r="B41">
        <v>3.3849999999999998</v>
      </c>
      <c r="C41" s="5">
        <v>44.5</v>
      </c>
      <c r="D41">
        <f>(E41-$N$2)^2</f>
        <v>5.047573951131433E-2</v>
      </c>
      <c r="E41">
        <f t="shared" si="0"/>
        <v>1.6483600109809315</v>
      </c>
      <c r="F41">
        <f t="shared" si="1"/>
        <v>0.52955867302116311</v>
      </c>
      <c r="G41">
        <f>(log_regression!B64-BB!$N$2)^2</f>
        <v>1.5982078009172042E-2</v>
      </c>
      <c r="H41">
        <f t="shared" si="2"/>
        <v>3.7954891891721947</v>
      </c>
      <c r="I41">
        <f t="shared" si="3"/>
        <v>1.2193539063642382</v>
      </c>
      <c r="J41">
        <f t="shared" si="4"/>
        <v>0.26761722794003717</v>
      </c>
      <c r="K41">
        <f>(Ln_regression!B64-BB!$N$3)^2</f>
        <v>8.4735349198347437E-2</v>
      </c>
    </row>
    <row r="42" spans="1:11" x14ac:dyDescent="0.45">
      <c r="A42" t="s">
        <v>40</v>
      </c>
      <c r="B42">
        <v>35</v>
      </c>
      <c r="C42" s="5">
        <v>56</v>
      </c>
      <c r="D42">
        <f>(E42-$N$2)^2</f>
        <v>0.10529770671698373</v>
      </c>
      <c r="E42">
        <f t="shared" si="0"/>
        <v>1.7481880270062005</v>
      </c>
      <c r="F42">
        <f t="shared" si="1"/>
        <v>1.5440680443502757</v>
      </c>
      <c r="G42">
        <f>(log_regression!B65-BB!$N$2)^2</f>
        <v>0.39538167236867128</v>
      </c>
      <c r="H42">
        <f t="shared" si="2"/>
        <v>4.0253516907351496</v>
      </c>
      <c r="I42">
        <f t="shared" si="3"/>
        <v>3.5553480614894135</v>
      </c>
      <c r="J42">
        <f t="shared" si="4"/>
        <v>0.5582777122804844</v>
      </c>
      <c r="K42">
        <f>(Ln_regression!B65-BB!$N$3)^2</f>
        <v>2.0962733416492507</v>
      </c>
    </row>
    <row r="43" spans="1:11" x14ac:dyDescent="0.45">
      <c r="A43" t="s">
        <v>69</v>
      </c>
      <c r="B43">
        <v>4.1900000000000004</v>
      </c>
      <c r="C43" s="5">
        <v>58</v>
      </c>
      <c r="D43">
        <f>(E43-$N$2)^2</f>
        <v>0.11542058214832729</v>
      </c>
      <c r="E43">
        <f t="shared" si="0"/>
        <v>1.7634279935629373</v>
      </c>
      <c r="F43">
        <f t="shared" si="1"/>
        <v>0.62221402296629535</v>
      </c>
      <c r="G43">
        <f>(log_regression!B66-BB!$N$2)^2</f>
        <v>3.3000874130344445E-3</v>
      </c>
      <c r="H43">
        <f t="shared" si="2"/>
        <v>4.0604430105464191</v>
      </c>
      <c r="I43">
        <f t="shared" si="3"/>
        <v>1.4327007339340465</v>
      </c>
      <c r="J43">
        <f t="shared" si="4"/>
        <v>0.61194816640253202</v>
      </c>
      <c r="K43">
        <f>(Ln_regression!B66-BB!$N$3)^2</f>
        <v>1.7496727219580861E-2</v>
      </c>
    </row>
    <row r="44" spans="1:11" x14ac:dyDescent="0.45">
      <c r="A44" t="s">
        <v>18</v>
      </c>
      <c r="B44">
        <v>8.5</v>
      </c>
      <c r="C44" s="5">
        <v>70.2</v>
      </c>
      <c r="D44">
        <f>(E44-$N$2)^2</f>
        <v>0.17862893662038937</v>
      </c>
      <c r="E44">
        <f t="shared" si="0"/>
        <v>1.8463371121298053</v>
      </c>
      <c r="F44">
        <f t="shared" si="1"/>
        <v>0.92941892571429274</v>
      </c>
      <c r="G44">
        <f>(log_regression!B67-BB!$N$2)^2</f>
        <v>2.9323468778534902E-2</v>
      </c>
      <c r="H44">
        <f t="shared" si="2"/>
        <v>4.2513483110317658</v>
      </c>
      <c r="I44">
        <f t="shared" si="3"/>
        <v>2.1400661634962708</v>
      </c>
      <c r="J44">
        <f t="shared" si="4"/>
        <v>0.94707242154440752</v>
      </c>
      <c r="K44">
        <f>(Ln_regression!B67-BB!$N$3)^2</f>
        <v>0.15547004370958731</v>
      </c>
    </row>
    <row r="45" spans="1:11" x14ac:dyDescent="0.45">
      <c r="A45" t="s">
        <v>27</v>
      </c>
      <c r="B45">
        <v>60</v>
      </c>
      <c r="C45" s="5">
        <v>81</v>
      </c>
      <c r="D45">
        <f>(E45-$N$2)^2</f>
        <v>0.23502432370325227</v>
      </c>
      <c r="E45">
        <f t="shared" si="0"/>
        <v>1.9084850188786497</v>
      </c>
      <c r="F45">
        <f t="shared" si="1"/>
        <v>1.7781512503836436</v>
      </c>
      <c r="G45">
        <f>(log_regression!B68-BB!$N$2)^2</f>
        <v>0.64488677885222723</v>
      </c>
      <c r="H45">
        <f t="shared" si="2"/>
        <v>4.3944491546724391</v>
      </c>
      <c r="I45">
        <f t="shared" si="3"/>
        <v>4.0943445622221004</v>
      </c>
      <c r="J45">
        <f t="shared" si="4"/>
        <v>1.2460750177587365</v>
      </c>
      <c r="K45">
        <f>(Ln_regression!B68-BB!$N$3)^2</f>
        <v>3.4191239942691314</v>
      </c>
    </row>
    <row r="46" spans="1:11" x14ac:dyDescent="0.45">
      <c r="A46" t="s">
        <v>62</v>
      </c>
      <c r="B46">
        <v>14.83</v>
      </c>
      <c r="C46" s="5">
        <v>98.2</v>
      </c>
      <c r="D46">
        <f>(E46-$N$2)^2</f>
        <v>0.32310077571055634</v>
      </c>
      <c r="E46">
        <f t="shared" si="0"/>
        <v>1.9921114877869497</v>
      </c>
      <c r="F46">
        <f t="shared" si="1"/>
        <v>1.171141151028382</v>
      </c>
      <c r="G46">
        <f>(log_regression!B69-BB!$N$2)^2</f>
        <v>0.12332890832278348</v>
      </c>
      <c r="H46">
        <f t="shared" si="2"/>
        <v>4.5870062153604199</v>
      </c>
      <c r="I46">
        <f t="shared" si="3"/>
        <v>2.6966521561498409</v>
      </c>
      <c r="J46">
        <f t="shared" si="4"/>
        <v>1.7130473922339011</v>
      </c>
      <c r="K46">
        <f>(Ln_regression!B69-BB!$N$3)^2</f>
        <v>0.65387730600393101</v>
      </c>
    </row>
    <row r="47" spans="1:11" x14ac:dyDescent="0.45">
      <c r="A47" t="s">
        <v>19</v>
      </c>
      <c r="B47">
        <v>30</v>
      </c>
      <c r="C47" s="6">
        <v>106</v>
      </c>
      <c r="D47">
        <f>(E47-$N$2)^2</f>
        <v>0.36193930809154345</v>
      </c>
      <c r="E47">
        <f t="shared" si="0"/>
        <v>2.0253058652647704</v>
      </c>
      <c r="F47">
        <f t="shared" si="1"/>
        <v>1.4771212547196624</v>
      </c>
      <c r="G47">
        <f>(log_regression!B70-BB!$N$2)^2</f>
        <v>0.33519208340429774</v>
      </c>
      <c r="H47">
        <f t="shared" si="2"/>
        <v>4.6634390941120669</v>
      </c>
      <c r="I47">
        <f t="shared" si="3"/>
        <v>3.4011973816621555</v>
      </c>
      <c r="J47">
        <f t="shared" si="4"/>
        <v>1.91896533367841</v>
      </c>
      <c r="K47">
        <f>(Ln_regression!B70-BB!$N$3)^2</f>
        <v>1.7771542736485688</v>
      </c>
    </row>
    <row r="48" spans="1:11" x14ac:dyDescent="0.45">
      <c r="A48" t="s">
        <v>29</v>
      </c>
      <c r="B48">
        <v>27.66</v>
      </c>
      <c r="C48" s="6">
        <v>115</v>
      </c>
      <c r="D48">
        <f>(E48-$N$2)^2</f>
        <v>0.40577650969369683</v>
      </c>
      <c r="E48">
        <f t="shared" si="0"/>
        <v>2.0606978403536118</v>
      </c>
      <c r="F48">
        <f t="shared" si="1"/>
        <v>1.4418521757732918</v>
      </c>
      <c r="G48">
        <f>(log_regression!B71-BB!$N$2)^2</f>
        <v>0.30548059705742459</v>
      </c>
      <c r="H48">
        <f t="shared" si="2"/>
        <v>4.7449321283632502</v>
      </c>
      <c r="I48">
        <f t="shared" si="3"/>
        <v>3.3199873262366122</v>
      </c>
      <c r="J48">
        <f t="shared" si="4"/>
        <v>2.1513857100215286</v>
      </c>
      <c r="K48">
        <f>(Ln_regression!B71-BB!$N$3)^2</f>
        <v>1.6196270003265765</v>
      </c>
    </row>
    <row r="49" spans="1:11" x14ac:dyDescent="0.45">
      <c r="A49" t="s">
        <v>53</v>
      </c>
      <c r="B49">
        <v>10</v>
      </c>
      <c r="C49" s="6">
        <v>115</v>
      </c>
      <c r="D49">
        <f>(E49-$N$2)^2</f>
        <v>0.40577650969369683</v>
      </c>
      <c r="E49">
        <f t="shared" si="0"/>
        <v>2.0606978403536118</v>
      </c>
      <c r="F49">
        <f t="shared" si="1"/>
        <v>1</v>
      </c>
      <c r="G49">
        <f>(log_regression!B72-BB!$N$2)^2</f>
        <v>5.0078581964240899E-2</v>
      </c>
      <c r="H49">
        <f t="shared" si="2"/>
        <v>4.7449321283632502</v>
      </c>
      <c r="I49">
        <f t="shared" si="3"/>
        <v>2.3025850929940459</v>
      </c>
      <c r="J49">
        <f t="shared" si="4"/>
        <v>2.1513857100215286</v>
      </c>
      <c r="K49">
        <f>(Ln_regression!B72-BB!$N$3)^2</f>
        <v>0.26551153909164754</v>
      </c>
    </row>
    <row r="50" spans="1:11" x14ac:dyDescent="0.45">
      <c r="A50" t="s">
        <v>33</v>
      </c>
      <c r="B50">
        <v>36.33</v>
      </c>
      <c r="C50" s="6">
        <v>119.5</v>
      </c>
      <c r="D50">
        <f>(E50-$N$2)^2</f>
        <v>0.42729226000512038</v>
      </c>
      <c r="E50">
        <f t="shared" si="0"/>
        <v>2.0773679052841563</v>
      </c>
      <c r="F50">
        <f t="shared" si="1"/>
        <v>1.5602653978627146</v>
      </c>
      <c r="G50">
        <f>(log_regression!B73-BB!$N$2)^2</f>
        <v>0.41069044712391917</v>
      </c>
      <c r="H50">
        <f t="shared" si="2"/>
        <v>4.7833163713715656</v>
      </c>
      <c r="I50">
        <f t="shared" si="3"/>
        <v>3.5926438462331105</v>
      </c>
      <c r="J50">
        <f t="shared" si="4"/>
        <v>2.2654600259431934</v>
      </c>
      <c r="K50">
        <f>(Ln_regression!B73-BB!$N$3)^2</f>
        <v>2.1774389055978389</v>
      </c>
    </row>
    <row r="51" spans="1:11" x14ac:dyDescent="0.45">
      <c r="A51" t="s">
        <v>20</v>
      </c>
      <c r="B51">
        <v>49</v>
      </c>
      <c r="C51" s="6">
        <v>125</v>
      </c>
      <c r="D51">
        <f>(E51-$N$2)^2</f>
        <v>0.45322256601286692</v>
      </c>
      <c r="E51">
        <f t="shared" si="0"/>
        <v>2.0969100130080562</v>
      </c>
      <c r="F51">
        <f t="shared" si="1"/>
        <v>1.6901960800285136</v>
      </c>
      <c r="G51">
        <f>(log_regression!B74-BB!$N$2)^2</f>
        <v>0.54401459060113067</v>
      </c>
      <c r="H51">
        <f t="shared" si="2"/>
        <v>4.8283137373023015</v>
      </c>
      <c r="I51">
        <f t="shared" si="3"/>
        <v>3.8918202981106265</v>
      </c>
      <c r="J51">
        <f t="shared" si="4"/>
        <v>2.4029398663697914</v>
      </c>
      <c r="K51">
        <f>(Ln_regression!B74-BB!$N$3)^2</f>
        <v>2.8843099299808221</v>
      </c>
    </row>
    <row r="52" spans="1:11" x14ac:dyDescent="0.45">
      <c r="A52" t="s">
        <v>39</v>
      </c>
      <c r="B52">
        <v>100</v>
      </c>
      <c r="C52" s="6">
        <v>157</v>
      </c>
      <c r="D52">
        <f>(E52-$N$2)^2</f>
        <v>0.59630474214384288</v>
      </c>
      <c r="E52">
        <f t="shared" si="0"/>
        <v>2.1958996524092336</v>
      </c>
      <c r="F52">
        <f t="shared" si="1"/>
        <v>2</v>
      </c>
      <c r="G52">
        <f>(log_regression!B75-BB!$N$2)^2</f>
        <v>0.93740261211863085</v>
      </c>
      <c r="H52">
        <f t="shared" si="2"/>
        <v>5.0562458053483077</v>
      </c>
      <c r="I52">
        <f t="shared" si="3"/>
        <v>4.6051701859880918</v>
      </c>
      <c r="J52">
        <f t="shared" si="4"/>
        <v>3.1615469856417477</v>
      </c>
      <c r="K52">
        <f>(Ln_regression!B75-BB!$N$3)^2</f>
        <v>4.9700131379492962</v>
      </c>
    </row>
    <row r="53" spans="1:11" x14ac:dyDescent="0.45">
      <c r="A53" t="s">
        <v>10</v>
      </c>
      <c r="B53">
        <v>160</v>
      </c>
      <c r="C53" s="6">
        <v>169</v>
      </c>
      <c r="D53">
        <f>(E53-$N$2)^2</f>
        <v>0.64672921010041506</v>
      </c>
      <c r="E53">
        <f t="shared" si="0"/>
        <v>2.2278867046136734</v>
      </c>
      <c r="F53">
        <f t="shared" si="1"/>
        <v>2.2041199826559246</v>
      </c>
      <c r="G53">
        <f>(log_regression!B76-BB!$N$2)^2</f>
        <v>1.2547251203755456</v>
      </c>
      <c r="H53">
        <f t="shared" si="2"/>
        <v>5.1298987149230735</v>
      </c>
      <c r="I53">
        <f t="shared" si="3"/>
        <v>5.0751738152338266</v>
      </c>
      <c r="J53">
        <f t="shared" si="4"/>
        <v>3.428892377022577</v>
      </c>
      <c r="K53">
        <f>(Ln_regression!B76-BB!$N$3)^2</f>
        <v>6.652424744888898</v>
      </c>
    </row>
    <row r="54" spans="1:11" x14ac:dyDescent="0.45">
      <c r="A54" t="s">
        <v>63</v>
      </c>
      <c r="B54">
        <v>55.5</v>
      </c>
      <c r="C54" s="6">
        <v>175</v>
      </c>
      <c r="D54">
        <f>(E54-$N$2)^2</f>
        <v>0.67132803631193494</v>
      </c>
      <c r="E54">
        <f t="shared" si="0"/>
        <v>2.2430380486862944</v>
      </c>
      <c r="F54">
        <f t="shared" si="1"/>
        <v>1.7442929831226763</v>
      </c>
      <c r="G54">
        <f>(log_regression!B77-BB!$N$2)^2</f>
        <v>0.60504111874039923</v>
      </c>
      <c r="H54">
        <f t="shared" si="2"/>
        <v>5.1647859739235145</v>
      </c>
      <c r="I54">
        <f t="shared" si="3"/>
        <v>4.0163830207523885</v>
      </c>
      <c r="J54">
        <f t="shared" si="4"/>
        <v>3.5593128472334215</v>
      </c>
      <c r="K54">
        <f>(Ln_regression!B77-BB!$N$3)^2</f>
        <v>3.2078663642114664</v>
      </c>
    </row>
    <row r="55" spans="1:11" x14ac:dyDescent="0.45">
      <c r="A55" t="s">
        <v>60</v>
      </c>
      <c r="B55">
        <v>6.8</v>
      </c>
      <c r="C55" s="6">
        <v>179</v>
      </c>
      <c r="D55">
        <f>(E55-$N$2)^2</f>
        <v>0.68750810517363892</v>
      </c>
      <c r="E55">
        <f t="shared" si="0"/>
        <v>2.2528530309798933</v>
      </c>
      <c r="F55">
        <f t="shared" si="1"/>
        <v>0.83250891270623628</v>
      </c>
      <c r="G55">
        <f>(log_regression!B78-BB!$N$2)^2</f>
        <v>9.820786949121663E-3</v>
      </c>
      <c r="H55">
        <f t="shared" si="2"/>
        <v>5.1873858058407549</v>
      </c>
      <c r="I55">
        <f t="shared" si="3"/>
        <v>1.9169226121820611</v>
      </c>
      <c r="J55">
        <f t="shared" si="4"/>
        <v>3.6450979237586969</v>
      </c>
      <c r="K55">
        <f>(Ln_regression!B78-BB!$N$3)^2</f>
        <v>5.2068811768959562E-2</v>
      </c>
    </row>
    <row r="56" spans="1:11" x14ac:dyDescent="0.45">
      <c r="A56" t="s">
        <v>8</v>
      </c>
      <c r="B56">
        <v>10.55</v>
      </c>
      <c r="C56" s="6">
        <v>179.5</v>
      </c>
      <c r="D56">
        <f>(E56-$N$2)^2</f>
        <v>0.68951850056828756</v>
      </c>
      <c r="E56">
        <f t="shared" si="0"/>
        <v>2.2540644529143381</v>
      </c>
      <c r="F56">
        <f t="shared" si="1"/>
        <v>1.0232524596337116</v>
      </c>
      <c r="G56">
        <f>(log_regression!B79-BB!$N$2)^2</f>
        <v>5.8125294100183446E-2</v>
      </c>
      <c r="H56">
        <f t="shared" si="2"/>
        <v>5.1901752079283332</v>
      </c>
      <c r="I56">
        <f t="shared" si="3"/>
        <v>2.3561258599220753</v>
      </c>
      <c r="J56">
        <f t="shared" si="4"/>
        <v>3.6557568353028982</v>
      </c>
      <c r="K56">
        <f>(Ln_regression!B79-BB!$N$3)^2</f>
        <v>0.30817438696076432</v>
      </c>
    </row>
    <row r="57" spans="1:11" x14ac:dyDescent="0.45">
      <c r="A57" t="s">
        <v>55</v>
      </c>
      <c r="B57">
        <v>192</v>
      </c>
      <c r="C57" s="6">
        <v>180</v>
      </c>
      <c r="D57">
        <f>(E57-$N$2)^2</f>
        <v>0.6915262266081309</v>
      </c>
      <c r="E57">
        <f t="shared" si="0"/>
        <v>2.255272505103306</v>
      </c>
      <c r="F57">
        <f t="shared" si="1"/>
        <v>2.2833012287035497</v>
      </c>
      <c r="G57">
        <f>(log_regression!B80-BB!$N$2)^2</f>
        <v>1.3902501401387237</v>
      </c>
      <c r="H57">
        <f t="shared" si="2"/>
        <v>5.1929568508902104</v>
      </c>
      <c r="I57">
        <f t="shared" si="3"/>
        <v>5.2574953720277815</v>
      </c>
      <c r="J57">
        <f t="shared" si="4"/>
        <v>3.6664015941999049</v>
      </c>
      <c r="K57">
        <f>(Ln_regression!B80-BB!$N$3)^2</f>
        <v>7.3709645910938466</v>
      </c>
    </row>
    <row r="58" spans="1:11" x14ac:dyDescent="0.45">
      <c r="A58" t="s">
        <v>44</v>
      </c>
      <c r="B58">
        <v>93</v>
      </c>
      <c r="C58" s="6">
        <v>225</v>
      </c>
      <c r="D58">
        <f>(E58-$N$2)^2</f>
        <v>0.86209474286765597</v>
      </c>
      <c r="E58">
        <f t="shared" si="0"/>
        <v>2.3521825181113627</v>
      </c>
      <c r="F58">
        <f t="shared" si="1"/>
        <v>1.968482948553935</v>
      </c>
      <c r="G58">
        <f>(log_regression!B81-BB!$N$2)^2</f>
        <v>0.89252202534102765</v>
      </c>
      <c r="H58">
        <f t="shared" si="2"/>
        <v>5.4161004022044201</v>
      </c>
      <c r="I58">
        <f t="shared" si="3"/>
        <v>4.5325994931532563</v>
      </c>
      <c r="J58">
        <f t="shared" si="4"/>
        <v>4.5707384882633812</v>
      </c>
      <c r="K58">
        <f>(Ln_regression!B81-BB!$N$3)^2</f>
        <v>4.7320608397159596</v>
      </c>
    </row>
    <row r="59" spans="1:11" x14ac:dyDescent="0.45">
      <c r="A59" t="s">
        <v>42</v>
      </c>
      <c r="B59">
        <v>180</v>
      </c>
      <c r="C59" s="6">
        <v>260</v>
      </c>
      <c r="D59">
        <f>(E59-$N$2)^2</f>
        <v>0.9826388182860849</v>
      </c>
      <c r="E59">
        <f t="shared" si="0"/>
        <v>2.4149733479708178</v>
      </c>
      <c r="F59">
        <f t="shared" si="1"/>
        <v>2.255272505103306</v>
      </c>
      <c r="G59">
        <f>(log_regression!B82-BB!$N$2)^2</f>
        <v>1.341482235326624</v>
      </c>
      <c r="H59">
        <f t="shared" si="2"/>
        <v>5.5606816310155276</v>
      </c>
      <c r="I59">
        <f t="shared" si="3"/>
        <v>5.1929568508902104</v>
      </c>
      <c r="J59">
        <f t="shared" si="4"/>
        <v>5.2098508939537194</v>
      </c>
      <c r="K59">
        <f>(Ln_regression!B82-BB!$N$3)^2</f>
        <v>7.112402128718581</v>
      </c>
    </row>
    <row r="60" spans="1:11" x14ac:dyDescent="0.45">
      <c r="A60" t="s">
        <v>11</v>
      </c>
      <c r="B60">
        <v>110</v>
      </c>
      <c r="C60" s="6">
        <v>288</v>
      </c>
      <c r="D60">
        <f>(E60-$N$2)^2</f>
        <v>1.0726756126108234</v>
      </c>
      <c r="E60">
        <f t="shared" si="0"/>
        <v>2.459392487759231</v>
      </c>
      <c r="F60">
        <f t="shared" si="1"/>
        <v>2.0413926851582249</v>
      </c>
      <c r="G60">
        <f>(log_regression!B83-BB!$N$2)^2</f>
        <v>0.9980185854278022</v>
      </c>
      <c r="H60">
        <f t="shared" si="2"/>
        <v>5.6629604801359461</v>
      </c>
      <c r="I60">
        <f t="shared" si="3"/>
        <v>4.7004803657924166</v>
      </c>
      <c r="J60">
        <f t="shared" si="4"/>
        <v>5.6872168036575799</v>
      </c>
      <c r="K60">
        <f>(Ln_regression!B83-BB!$N$3)^2</f>
        <v>5.2913928523020024</v>
      </c>
    </row>
    <row r="61" spans="1:11" x14ac:dyDescent="0.45">
      <c r="A61" t="s">
        <v>67</v>
      </c>
      <c r="B61">
        <v>210</v>
      </c>
      <c r="C61" s="6">
        <v>302</v>
      </c>
      <c r="D61">
        <f>(E61-$N$2)^2</f>
        <v>1.1158013732152134</v>
      </c>
      <c r="E61">
        <f t="shared" si="0"/>
        <v>2.4800069429571505</v>
      </c>
      <c r="F61">
        <f t="shared" si="1"/>
        <v>2.3222192947339191</v>
      </c>
      <c r="G61">
        <f>(log_regression!B84-BB!$N$2)^2</f>
        <v>1.4594085015150353</v>
      </c>
      <c r="H61">
        <f t="shared" si="2"/>
        <v>5.7104270173748697</v>
      </c>
      <c r="I61">
        <f t="shared" si="3"/>
        <v>5.3471075307174685</v>
      </c>
      <c r="J61">
        <f t="shared" si="4"/>
        <v>5.9158651923189414</v>
      </c>
      <c r="K61">
        <f>(Ln_regression!B84-BB!$N$3)^2</f>
        <v>7.7376351765986975</v>
      </c>
    </row>
    <row r="62" spans="1:11" x14ac:dyDescent="0.45">
      <c r="A62" t="s">
        <v>37</v>
      </c>
      <c r="B62">
        <v>62</v>
      </c>
      <c r="C62" s="6">
        <v>320</v>
      </c>
      <c r="D62">
        <f>(E62-$N$2)^2</f>
        <v>1.1695514760978354</v>
      </c>
      <c r="E62">
        <f t="shared" si="0"/>
        <v>2.5051499783199058</v>
      </c>
      <c r="F62">
        <f t="shared" si="1"/>
        <v>1.7923916894982539</v>
      </c>
      <c r="G62">
        <f>(log_regression!B85-BB!$N$2)^2</f>
        <v>0.66202501764980926</v>
      </c>
      <c r="H62">
        <f t="shared" si="2"/>
        <v>5.768320995793772</v>
      </c>
      <c r="I62">
        <f t="shared" si="3"/>
        <v>4.1271343850450917</v>
      </c>
      <c r="J62">
        <f t="shared" si="4"/>
        <v>6.2008427612303336</v>
      </c>
      <c r="K62">
        <f>(Ln_regression!B85-BB!$N$3)^2</f>
        <v>3.5099891901669564</v>
      </c>
    </row>
    <row r="63" spans="1:11" x14ac:dyDescent="0.45">
      <c r="A63" t="s">
        <v>32</v>
      </c>
      <c r="B63">
        <v>85</v>
      </c>
      <c r="C63" s="6">
        <v>325</v>
      </c>
      <c r="D63">
        <f>(E63-$N$2)^2</f>
        <v>1.1841605560649864</v>
      </c>
      <c r="E63">
        <f t="shared" si="0"/>
        <v>2.5118833609788744</v>
      </c>
      <c r="F63">
        <f t="shared" si="1"/>
        <v>1.9294189257142926</v>
      </c>
      <c r="G63">
        <f>(log_regression!B86-BB!$N$2)^2</f>
        <v>0.83842237220900651</v>
      </c>
      <c r="H63">
        <f t="shared" si="2"/>
        <v>5.7838251823297373</v>
      </c>
      <c r="I63">
        <f t="shared" si="3"/>
        <v>4.4426512564903167</v>
      </c>
      <c r="J63">
        <f t="shared" si="4"/>
        <v>6.2782986147039965</v>
      </c>
      <c r="K63">
        <f>(Ln_regression!B86-BB!$N$3)^2</f>
        <v>4.4452299909977606</v>
      </c>
    </row>
    <row r="64" spans="1:11" x14ac:dyDescent="0.45">
      <c r="A64" t="s">
        <v>31</v>
      </c>
      <c r="B64">
        <v>207</v>
      </c>
      <c r="C64" s="6">
        <v>406</v>
      </c>
      <c r="D64">
        <f>(E64-$N$2)^2</f>
        <v>1.4038318155544443</v>
      </c>
      <c r="E64">
        <f t="shared" si="0"/>
        <v>2.6085260335771943</v>
      </c>
      <c r="F64">
        <f t="shared" si="1"/>
        <v>2.3159703454569178</v>
      </c>
      <c r="G64">
        <f>(log_regression!B87-BB!$N$2)^2</f>
        <v>1.4481908362215667</v>
      </c>
      <c r="H64">
        <f t="shared" si="2"/>
        <v>6.0063531596017325</v>
      </c>
      <c r="I64">
        <f t="shared" si="3"/>
        <v>5.3327187932653688</v>
      </c>
      <c r="J64">
        <f t="shared" si="4"/>
        <v>7.4429732503175625</v>
      </c>
      <c r="K64">
        <f>(Ln_regression!B87-BB!$N$3)^2</f>
        <v>7.678160258175267</v>
      </c>
    </row>
    <row r="65" spans="1:12" x14ac:dyDescent="0.45">
      <c r="A65" t="s">
        <v>21</v>
      </c>
      <c r="B65">
        <v>187.1</v>
      </c>
      <c r="C65" s="6">
        <v>419</v>
      </c>
      <c r="D65">
        <f>(E65-$N$2)^2</f>
        <v>1.4364551694505885</v>
      </c>
      <c r="E65">
        <f t="shared" si="0"/>
        <v>2.6222140229662951</v>
      </c>
      <c r="F65">
        <f t="shared" si="1"/>
        <v>2.2720737875000099</v>
      </c>
      <c r="G65">
        <f>(log_regression!B88-BB!$N$2)^2</f>
        <v>1.3706106908502518</v>
      </c>
      <c r="H65">
        <f t="shared" si="2"/>
        <v>6.0378709199221374</v>
      </c>
      <c r="I65">
        <f t="shared" si="3"/>
        <v>5.2316432332800442</v>
      </c>
      <c r="J65">
        <f t="shared" si="4"/>
        <v>7.6159389486969999</v>
      </c>
      <c r="K65">
        <f>(Ln_regression!B88-BB!$N$3)^2</f>
        <v>7.2668382320204605</v>
      </c>
    </row>
    <row r="66" spans="1:12" x14ac:dyDescent="0.45">
      <c r="A66" t="s">
        <v>15</v>
      </c>
      <c r="B66">
        <v>465</v>
      </c>
      <c r="C66" s="6">
        <v>423</v>
      </c>
      <c r="D66">
        <f>(E66-$N$2)^2</f>
        <v>1.4463632259125032</v>
      </c>
      <c r="E66">
        <f t="shared" si="0"/>
        <v>2.6263403673750423</v>
      </c>
      <c r="F66">
        <f t="shared" si="1"/>
        <v>2.667452952889954</v>
      </c>
      <c r="G66">
        <f>(log_regression!B89-BB!$N$2)^2</f>
        <v>2.1463898648326629</v>
      </c>
      <c r="H66">
        <f t="shared" si="2"/>
        <v>6.0473721790462776</v>
      </c>
      <c r="I66">
        <f t="shared" si="3"/>
        <v>6.1420374055873559</v>
      </c>
      <c r="J66">
        <f t="shared" si="4"/>
        <v>7.6684704545309366</v>
      </c>
      <c r="K66">
        <f>(Ln_regression!B89-BB!$N$3)^2</f>
        <v>11.379940368706297</v>
      </c>
    </row>
    <row r="67" spans="1:12" x14ac:dyDescent="0.45">
      <c r="A67" t="s">
        <v>13</v>
      </c>
      <c r="B67">
        <v>52.16</v>
      </c>
      <c r="C67" s="6">
        <v>440</v>
      </c>
      <c r="D67">
        <f>(E67-$N$2)^2</f>
        <v>1.4878162401196011</v>
      </c>
      <c r="E67">
        <f t="shared" ref="E67:E72" si="5">LOG(C67)</f>
        <v>2.6434526764861874</v>
      </c>
      <c r="F67">
        <f t="shared" ref="F67:F72" si="6">LOG(B67)</f>
        <v>1.7173375827238637</v>
      </c>
      <c r="G67">
        <f>(log_regression!B90-BB!$N$2)^2</f>
        <v>0.57422740299283737</v>
      </c>
      <c r="H67">
        <f t="shared" ref="H67:H72" si="7">LN(C67)</f>
        <v>6.0867747269123065</v>
      </c>
      <c r="I67">
        <f t="shared" ref="I67:I72" si="8">LN(B67)</f>
        <v>3.9543159176183975</v>
      </c>
      <c r="J67">
        <f t="shared" ref="J67:J72" si="9">(H67-$N$3)^2</f>
        <v>7.8882501122291844</v>
      </c>
      <c r="K67">
        <f>(Ln_regression!B90-BB!$N$3)^2</f>
        <v>3.0444951829126494</v>
      </c>
    </row>
    <row r="68" spans="1:12" x14ac:dyDescent="0.45">
      <c r="A68" t="s">
        <v>51</v>
      </c>
      <c r="B68">
        <v>250.01</v>
      </c>
      <c r="C68" s="6">
        <v>490</v>
      </c>
      <c r="D68">
        <f>(E68-$N$2)^2</f>
        <v>1.6040327220132444</v>
      </c>
      <c r="E68">
        <f t="shared" si="5"/>
        <v>2.6901960800285138</v>
      </c>
      <c r="F68">
        <f t="shared" si="6"/>
        <v>2.3979573801038874</v>
      </c>
      <c r="G68">
        <f>(log_regression!B91-BB!$N$2)^2</f>
        <v>1.598809099647382</v>
      </c>
      <c r="H68">
        <f t="shared" si="7"/>
        <v>6.1944053911046719</v>
      </c>
      <c r="I68">
        <f t="shared" si="8"/>
        <v>5.5215009170622675</v>
      </c>
      <c r="J68">
        <f t="shared" si="9"/>
        <v>8.5044180579875341</v>
      </c>
      <c r="K68">
        <f>(Ln_regression!B91-BB!$N$3)^2</f>
        <v>8.4767229444361405</v>
      </c>
    </row>
    <row r="69" spans="1:12" x14ac:dyDescent="0.45">
      <c r="A69" t="s">
        <v>28</v>
      </c>
      <c r="B69">
        <v>529</v>
      </c>
      <c r="C69" s="6">
        <v>680</v>
      </c>
      <c r="D69">
        <f>(E69-$N$2)^2</f>
        <v>1.9847652462376888</v>
      </c>
      <c r="E69">
        <f t="shared" si="5"/>
        <v>2.8325089127062362</v>
      </c>
      <c r="F69">
        <f t="shared" si="6"/>
        <v>2.7234556720351857</v>
      </c>
      <c r="G69">
        <f>(log_regression!B92-BB!$N$2)^2</f>
        <v>2.2702817745613952</v>
      </c>
      <c r="H69">
        <f t="shared" si="7"/>
        <v>6.522092798170152</v>
      </c>
      <c r="I69">
        <f t="shared" si="8"/>
        <v>6.2709884318582994</v>
      </c>
      <c r="J69">
        <f t="shared" si="9"/>
        <v>10.523023108770792</v>
      </c>
      <c r="K69">
        <f>(Ln_regression!B92-BB!$N$3)^2</f>
        <v>12.036802650800626</v>
      </c>
    </row>
    <row r="70" spans="1:12" x14ac:dyDescent="0.45">
      <c r="A70" t="s">
        <v>7</v>
      </c>
      <c r="B70">
        <v>2547</v>
      </c>
      <c r="C70" s="6">
        <v>4603</v>
      </c>
      <c r="D70">
        <f>(E70-$N$2)^2</f>
        <v>5.0146840740958627</v>
      </c>
      <c r="E70">
        <f t="shared" si="5"/>
        <v>3.6630409748939741</v>
      </c>
      <c r="F70">
        <f t="shared" si="6"/>
        <v>3.406028944963615</v>
      </c>
      <c r="G70">
        <f>(log_regression!B93-BB!$N$2)^2</f>
        <v>4.0596685218124637</v>
      </c>
      <c r="H70">
        <f t="shared" si="7"/>
        <v>8.4344635438172411</v>
      </c>
      <c r="I70">
        <f t="shared" si="8"/>
        <v>7.8426714749794568</v>
      </c>
      <c r="J70">
        <f t="shared" si="9"/>
        <v>26.587344017094956</v>
      </c>
      <c r="K70">
        <f>(Ln_regression!B93-BB!$N$3)^2</f>
        <v>21.523948864966172</v>
      </c>
    </row>
    <row r="71" spans="1:12" x14ac:dyDescent="0.45">
      <c r="A71" t="s">
        <v>4</v>
      </c>
      <c r="B71">
        <v>6654</v>
      </c>
      <c r="C71" s="6">
        <v>5712</v>
      </c>
      <c r="D71">
        <f>(E71-$N$2)^2</f>
        <v>5.4433381256052638</v>
      </c>
      <c r="E71">
        <f t="shared" si="5"/>
        <v>3.7567881987681178</v>
      </c>
      <c r="F71">
        <f t="shared" si="6"/>
        <v>3.8230827965328036</v>
      </c>
      <c r="G71">
        <f>(log_regression!B94-BB!$N$2)^2</f>
        <v>5.4071236234269602</v>
      </c>
      <c r="H71">
        <f t="shared" si="7"/>
        <v>8.6503245040194194</v>
      </c>
      <c r="I71">
        <f t="shared" si="8"/>
        <v>8.8029734565784228</v>
      </c>
      <c r="J71">
        <f t="shared" si="9"/>
        <v>28.860024122841555</v>
      </c>
      <c r="K71">
        <f>(Ln_regression!B94-BB!$N$3)^2</f>
        <v>28.668018522170563</v>
      </c>
    </row>
    <row r="72" spans="1:12" x14ac:dyDescent="0.45">
      <c r="B72">
        <v>1025</v>
      </c>
      <c r="C72" s="6">
        <v>844</v>
      </c>
      <c r="D72">
        <f>SUM(D2:D71)</f>
        <v>69.815521406114314</v>
      </c>
      <c r="E72">
        <f t="shared" si="5"/>
        <v>2.9263424466256551</v>
      </c>
      <c r="F72">
        <f t="shared" si="6"/>
        <v>3.0107238653917729</v>
      </c>
      <c r="G72">
        <f>SUM(G2:G71)</f>
        <v>64.590016982957664</v>
      </c>
      <c r="H72">
        <f t="shared" si="7"/>
        <v>6.7381524945959574</v>
      </c>
      <c r="I72">
        <f t="shared" si="8"/>
        <v>6.932447891572509</v>
      </c>
      <c r="J72">
        <f t="shared" si="9"/>
        <v>11.971466051159126</v>
      </c>
    </row>
    <row r="73" spans="1:12" x14ac:dyDescent="0.45">
      <c r="J73">
        <f>SUM(J2:J72)</f>
        <v>382.12624707630061</v>
      </c>
      <c r="K73">
        <f>SUM(K2:K71)</f>
        <v>342.44968899771129</v>
      </c>
      <c r="L73">
        <f>K73/J73</f>
        <v>0.89616897980141375</v>
      </c>
    </row>
    <row r="74" spans="1:12" x14ac:dyDescent="0.45">
      <c r="C74" t="s">
        <v>115</v>
      </c>
    </row>
    <row r="75" spans="1:12" x14ac:dyDescent="0.45">
      <c r="D75">
        <f>Ln_regression!B18*I72+Ln_regression!B17</f>
        <v>7.2399804926260902</v>
      </c>
      <c r="E75">
        <f>(H72-Ln_regression!B17)/Ln_regression!B18</f>
        <v>6.2583221979648398</v>
      </c>
    </row>
    <row r="77" spans="1:12" x14ac:dyDescent="0.45">
      <c r="C77">
        <v>1025</v>
      </c>
      <c r="D77">
        <f>EXP(D75)</f>
        <v>1394.0667760193521</v>
      </c>
    </row>
    <row r="78" spans="1:12" x14ac:dyDescent="0.45">
      <c r="B78">
        <f>10^F78</f>
        <v>522.34181832956847</v>
      </c>
      <c r="C78">
        <f>EXP(E75)</f>
        <v>522.34181832956517</v>
      </c>
      <c r="D78">
        <v>844</v>
      </c>
      <c r="F78">
        <f>(E72-log_regression!B17)/log_regression!B18</f>
        <v>2.7179547965487627</v>
      </c>
    </row>
  </sheetData>
  <autoFilter ref="A1:C71" xr:uid="{00000000-0009-0000-0000-000000000000}">
    <sortState xmlns:xlrd2="http://schemas.microsoft.com/office/spreadsheetml/2017/richdata2" ref="A2:C71">
      <sortCondition ref="C1:C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opLeftCell="A10" workbookViewId="0">
      <selection activeCell="J24" sqref="J24"/>
    </sheetView>
  </sheetViews>
  <sheetFormatPr defaultRowHeight="14.25" x14ac:dyDescent="0.45"/>
  <cols>
    <col min="7" max="7" width="14.53125" customWidth="1"/>
  </cols>
  <sheetData>
    <row r="1" spans="1:9" x14ac:dyDescent="0.45">
      <c r="A1" t="s">
        <v>72</v>
      </c>
    </row>
    <row r="2" spans="1:9" ht="14.65" thickBot="1" x14ac:dyDescent="0.5"/>
    <row r="3" spans="1:9" x14ac:dyDescent="0.45">
      <c r="A3" s="3" t="s">
        <v>73</v>
      </c>
      <c r="B3" s="3"/>
    </row>
    <row r="4" spans="1:9" x14ac:dyDescent="0.45">
      <c r="A4" t="s">
        <v>74</v>
      </c>
      <c r="B4">
        <v>0.94651830465499798</v>
      </c>
    </row>
    <row r="5" spans="1:9" x14ac:dyDescent="0.45">
      <c r="A5" t="s">
        <v>75</v>
      </c>
      <c r="B5">
        <v>0.89589690104697162</v>
      </c>
    </row>
    <row r="6" spans="1:9" x14ac:dyDescent="0.45">
      <c r="A6" t="s">
        <v>76</v>
      </c>
      <c r="B6">
        <v>0.89436597312119182</v>
      </c>
    </row>
    <row r="7" spans="1:9" x14ac:dyDescent="0.45">
      <c r="A7" t="s">
        <v>77</v>
      </c>
      <c r="B7">
        <v>281.43303900006117</v>
      </c>
    </row>
    <row r="8" spans="1:9" ht="14.65" thickBot="1" x14ac:dyDescent="0.5">
      <c r="A8" s="1" t="s">
        <v>78</v>
      </c>
      <c r="B8" s="1">
        <v>70</v>
      </c>
    </row>
    <row r="10" spans="1:9" ht="14.65" thickBot="1" x14ac:dyDescent="0.5">
      <c r="A10" t="s">
        <v>79</v>
      </c>
    </row>
    <row r="11" spans="1:9" x14ac:dyDescent="0.45">
      <c r="A11" s="2"/>
      <c r="B11" s="2" t="s">
        <v>84</v>
      </c>
      <c r="C11" s="2" t="s">
        <v>85</v>
      </c>
      <c r="D11" s="2" t="s">
        <v>86</v>
      </c>
      <c r="E11" s="2" t="s">
        <v>87</v>
      </c>
      <c r="F11" s="2" t="s">
        <v>88</v>
      </c>
    </row>
    <row r="12" spans="1:9" x14ac:dyDescent="0.45">
      <c r="A12" t="s">
        <v>80</v>
      </c>
      <c r="B12">
        <v>1</v>
      </c>
      <c r="C12">
        <v>46350396.105080739</v>
      </c>
      <c r="D12">
        <v>46350396.105080739</v>
      </c>
      <c r="E12">
        <v>585.19861448775725</v>
      </c>
      <c r="F12">
        <v>3.9903067510259611E-35</v>
      </c>
    </row>
    <row r="13" spans="1:9" x14ac:dyDescent="0.45">
      <c r="A13" t="s">
        <v>81</v>
      </c>
      <c r="B13">
        <v>68</v>
      </c>
      <c r="C13">
        <v>5385909.7699750774</v>
      </c>
      <c r="D13">
        <v>79204.555440809956</v>
      </c>
    </row>
    <row r="14" spans="1:9" ht="14.65" thickBot="1" x14ac:dyDescent="0.5">
      <c r="A14" s="1" t="s">
        <v>82</v>
      </c>
      <c r="B14" s="1">
        <v>69</v>
      </c>
      <c r="C14" s="1">
        <v>51736305.87505582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89</v>
      </c>
      <c r="C16" s="2" t="s">
        <v>77</v>
      </c>
      <c r="D16" s="2" t="s">
        <v>90</v>
      </c>
      <c r="E16" s="2" t="s">
        <v>91</v>
      </c>
      <c r="F16" s="2" t="s">
        <v>92</v>
      </c>
      <c r="G16" s="2" t="s">
        <v>93</v>
      </c>
      <c r="H16" s="2" t="s">
        <v>94</v>
      </c>
      <c r="I16" s="2" t="s">
        <v>95</v>
      </c>
    </row>
    <row r="17" spans="1:10" x14ac:dyDescent="0.45">
      <c r="A17" t="s">
        <v>83</v>
      </c>
      <c r="B17">
        <v>74.196491506056503</v>
      </c>
      <c r="C17">
        <v>34.389994603269109</v>
      </c>
      <c r="D17">
        <v>2.1575022724488417</v>
      </c>
      <c r="E17">
        <v>3.4502796163878038E-2</v>
      </c>
      <c r="F17">
        <v>5.5723257231930461</v>
      </c>
      <c r="G17">
        <v>142.82065728891996</v>
      </c>
      <c r="H17">
        <v>5.5723257231930461</v>
      </c>
      <c r="I17">
        <v>142.82065728891996</v>
      </c>
    </row>
    <row r="18" spans="1:10" ht="14.65" thickBot="1" x14ac:dyDescent="0.5">
      <c r="A18" s="1" t="s">
        <v>1</v>
      </c>
      <c r="B18" s="1">
        <v>0.96899273338922209</v>
      </c>
      <c r="C18" s="1">
        <v>4.0056119646444205E-2</v>
      </c>
      <c r="D18" s="1">
        <v>24.190878745671011</v>
      </c>
      <c r="E18" s="1">
        <v>3.9903067510259605E-35</v>
      </c>
      <c r="F18" s="1">
        <v>0.88906199112110618</v>
      </c>
      <c r="G18" s="1">
        <v>1.048923475657338</v>
      </c>
      <c r="H18" s="1">
        <v>0.88906199112110618</v>
      </c>
      <c r="I18" s="1">
        <v>1.048923475657338</v>
      </c>
    </row>
    <row r="22" spans="1:10" x14ac:dyDescent="0.45">
      <c r="A22" t="s">
        <v>96</v>
      </c>
      <c r="F22" t="s">
        <v>101</v>
      </c>
    </row>
    <row r="23" spans="1:10" ht="14.65" thickBot="1" x14ac:dyDescent="0.5"/>
    <row r="24" spans="1:10" x14ac:dyDescent="0.45">
      <c r="A24" s="2" t="s">
        <v>97</v>
      </c>
      <c r="B24" s="2" t="s">
        <v>98</v>
      </c>
      <c r="C24" s="2" t="s">
        <v>99</v>
      </c>
      <c r="D24" s="2" t="s">
        <v>100</v>
      </c>
      <c r="F24" s="2" t="s">
        <v>102</v>
      </c>
      <c r="G24" s="2" t="s">
        <v>2</v>
      </c>
      <c r="J24">
        <f>SUMXMY2(C26:C94,C25:C93)/SUMSQ(C25:C94)</f>
        <v>1.9544221214479569</v>
      </c>
    </row>
    <row r="25" spans="1:10" x14ac:dyDescent="0.45">
      <c r="A25">
        <v>1</v>
      </c>
      <c r="B25">
        <v>75.165484239445732</v>
      </c>
      <c r="C25">
        <v>-68.565484239445738</v>
      </c>
      <c r="D25">
        <v>-0.24541469061374394</v>
      </c>
      <c r="F25">
        <v>0.7142857142857143</v>
      </c>
      <c r="G25">
        <v>0.14000000000000001</v>
      </c>
    </row>
    <row r="26" spans="1:10" x14ac:dyDescent="0.45">
      <c r="A26">
        <v>2</v>
      </c>
      <c r="B26">
        <v>6521.8741394779399</v>
      </c>
      <c r="C26">
        <v>-809.87413947793993</v>
      </c>
      <c r="D26">
        <v>-2.8987618709430327</v>
      </c>
      <c r="F26">
        <v>2.1428571428571428</v>
      </c>
      <c r="G26">
        <v>0.25</v>
      </c>
    </row>
    <row r="27" spans="1:10" x14ac:dyDescent="0.45">
      <c r="A27">
        <v>3</v>
      </c>
      <c r="B27">
        <v>77.47653190857902</v>
      </c>
      <c r="C27">
        <v>-32.97653190857902</v>
      </c>
      <c r="D27">
        <v>-0.11803206038180816</v>
      </c>
      <c r="F27">
        <v>3.5714285714285716</v>
      </c>
      <c r="G27">
        <v>0.3</v>
      </c>
    </row>
    <row r="28" spans="1:10" x14ac:dyDescent="0.45">
      <c r="A28">
        <v>4</v>
      </c>
      <c r="B28">
        <v>75.087964820774587</v>
      </c>
      <c r="C28">
        <v>-69.387964820774584</v>
      </c>
      <c r="D28">
        <v>-0.24835857440077783</v>
      </c>
      <c r="F28">
        <v>5</v>
      </c>
      <c r="G28">
        <v>0.33</v>
      </c>
    </row>
    <row r="29" spans="1:10" x14ac:dyDescent="0.45">
      <c r="A29">
        <v>5</v>
      </c>
      <c r="B29">
        <v>2542.2209834484051</v>
      </c>
      <c r="C29">
        <v>2060.7790165515949</v>
      </c>
      <c r="D29">
        <v>7.3760938230105824</v>
      </c>
      <c r="F29">
        <v>6.4285714285714288</v>
      </c>
      <c r="G29">
        <v>0.4</v>
      </c>
    </row>
    <row r="30" spans="1:10" x14ac:dyDescent="0.45">
      <c r="A30">
        <v>6</v>
      </c>
      <c r="B30">
        <v>84.419364843312792</v>
      </c>
      <c r="C30">
        <v>95.080635156687208</v>
      </c>
      <c r="D30">
        <v>0.34031969465640405</v>
      </c>
      <c r="F30">
        <v>7.8571428571428577</v>
      </c>
      <c r="G30">
        <v>1</v>
      </c>
    </row>
    <row r="31" spans="1:10" x14ac:dyDescent="0.45">
      <c r="A31">
        <v>7</v>
      </c>
      <c r="B31">
        <v>74.218778338924452</v>
      </c>
      <c r="C31">
        <v>-73.918778338924454</v>
      </c>
      <c r="D31">
        <v>-0.26457559977614337</v>
      </c>
      <c r="F31">
        <v>9.2857142857142847</v>
      </c>
      <c r="G31">
        <v>1</v>
      </c>
    </row>
    <row r="32" spans="1:10" x14ac:dyDescent="0.45">
      <c r="A32">
        <v>8</v>
      </c>
      <c r="B32">
        <v>229.23532884833205</v>
      </c>
      <c r="C32">
        <v>-60.235328848332045</v>
      </c>
      <c r="D32">
        <v>-0.2155987776839193</v>
      </c>
      <c r="F32">
        <v>10.714285714285714</v>
      </c>
      <c r="G32">
        <v>1.2</v>
      </c>
    </row>
    <row r="33" spans="1:7" x14ac:dyDescent="0.45">
      <c r="A33">
        <v>9</v>
      </c>
      <c r="B33">
        <v>180.78569217887093</v>
      </c>
      <c r="C33">
        <v>107.21430782112907</v>
      </c>
      <c r="D33">
        <v>0.38374944004481804</v>
      </c>
      <c r="F33">
        <v>12.142857142857142</v>
      </c>
      <c r="G33">
        <v>1.9</v>
      </c>
    </row>
    <row r="34" spans="1:7" x14ac:dyDescent="0.45">
      <c r="A34">
        <v>10</v>
      </c>
      <c r="B34">
        <v>77.394167526240935</v>
      </c>
      <c r="C34">
        <v>-51.794167526240933</v>
      </c>
      <c r="D34">
        <v>-0.18538554405390129</v>
      </c>
      <c r="F34">
        <v>13.571428571428571</v>
      </c>
      <c r="G34">
        <v>2.4</v>
      </c>
    </row>
    <row r="35" spans="1:7" x14ac:dyDescent="0.45">
      <c r="A35">
        <v>11</v>
      </c>
      <c r="B35">
        <v>124.73915247963834</v>
      </c>
      <c r="C35">
        <v>315.26084752036166</v>
      </c>
      <c r="D35">
        <v>1.1284051183339487</v>
      </c>
      <c r="F35">
        <v>15</v>
      </c>
      <c r="G35">
        <v>2.6</v>
      </c>
    </row>
    <row r="36" spans="1:7" x14ac:dyDescent="0.45">
      <c r="A36">
        <v>12</v>
      </c>
      <c r="B36">
        <v>74.608313417746928</v>
      </c>
      <c r="C36">
        <v>-68.208313417746922</v>
      </c>
      <c r="D36">
        <v>-0.24413627819274564</v>
      </c>
      <c r="F36">
        <v>16.428571428571431</v>
      </c>
      <c r="G36">
        <v>3</v>
      </c>
    </row>
    <row r="37" spans="1:7" x14ac:dyDescent="0.45">
      <c r="A37">
        <v>13</v>
      </c>
      <c r="B37">
        <v>524.77811253204482</v>
      </c>
      <c r="C37">
        <v>-101.77811253204482</v>
      </c>
      <c r="D37">
        <v>-0.36429180476687767</v>
      </c>
      <c r="F37">
        <v>17.857142857142858</v>
      </c>
      <c r="G37">
        <v>3.5</v>
      </c>
    </row>
    <row r="38" spans="1:7" x14ac:dyDescent="0.45">
      <c r="A38">
        <v>14</v>
      </c>
      <c r="B38">
        <v>74.729437509420578</v>
      </c>
      <c r="C38">
        <v>-72.329437509420572</v>
      </c>
      <c r="D38">
        <v>-0.25888691264326535</v>
      </c>
      <c r="F38">
        <v>19.285714285714288</v>
      </c>
      <c r="G38">
        <v>3.9</v>
      </c>
    </row>
    <row r="39" spans="1:7" x14ac:dyDescent="0.45">
      <c r="A39">
        <v>15</v>
      </c>
      <c r="B39">
        <v>76.61897333952956</v>
      </c>
      <c r="C39">
        <v>-48.218973339529562</v>
      </c>
      <c r="D39">
        <v>-0.17258894260131422</v>
      </c>
      <c r="F39">
        <v>20.714285714285715</v>
      </c>
      <c r="G39">
        <v>4</v>
      </c>
    </row>
    <row r="40" spans="1:7" x14ac:dyDescent="0.45">
      <c r="A40">
        <v>16</v>
      </c>
      <c r="B40">
        <v>82.432929739864889</v>
      </c>
      <c r="C40">
        <v>-12.232929739864886</v>
      </c>
      <c r="D40">
        <v>-4.3785013709295384E-2</v>
      </c>
      <c r="F40">
        <v>22.142857142857146</v>
      </c>
      <c r="G40">
        <v>5</v>
      </c>
    </row>
    <row r="41" spans="1:7" x14ac:dyDescent="0.45">
      <c r="A41">
        <v>17</v>
      </c>
      <c r="B41">
        <v>103.26627350773316</v>
      </c>
      <c r="C41">
        <v>2.7337264922668396</v>
      </c>
      <c r="D41">
        <v>9.784757575390898E-3</v>
      </c>
      <c r="F41">
        <v>23.571428571428573</v>
      </c>
      <c r="G41">
        <v>5.5</v>
      </c>
    </row>
    <row r="42" spans="1:7" x14ac:dyDescent="0.45">
      <c r="A42">
        <v>18</v>
      </c>
      <c r="B42">
        <v>121.67713544212839</v>
      </c>
      <c r="C42">
        <v>3.3228645578716112</v>
      </c>
      <c r="D42">
        <v>1.1893444441719421E-2</v>
      </c>
      <c r="F42">
        <v>25</v>
      </c>
      <c r="G42">
        <v>5.7</v>
      </c>
    </row>
    <row r="43" spans="1:7" x14ac:dyDescent="0.45">
      <c r="A43">
        <v>19</v>
      </c>
      <c r="B43">
        <v>255.49503192317997</v>
      </c>
      <c r="C43">
        <v>163.50496807682003</v>
      </c>
      <c r="D43">
        <v>0.58522916594962326</v>
      </c>
      <c r="F43">
        <v>26.428571428571431</v>
      </c>
      <c r="G43">
        <v>6.3</v>
      </c>
    </row>
    <row r="44" spans="1:7" x14ac:dyDescent="0.45">
      <c r="A44">
        <v>20</v>
      </c>
      <c r="B44">
        <v>74.269165961060693</v>
      </c>
      <c r="C44">
        <v>-73.069165961060691</v>
      </c>
      <c r="D44">
        <v>-0.26153460384112032</v>
      </c>
      <c r="F44">
        <v>27.857142857142858</v>
      </c>
      <c r="G44">
        <v>6.4</v>
      </c>
    </row>
    <row r="45" spans="1:7" x14ac:dyDescent="0.45">
      <c r="A45">
        <v>21</v>
      </c>
      <c r="B45">
        <v>77.103469706224175</v>
      </c>
      <c r="C45">
        <v>-52.103469706224175</v>
      </c>
      <c r="D45">
        <v>-0.18649262146535306</v>
      </c>
      <c r="F45">
        <v>29.285714285714288</v>
      </c>
      <c r="G45">
        <v>6.55</v>
      </c>
    </row>
    <row r="46" spans="1:7" x14ac:dyDescent="0.45">
      <c r="A46">
        <v>22</v>
      </c>
      <c r="B46">
        <v>74.957150801767042</v>
      </c>
      <c r="C46">
        <v>-71.457150801767042</v>
      </c>
      <c r="D46">
        <v>-0.25576475905739282</v>
      </c>
      <c r="F46">
        <v>30.714285714285715</v>
      </c>
      <c r="G46">
        <v>6.6</v>
      </c>
    </row>
    <row r="47" spans="1:7" x14ac:dyDescent="0.45">
      <c r="A47">
        <v>23</v>
      </c>
      <c r="B47">
        <v>74.390290052734343</v>
      </c>
      <c r="C47">
        <v>-69.390290052734343</v>
      </c>
      <c r="D47">
        <v>-0.24836689704428189</v>
      </c>
      <c r="F47">
        <v>32.142857142857146</v>
      </c>
      <c r="G47">
        <v>8.1</v>
      </c>
    </row>
    <row r="48" spans="1:7" x14ac:dyDescent="0.45">
      <c r="A48">
        <v>24</v>
      </c>
      <c r="B48">
        <v>75.562771260135307</v>
      </c>
      <c r="C48">
        <v>-58.062771260135307</v>
      </c>
      <c r="D48">
        <v>-0.20782259766766109</v>
      </c>
      <c r="F48">
        <v>33.571428571428577</v>
      </c>
      <c r="G48">
        <v>10.8</v>
      </c>
    </row>
    <row r="49" spans="1:7" x14ac:dyDescent="0.45">
      <c r="A49">
        <v>25</v>
      </c>
      <c r="B49">
        <v>132.33605550940985</v>
      </c>
      <c r="C49">
        <v>-51.336055509409846</v>
      </c>
      <c r="D49">
        <v>-0.18374583538525951</v>
      </c>
      <c r="F49">
        <v>35</v>
      </c>
      <c r="G49">
        <v>11.4</v>
      </c>
    </row>
    <row r="50" spans="1:7" x14ac:dyDescent="0.45">
      <c r="A50">
        <v>26</v>
      </c>
      <c r="B50">
        <v>586.79364746895499</v>
      </c>
      <c r="C50">
        <v>93.206352531045013</v>
      </c>
      <c r="D50">
        <v>0.33361112261324077</v>
      </c>
      <c r="F50">
        <v>36.428571428571431</v>
      </c>
      <c r="G50">
        <v>12.1</v>
      </c>
    </row>
    <row r="51" spans="1:7" x14ac:dyDescent="0.45">
      <c r="A51">
        <v>27</v>
      </c>
      <c r="B51">
        <v>100.99883051160239</v>
      </c>
      <c r="C51">
        <v>14.001169488397608</v>
      </c>
      <c r="D51">
        <v>5.0114029184510675E-2</v>
      </c>
      <c r="F51">
        <v>37.857142857142861</v>
      </c>
      <c r="G51">
        <v>12.3</v>
      </c>
    </row>
    <row r="52" spans="1:7" x14ac:dyDescent="0.45">
      <c r="A52">
        <v>28</v>
      </c>
      <c r="B52">
        <v>74.312770634063213</v>
      </c>
      <c r="C52">
        <v>-73.312770634063213</v>
      </c>
      <c r="D52">
        <v>-0.26240653183988127</v>
      </c>
      <c r="F52">
        <v>39.285714285714285</v>
      </c>
      <c r="G52">
        <v>12.3</v>
      </c>
    </row>
    <row r="53" spans="1:7" x14ac:dyDescent="0.45">
      <c r="A53">
        <v>29</v>
      </c>
      <c r="B53">
        <v>274.7779873176255</v>
      </c>
      <c r="C53">
        <v>131.2220126823745</v>
      </c>
      <c r="D53">
        <v>0.46967960631175504</v>
      </c>
      <c r="F53">
        <v>40.714285714285715</v>
      </c>
      <c r="G53">
        <v>12.5</v>
      </c>
    </row>
    <row r="54" spans="1:7" x14ac:dyDescent="0.45">
      <c r="A54">
        <v>30</v>
      </c>
      <c r="B54">
        <v>156.56087384414036</v>
      </c>
      <c r="C54">
        <v>168.43912615585964</v>
      </c>
      <c r="D54">
        <v>0.60288987223411517</v>
      </c>
      <c r="F54">
        <v>42.142857142857146</v>
      </c>
      <c r="G54">
        <v>13.3</v>
      </c>
    </row>
    <row r="55" spans="1:7" x14ac:dyDescent="0.45">
      <c r="A55">
        <v>31</v>
      </c>
      <c r="B55">
        <v>109.39999751008693</v>
      </c>
      <c r="C55">
        <v>10.100002489913066</v>
      </c>
      <c r="D55">
        <v>3.6150681552892298E-2</v>
      </c>
      <c r="F55">
        <v>43.571428571428577</v>
      </c>
      <c r="G55">
        <v>15.499000000000001</v>
      </c>
    </row>
    <row r="56" spans="1:7" x14ac:dyDescent="0.45">
      <c r="A56">
        <v>32</v>
      </c>
      <c r="B56">
        <v>74.294359772128814</v>
      </c>
      <c r="C56">
        <v>-70.294359772128814</v>
      </c>
      <c r="D56">
        <v>-0.25160281075421242</v>
      </c>
      <c r="F56">
        <v>45</v>
      </c>
      <c r="G56">
        <v>17</v>
      </c>
    </row>
    <row r="57" spans="1:7" x14ac:dyDescent="0.45">
      <c r="A57">
        <v>33</v>
      </c>
      <c r="B57">
        <v>75.204243948781297</v>
      </c>
      <c r="C57">
        <v>-69.704243948781297</v>
      </c>
      <c r="D57">
        <v>-0.24949062422450966</v>
      </c>
      <c r="F57">
        <v>46.428571428571431</v>
      </c>
      <c r="G57">
        <v>17.5</v>
      </c>
    </row>
    <row r="58" spans="1:7" x14ac:dyDescent="0.45">
      <c r="A58">
        <v>34</v>
      </c>
      <c r="B58">
        <v>79.244943647014352</v>
      </c>
      <c r="C58">
        <v>-72.694943647014355</v>
      </c>
      <c r="D58">
        <v>-0.26019515944805344</v>
      </c>
      <c r="F58">
        <v>47.857142857142861</v>
      </c>
      <c r="G58">
        <v>21</v>
      </c>
    </row>
    <row r="59" spans="1:7" x14ac:dyDescent="0.45">
      <c r="A59">
        <v>35</v>
      </c>
      <c r="B59">
        <v>134.27404097618827</v>
      </c>
      <c r="C59">
        <v>185.72595902381173</v>
      </c>
      <c r="D59">
        <v>0.66476419263072195</v>
      </c>
      <c r="F59">
        <v>49.285714285714285</v>
      </c>
      <c r="G59">
        <v>25</v>
      </c>
    </row>
    <row r="60" spans="1:7" x14ac:dyDescent="0.45">
      <c r="A60">
        <v>36</v>
      </c>
      <c r="B60">
        <v>77.006570432885241</v>
      </c>
      <c r="C60">
        <v>-63.706570432885243</v>
      </c>
      <c r="D60">
        <v>-0.22802330423642908</v>
      </c>
      <c r="F60">
        <v>50.714285714285715</v>
      </c>
      <c r="G60">
        <v>25.6</v>
      </c>
    </row>
    <row r="61" spans="1:7" x14ac:dyDescent="0.45">
      <c r="A61">
        <v>37</v>
      </c>
      <c r="B61">
        <v>171.0957648449787</v>
      </c>
      <c r="C61">
        <v>-14.095764844978703</v>
      </c>
      <c r="D61">
        <v>-5.0452611933926896E-2</v>
      </c>
      <c r="F61">
        <v>52.142857142857146</v>
      </c>
      <c r="G61">
        <v>28.4</v>
      </c>
    </row>
    <row r="62" spans="1:7" x14ac:dyDescent="0.45">
      <c r="A62">
        <v>38</v>
      </c>
      <c r="B62">
        <v>108.11123717467927</v>
      </c>
      <c r="C62">
        <v>-52.111237174679275</v>
      </c>
      <c r="D62">
        <v>-0.1865204233672707</v>
      </c>
      <c r="F62">
        <v>53.571428571428577</v>
      </c>
      <c r="G62">
        <v>37</v>
      </c>
    </row>
    <row r="63" spans="1:7" x14ac:dyDescent="0.45">
      <c r="A63">
        <v>39</v>
      </c>
      <c r="B63">
        <v>74.201336469723444</v>
      </c>
      <c r="C63">
        <v>-74.061336469723443</v>
      </c>
      <c r="D63">
        <v>-0.26508585446117311</v>
      </c>
      <c r="F63">
        <v>55</v>
      </c>
      <c r="G63">
        <v>39.200000000000003</v>
      </c>
    </row>
    <row r="64" spans="1:7" x14ac:dyDescent="0.45">
      <c r="A64">
        <v>40</v>
      </c>
      <c r="B64">
        <v>248.61518351611647</v>
      </c>
      <c r="C64">
        <v>11.384816483883526</v>
      </c>
      <c r="D64">
        <v>4.0749383543026714E-2</v>
      </c>
      <c r="F64">
        <v>56.428571428571431</v>
      </c>
      <c r="G64">
        <v>44.5</v>
      </c>
    </row>
    <row r="65" spans="1:7" x14ac:dyDescent="0.45">
      <c r="A65">
        <v>41</v>
      </c>
      <c r="B65">
        <v>74.206181433390398</v>
      </c>
      <c r="C65">
        <v>-73.956181433390398</v>
      </c>
      <c r="D65">
        <v>-0.26470947571909303</v>
      </c>
      <c r="F65">
        <v>57.857142857142861</v>
      </c>
      <c r="G65">
        <v>56</v>
      </c>
    </row>
    <row r="66" spans="1:7" x14ac:dyDescent="0.45">
      <c r="A66">
        <v>42</v>
      </c>
      <c r="B66">
        <v>164.31281571125416</v>
      </c>
      <c r="C66">
        <v>60.68718428874584</v>
      </c>
      <c r="D66">
        <v>0.21721609234801514</v>
      </c>
      <c r="F66">
        <v>59.285714285714285</v>
      </c>
      <c r="G66">
        <v>58</v>
      </c>
    </row>
    <row r="67" spans="1:7" x14ac:dyDescent="0.45">
      <c r="A67">
        <v>43</v>
      </c>
      <c r="B67">
        <v>74.314708619529995</v>
      </c>
      <c r="C67">
        <v>-71.314708619529995</v>
      </c>
      <c r="D67">
        <v>-0.25525491938409639</v>
      </c>
      <c r="F67">
        <v>60.714285714285715</v>
      </c>
      <c r="G67">
        <v>70.2</v>
      </c>
    </row>
    <row r="68" spans="1:7" x14ac:dyDescent="0.45">
      <c r="A68">
        <v>44</v>
      </c>
      <c r="B68">
        <v>75.504631696131952</v>
      </c>
      <c r="C68">
        <v>-67.404631696131958</v>
      </c>
      <c r="D68">
        <v>-0.24125968068526987</v>
      </c>
      <c r="F68">
        <v>62.142857142857146</v>
      </c>
      <c r="G68">
        <v>81</v>
      </c>
    </row>
    <row r="69" spans="1:7" x14ac:dyDescent="0.45">
      <c r="A69">
        <v>45</v>
      </c>
      <c r="B69">
        <v>74.218778338924452</v>
      </c>
      <c r="C69">
        <v>-73.818778338924446</v>
      </c>
      <c r="D69">
        <v>-0.26421767232425414</v>
      </c>
      <c r="F69">
        <v>63.571428571428577</v>
      </c>
      <c r="G69">
        <v>98.2</v>
      </c>
    </row>
    <row r="70" spans="1:7" x14ac:dyDescent="0.45">
      <c r="A70">
        <v>46</v>
      </c>
      <c r="B70">
        <v>74.243003157259182</v>
      </c>
      <c r="C70">
        <v>-73.913003157259183</v>
      </c>
      <c r="D70">
        <v>-0.26455492881556691</v>
      </c>
      <c r="F70">
        <v>65</v>
      </c>
      <c r="G70">
        <v>106</v>
      </c>
    </row>
    <row r="71" spans="1:7" x14ac:dyDescent="0.45">
      <c r="A71">
        <v>47</v>
      </c>
      <c r="B71">
        <v>75.843779152818186</v>
      </c>
      <c r="C71">
        <v>-69.543779152818189</v>
      </c>
      <c r="D71">
        <v>-0.24891627666913968</v>
      </c>
      <c r="F71">
        <v>66.428571428571431</v>
      </c>
      <c r="G71">
        <v>115</v>
      </c>
    </row>
    <row r="72" spans="1:7" x14ac:dyDescent="0.45">
      <c r="A72">
        <v>48</v>
      </c>
      <c r="B72">
        <v>77.587966072918775</v>
      </c>
      <c r="C72">
        <v>-66.787966072918778</v>
      </c>
      <c r="D72">
        <v>-0.23905246513342623</v>
      </c>
      <c r="F72">
        <v>67.857142857142847</v>
      </c>
      <c r="G72">
        <v>115</v>
      </c>
    </row>
    <row r="73" spans="1:7" x14ac:dyDescent="0.45">
      <c r="A73">
        <v>49</v>
      </c>
      <c r="B73">
        <v>316.45436478069587</v>
      </c>
      <c r="C73">
        <v>173.54563521930413</v>
      </c>
      <c r="D73">
        <v>0.62116747000539341</v>
      </c>
      <c r="F73">
        <v>69.285714285714278</v>
      </c>
      <c r="G73">
        <v>119.5</v>
      </c>
    </row>
    <row r="74" spans="1:7" x14ac:dyDescent="0.45">
      <c r="A74">
        <v>50</v>
      </c>
      <c r="B74">
        <v>74.661608018083328</v>
      </c>
      <c r="C74">
        <v>-59.162608018083326</v>
      </c>
      <c r="D74">
        <v>-0.2117592153503253</v>
      </c>
      <c r="F74">
        <v>70.714285714285708</v>
      </c>
      <c r="G74">
        <v>125</v>
      </c>
    </row>
    <row r="75" spans="1:7" x14ac:dyDescent="0.45">
      <c r="A75">
        <v>51</v>
      </c>
      <c r="B75">
        <v>83.886418839948732</v>
      </c>
      <c r="C75">
        <v>31.113581160051268</v>
      </c>
      <c r="D75">
        <v>0.11136404823765188</v>
      </c>
      <c r="F75">
        <v>72.142857142857139</v>
      </c>
      <c r="G75">
        <v>157</v>
      </c>
    </row>
    <row r="76" spans="1:7" x14ac:dyDescent="0.45">
      <c r="A76">
        <v>52</v>
      </c>
      <c r="B76">
        <v>75.766259734147042</v>
      </c>
      <c r="C76">
        <v>-64.366259734147036</v>
      </c>
      <c r="D76">
        <v>-0.23038451334282115</v>
      </c>
      <c r="F76">
        <v>73.571428571428569</v>
      </c>
      <c r="G76">
        <v>169</v>
      </c>
    </row>
    <row r="77" spans="1:7" x14ac:dyDescent="0.45">
      <c r="A77">
        <v>53</v>
      </c>
      <c r="B77">
        <v>260.24309631678716</v>
      </c>
      <c r="C77">
        <v>-80.24309631678716</v>
      </c>
      <c r="D77">
        <v>-0.28721206996367837</v>
      </c>
      <c r="F77">
        <v>75</v>
      </c>
      <c r="G77">
        <v>175</v>
      </c>
    </row>
    <row r="78" spans="1:7" x14ac:dyDescent="0.45">
      <c r="A78">
        <v>54</v>
      </c>
      <c r="B78">
        <v>84.855411573337946</v>
      </c>
      <c r="C78">
        <v>-47.855411573337946</v>
      </c>
      <c r="D78">
        <v>-0.17128765523554118</v>
      </c>
      <c r="F78">
        <v>76.428571428571431</v>
      </c>
      <c r="G78">
        <v>179</v>
      </c>
    </row>
    <row r="79" spans="1:7" x14ac:dyDescent="0.45">
      <c r="A79">
        <v>55</v>
      </c>
      <c r="B79">
        <v>76.61897333952956</v>
      </c>
      <c r="C79">
        <v>-64.518973339529566</v>
      </c>
      <c r="D79">
        <v>-0.23093111725925497</v>
      </c>
      <c r="F79">
        <v>77.857142857142847</v>
      </c>
      <c r="G79">
        <v>179.5</v>
      </c>
    </row>
    <row r="80" spans="1:7" x14ac:dyDescent="0.45">
      <c r="A80">
        <v>56</v>
      </c>
      <c r="B80">
        <v>78.351532346829487</v>
      </c>
      <c r="C80">
        <v>-39.151532346829484</v>
      </c>
      <c r="D80">
        <v>-0.14013408210458542</v>
      </c>
      <c r="F80">
        <v>79.285714285714278</v>
      </c>
      <c r="G80">
        <v>180</v>
      </c>
    </row>
    <row r="81" spans="1:7" x14ac:dyDescent="0.45">
      <c r="A81">
        <v>57</v>
      </c>
      <c r="B81">
        <v>74.467809471405488</v>
      </c>
      <c r="C81">
        <v>-72.567809471405482</v>
      </c>
      <c r="D81">
        <v>-0.25974011133281627</v>
      </c>
      <c r="F81">
        <v>80.714285714285708</v>
      </c>
      <c r="G81">
        <v>225</v>
      </c>
    </row>
    <row r="82" spans="1:7" x14ac:dyDescent="0.45">
      <c r="A82">
        <v>58</v>
      </c>
      <c r="B82">
        <v>80.785642093103206</v>
      </c>
      <c r="C82">
        <v>98.214357906896794</v>
      </c>
      <c r="D82">
        <v>0.35153614864550159</v>
      </c>
      <c r="F82">
        <v>82.142857142857139</v>
      </c>
      <c r="G82">
        <v>260</v>
      </c>
    </row>
    <row r="83" spans="1:7" x14ac:dyDescent="0.45">
      <c r="A83">
        <v>59</v>
      </c>
      <c r="B83">
        <v>77.684865346257709</v>
      </c>
      <c r="C83">
        <v>-56.684865346257709</v>
      </c>
      <c r="D83">
        <v>-0.20289069414068833</v>
      </c>
      <c r="F83">
        <v>83.571428571428569</v>
      </c>
      <c r="G83">
        <v>288</v>
      </c>
    </row>
    <row r="84" spans="1:7" x14ac:dyDescent="0.45">
      <c r="A84">
        <v>60</v>
      </c>
      <c r="B84">
        <v>74.923236056098418</v>
      </c>
      <c r="C84">
        <v>-62.62323605609842</v>
      </c>
      <c r="D84">
        <v>-0.2241457531061562</v>
      </c>
      <c r="F84">
        <v>85</v>
      </c>
      <c r="G84">
        <v>302</v>
      </c>
    </row>
    <row r="85" spans="1:7" x14ac:dyDescent="0.45">
      <c r="A85">
        <v>61</v>
      </c>
      <c r="B85">
        <v>88.566653742218662</v>
      </c>
      <c r="C85">
        <v>9.6333462577813407</v>
      </c>
      <c r="D85">
        <v>3.4480390792141026E-2</v>
      </c>
      <c r="F85">
        <v>86.428571428571431</v>
      </c>
      <c r="G85">
        <v>320</v>
      </c>
    </row>
    <row r="86" spans="1:7" x14ac:dyDescent="0.45">
      <c r="A86">
        <v>62</v>
      </c>
      <c r="B86">
        <v>127.97558820915833</v>
      </c>
      <c r="C86">
        <v>47.024411790841668</v>
      </c>
      <c r="D86">
        <v>0.1683132788888474</v>
      </c>
      <c r="F86">
        <v>87.857142857142847</v>
      </c>
      <c r="G86">
        <v>325</v>
      </c>
    </row>
    <row r="87" spans="1:7" x14ac:dyDescent="0.45">
      <c r="A87">
        <v>63</v>
      </c>
      <c r="B87">
        <v>75.553081332801412</v>
      </c>
      <c r="C87">
        <v>-63.053081332801412</v>
      </c>
      <c r="D87">
        <v>-0.22568428735212531</v>
      </c>
      <c r="F87">
        <v>89.285714285714278</v>
      </c>
      <c r="G87">
        <v>406</v>
      </c>
    </row>
    <row r="88" spans="1:7" x14ac:dyDescent="0.45">
      <c r="A88">
        <v>64</v>
      </c>
      <c r="B88">
        <v>74.254631070059858</v>
      </c>
      <c r="C88">
        <v>-73.254631070059858</v>
      </c>
      <c r="D88">
        <v>-0.26219843437990459</v>
      </c>
      <c r="F88">
        <v>90.714285714285708</v>
      </c>
      <c r="G88">
        <v>419</v>
      </c>
    </row>
    <row r="89" spans="1:7" x14ac:dyDescent="0.45">
      <c r="A89">
        <v>65</v>
      </c>
      <c r="B89">
        <v>75.068584966106798</v>
      </c>
      <c r="C89">
        <v>-72.468584966106803</v>
      </c>
      <c r="D89">
        <v>-0.25938495958935104</v>
      </c>
      <c r="F89">
        <v>92.142857142857139</v>
      </c>
      <c r="G89">
        <v>423</v>
      </c>
    </row>
    <row r="90" spans="1:7" x14ac:dyDescent="0.45">
      <c r="A90">
        <v>66</v>
      </c>
      <c r="B90">
        <v>277.6849655177931</v>
      </c>
      <c r="C90">
        <v>24.315034482206897</v>
      </c>
      <c r="D90">
        <v>8.7030183348145176E-2</v>
      </c>
      <c r="F90">
        <v>93.571428571428569</v>
      </c>
      <c r="G90">
        <v>440</v>
      </c>
    </row>
    <row r="91" spans="1:7" x14ac:dyDescent="0.45">
      <c r="A91">
        <v>67</v>
      </c>
      <c r="B91">
        <v>76.134476972834946</v>
      </c>
      <c r="C91">
        <v>-63.834476972834949</v>
      </c>
      <c r="D91">
        <v>-0.22848111685567071</v>
      </c>
      <c r="F91">
        <v>95</v>
      </c>
      <c r="G91">
        <v>490</v>
      </c>
    </row>
    <row r="92" spans="1:7" x14ac:dyDescent="0.45">
      <c r="A92">
        <v>68</v>
      </c>
      <c r="B92">
        <v>78.256571058957348</v>
      </c>
      <c r="C92">
        <v>-20.256571058957348</v>
      </c>
      <c r="D92">
        <v>-7.2503828631452591E-2</v>
      </c>
      <c r="F92">
        <v>96.428571428571431</v>
      </c>
      <c r="G92">
        <v>680</v>
      </c>
    </row>
    <row r="93" spans="1:7" x14ac:dyDescent="0.45">
      <c r="A93">
        <v>69</v>
      </c>
      <c r="B93">
        <v>77.587966072918775</v>
      </c>
      <c r="C93">
        <v>-73.687966072918769</v>
      </c>
      <c r="D93">
        <v>-0.26374945931378146</v>
      </c>
      <c r="F93">
        <v>97.857142857142847</v>
      </c>
      <c r="G93">
        <v>4603</v>
      </c>
    </row>
    <row r="94" spans="1:7" ht="14.65" thickBot="1" x14ac:dyDescent="0.5">
      <c r="A94" s="1">
        <v>70</v>
      </c>
      <c r="B94" s="1">
        <v>78.120912076282849</v>
      </c>
      <c r="C94" s="1">
        <v>-61.120912076282849</v>
      </c>
      <c r="D94" s="1">
        <v>-0.21876852316608181</v>
      </c>
      <c r="F94" s="1">
        <v>99.285714285714278</v>
      </c>
      <c r="G94" s="1">
        <v>5712</v>
      </c>
    </row>
  </sheetData>
  <sortState xmlns:xlrd2="http://schemas.microsoft.com/office/spreadsheetml/2017/richdata2" ref="G25:G9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opLeftCell="A8" workbookViewId="0">
      <selection activeCell="K20" sqref="K20"/>
    </sheetView>
  </sheetViews>
  <sheetFormatPr defaultRowHeight="14.25" x14ac:dyDescent="0.45"/>
  <cols>
    <col min="1" max="1" width="17.6640625" customWidth="1"/>
    <col min="2" max="2" width="33.19921875" customWidth="1"/>
    <col min="3" max="3" width="23.46484375" customWidth="1"/>
    <col min="4" max="4" width="23.73046875" customWidth="1"/>
  </cols>
  <sheetData>
    <row r="1" spans="1:9" x14ac:dyDescent="0.45">
      <c r="A1" t="s">
        <v>72</v>
      </c>
    </row>
    <row r="2" spans="1:9" ht="14.65" thickBot="1" x14ac:dyDescent="0.5"/>
    <row r="3" spans="1:9" x14ac:dyDescent="0.45">
      <c r="A3" s="3" t="s">
        <v>73</v>
      </c>
      <c r="B3" s="3"/>
    </row>
    <row r="4" spans="1:9" x14ac:dyDescent="0.45">
      <c r="A4" t="s">
        <v>74</v>
      </c>
      <c r="B4">
        <v>0.96184857621108411</v>
      </c>
    </row>
    <row r="5" spans="1:9" x14ac:dyDescent="0.45">
      <c r="A5" t="s">
        <v>75</v>
      </c>
      <c r="B5">
        <v>0.9251526835592897</v>
      </c>
    </row>
    <row r="6" spans="1:9" x14ac:dyDescent="0.45">
      <c r="A6" t="s">
        <v>76</v>
      </c>
      <c r="B6">
        <v>0.92405198772927921</v>
      </c>
    </row>
    <row r="7" spans="1:9" x14ac:dyDescent="0.45">
      <c r="A7" t="s">
        <v>77</v>
      </c>
      <c r="B7">
        <v>0.27721048551906363</v>
      </c>
    </row>
    <row r="8" spans="1:9" ht="14.65" thickBot="1" x14ac:dyDescent="0.5">
      <c r="A8" s="1" t="s">
        <v>78</v>
      </c>
      <c r="B8" s="1">
        <v>70</v>
      </c>
    </row>
    <row r="10" spans="1:9" ht="14.65" thickBot="1" x14ac:dyDescent="0.5">
      <c r="A10" t="s">
        <v>79</v>
      </c>
    </row>
    <row r="11" spans="1:9" x14ac:dyDescent="0.45">
      <c r="A11" s="2"/>
      <c r="B11" s="2" t="s">
        <v>84</v>
      </c>
      <c r="C11" s="2" t="s">
        <v>85</v>
      </c>
      <c r="D11" s="2" t="s">
        <v>86</v>
      </c>
      <c r="E11" s="2" t="s">
        <v>87</v>
      </c>
      <c r="F11" s="2" t="s">
        <v>88</v>
      </c>
    </row>
    <row r="12" spans="1:9" x14ac:dyDescent="0.45">
      <c r="A12" t="s">
        <v>80</v>
      </c>
      <c r="B12">
        <v>1</v>
      </c>
      <c r="C12">
        <v>64.590016982957692</v>
      </c>
      <c r="D12">
        <v>64.590016982957692</v>
      </c>
      <c r="E12">
        <v>840.51620650776022</v>
      </c>
      <c r="F12">
        <v>5.2780523587997136E-40</v>
      </c>
    </row>
    <row r="13" spans="1:9" x14ac:dyDescent="0.45">
      <c r="A13" t="s">
        <v>81</v>
      </c>
      <c r="B13">
        <v>68</v>
      </c>
      <c r="C13">
        <v>5.225504423156619</v>
      </c>
      <c r="D13">
        <v>7.6845653281714985E-2</v>
      </c>
    </row>
    <row r="14" spans="1:9" ht="14.65" thickBot="1" x14ac:dyDescent="0.5">
      <c r="A14" s="1" t="s">
        <v>82</v>
      </c>
      <c r="B14" s="1">
        <v>69</v>
      </c>
      <c r="C14" s="1">
        <v>69.815521406114314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89</v>
      </c>
      <c r="C16" s="2" t="s">
        <v>77</v>
      </c>
      <c r="D16" s="2" t="s">
        <v>90</v>
      </c>
      <c r="E16" s="2" t="s">
        <v>91</v>
      </c>
      <c r="F16" s="2" t="s">
        <v>92</v>
      </c>
      <c r="G16" s="2" t="s">
        <v>93</v>
      </c>
      <c r="H16" s="2" t="s">
        <v>94</v>
      </c>
      <c r="I16" s="2" t="s">
        <v>95</v>
      </c>
    </row>
    <row r="17" spans="1:9" x14ac:dyDescent="0.45">
      <c r="A17" t="s">
        <v>83</v>
      </c>
      <c r="B17">
        <v>0.90306128819786513</v>
      </c>
      <c r="C17">
        <v>3.7686641101012122E-2</v>
      </c>
      <c r="D17">
        <v>23.962371328805215</v>
      </c>
      <c r="E17">
        <v>7.1167747420250672E-35</v>
      </c>
      <c r="F17">
        <v>0.82785876675084846</v>
      </c>
      <c r="G17">
        <v>0.9782638096448818</v>
      </c>
      <c r="H17">
        <v>0.82785876675084846</v>
      </c>
      <c r="I17">
        <v>0.9782638096448818</v>
      </c>
    </row>
    <row r="18" spans="1:9" ht="14.65" thickBot="1" x14ac:dyDescent="0.5">
      <c r="A18" s="1" t="s">
        <v>106</v>
      </c>
      <c r="B18" s="1">
        <v>0.74441310098200908</v>
      </c>
      <c r="C18" s="1">
        <v>2.5676803754183457E-2</v>
      </c>
      <c r="D18" s="1">
        <v>28.991657532948341</v>
      </c>
      <c r="E18" s="1">
        <v>5.2780523587997136E-40</v>
      </c>
      <c r="F18" s="1">
        <v>0.69317583683211481</v>
      </c>
      <c r="G18" s="1">
        <v>0.79565036513190335</v>
      </c>
      <c r="H18" s="1">
        <v>0.69317583683211481</v>
      </c>
      <c r="I18" s="1">
        <v>0.79565036513190335</v>
      </c>
    </row>
    <row r="22" spans="1:9" x14ac:dyDescent="0.45">
      <c r="A22" t="s">
        <v>96</v>
      </c>
      <c r="F22" t="s">
        <v>101</v>
      </c>
    </row>
    <row r="23" spans="1:9" ht="14.65" thickBot="1" x14ac:dyDescent="0.5"/>
    <row r="24" spans="1:9" x14ac:dyDescent="0.45">
      <c r="A24" s="2" t="s">
        <v>97</v>
      </c>
      <c r="B24" s="2" t="s">
        <v>109</v>
      </c>
      <c r="C24" s="2" t="s">
        <v>99</v>
      </c>
      <c r="D24" s="2" t="s">
        <v>100</v>
      </c>
      <c r="F24" s="2" t="s">
        <v>102</v>
      </c>
      <c r="G24" s="2" t="s">
        <v>105</v>
      </c>
    </row>
    <row r="25" spans="1:9" x14ac:dyDescent="0.45">
      <c r="A25">
        <v>1</v>
      </c>
      <c r="B25">
        <v>-0.80985558632697796</v>
      </c>
      <c r="C25">
        <v>-4.4016377994783973E-2</v>
      </c>
      <c r="D25">
        <v>-0.15994649888670551</v>
      </c>
      <c r="F25">
        <v>0.7142857142857143</v>
      </c>
      <c r="G25">
        <v>-0.85387196432176193</v>
      </c>
    </row>
    <row r="26" spans="1:9" x14ac:dyDescent="0.45">
      <c r="A26">
        <v>2</v>
      </c>
      <c r="B26">
        <v>-0.58576491376615303</v>
      </c>
      <c r="C26">
        <v>-1.6295077561809368E-2</v>
      </c>
      <c r="D26">
        <v>-5.9212973075785075E-2</v>
      </c>
      <c r="F26">
        <v>2.1428571428571428</v>
      </c>
      <c r="G26">
        <v>-0.6020599913279624</v>
      </c>
    </row>
    <row r="27" spans="1:9" x14ac:dyDescent="0.45">
      <c r="A27">
        <v>3</v>
      </c>
      <c r="B27">
        <v>-0.31648997364478515</v>
      </c>
      <c r="C27">
        <v>-0.20638877163555247</v>
      </c>
      <c r="D27">
        <v>-0.74997450804667065</v>
      </c>
      <c r="F27">
        <v>3.5714285714285716</v>
      </c>
      <c r="G27">
        <v>-0.52287874528033762</v>
      </c>
    </row>
    <row r="28" spans="1:9" x14ac:dyDescent="0.45">
      <c r="A28">
        <v>4</v>
      </c>
      <c r="B28">
        <v>-7.8640011734571247E-2</v>
      </c>
      <c r="C28">
        <v>-0.40284604838754123</v>
      </c>
      <c r="D28">
        <v>-1.4638599986024998</v>
      </c>
      <c r="F28">
        <v>5</v>
      </c>
      <c r="G28">
        <v>-0.48148606012211248</v>
      </c>
    </row>
    <row r="29" spans="1:9" x14ac:dyDescent="0.45">
      <c r="A29">
        <v>5</v>
      </c>
      <c r="B29">
        <v>-0.31648997364478515</v>
      </c>
      <c r="C29">
        <v>-8.1450035027252454E-2</v>
      </c>
      <c r="D29">
        <v>-0.29597273856454887</v>
      </c>
      <c r="F29">
        <v>6.4285714285714288</v>
      </c>
      <c r="G29">
        <v>-0.3979400086720376</v>
      </c>
    </row>
    <row r="30" spans="1:9" x14ac:dyDescent="0.45">
      <c r="A30">
        <v>6</v>
      </c>
      <c r="B30">
        <v>0.21759174412578786</v>
      </c>
      <c r="C30">
        <v>-0.21759174412578786</v>
      </c>
      <c r="D30">
        <v>-0.79068381464044735</v>
      </c>
      <c r="F30">
        <v>7.8571428571428577</v>
      </c>
      <c r="G30">
        <v>0</v>
      </c>
    </row>
    <row r="31" spans="1:9" x14ac:dyDescent="0.45">
      <c r="A31">
        <v>7</v>
      </c>
      <c r="B31">
        <v>-6.4989284350370768E-3</v>
      </c>
      <c r="C31">
        <v>6.4989284350370768E-3</v>
      </c>
      <c r="D31">
        <v>2.3615774333422369E-2</v>
      </c>
      <c r="F31">
        <v>9.2857142857142847</v>
      </c>
      <c r="G31">
        <v>0</v>
      </c>
    </row>
    <row r="32" spans="1:9" x14ac:dyDescent="0.45">
      <c r="A32">
        <v>8</v>
      </c>
      <c r="B32">
        <v>6.5642154864497093E-2</v>
      </c>
      <c r="C32">
        <v>1.3539091183127724E-2</v>
      </c>
      <c r="D32">
        <v>4.9198283264146866E-2</v>
      </c>
      <c r="F32">
        <v>10.714285714285714</v>
      </c>
      <c r="G32">
        <v>7.9181246047624818E-2</v>
      </c>
    </row>
    <row r="33" spans="1:7" x14ac:dyDescent="0.45">
      <c r="A33">
        <v>9</v>
      </c>
      <c r="B33">
        <v>0.49151848395632786</v>
      </c>
      <c r="C33">
        <v>-0.21276488300349894</v>
      </c>
      <c r="D33">
        <v>-0.77314399032291825</v>
      </c>
      <c r="F33">
        <v>12.142857142857142</v>
      </c>
      <c r="G33">
        <v>0.27875360095282892</v>
      </c>
    </row>
    <row r="34" spans="1:7" x14ac:dyDescent="0.45">
      <c r="A34">
        <v>10</v>
      </c>
      <c r="B34">
        <v>0.70978387275364652</v>
      </c>
      <c r="C34">
        <v>-0.32957263104204049</v>
      </c>
      <c r="D34">
        <v>-1.1975994133433934</v>
      </c>
      <c r="F34">
        <v>13.571428571428571</v>
      </c>
      <c r="G34">
        <v>0.38021124171160603</v>
      </c>
    </row>
    <row r="35" spans="1:7" x14ac:dyDescent="0.45">
      <c r="A35">
        <v>11</v>
      </c>
      <c r="B35">
        <v>0.86899881275643798</v>
      </c>
      <c r="C35">
        <v>-0.45402546478562</v>
      </c>
      <c r="D35">
        <v>-1.6498355113743048</v>
      </c>
      <c r="F35">
        <v>15</v>
      </c>
      <c r="G35">
        <v>0.41497334797081797</v>
      </c>
    </row>
    <row r="36" spans="1:7" x14ac:dyDescent="0.45">
      <c r="A36">
        <v>12</v>
      </c>
      <c r="B36">
        <v>0.22293557656872653</v>
      </c>
      <c r="C36">
        <v>0.2541856781509359</v>
      </c>
      <c r="D36">
        <v>0.92365867296493553</v>
      </c>
      <c r="F36">
        <v>16.428571428571431</v>
      </c>
      <c r="G36">
        <v>0.47712125471966244</v>
      </c>
    </row>
    <row r="37" spans="1:7" x14ac:dyDescent="0.45">
      <c r="A37">
        <v>13</v>
      </c>
      <c r="B37">
        <v>0.8248008833682956</v>
      </c>
      <c r="C37">
        <v>-0.28073283901801993</v>
      </c>
      <c r="D37">
        <v>-1.020125616169018</v>
      </c>
      <c r="F37">
        <v>17.857142857142858</v>
      </c>
      <c r="G37">
        <v>0.54406804435027567</v>
      </c>
    </row>
    <row r="38" spans="1:7" x14ac:dyDescent="0.45">
      <c r="A38">
        <v>14</v>
      </c>
      <c r="B38">
        <v>1.3080726682378712</v>
      </c>
      <c r="C38">
        <v>-0.71700806121137195</v>
      </c>
      <c r="D38">
        <v>-2.6054603829032397</v>
      </c>
      <c r="F38">
        <v>19.285714285714288</v>
      </c>
      <c r="G38">
        <v>0.59106460702649921</v>
      </c>
    </row>
    <row r="39" spans="1:7" x14ac:dyDescent="0.45">
      <c r="A39">
        <v>15</v>
      </c>
      <c r="B39">
        <v>0.16186507447389542</v>
      </c>
      <c r="C39">
        <v>0.44019491685406698</v>
      </c>
      <c r="D39">
        <v>1.599578134004481</v>
      </c>
      <c r="F39">
        <v>20.714285714285715</v>
      </c>
      <c r="G39">
        <v>0.6020599913279624</v>
      </c>
    </row>
    <row r="40" spans="1:7" x14ac:dyDescent="0.45">
      <c r="A40">
        <v>16</v>
      </c>
      <c r="B40">
        <v>0.3827388597766811</v>
      </c>
      <c r="C40">
        <v>0.31623114455933776</v>
      </c>
      <c r="D40">
        <v>1.1491191850723284</v>
      </c>
      <c r="F40">
        <v>22.142857142857146</v>
      </c>
      <c r="G40">
        <v>0.69897000433601886</v>
      </c>
    </row>
    <row r="41" spans="1:7" x14ac:dyDescent="0.45">
      <c r="A41">
        <v>17</v>
      </c>
      <c r="B41">
        <v>0.915741129125349</v>
      </c>
      <c r="C41">
        <v>-0.17537843963110511</v>
      </c>
      <c r="D41">
        <v>-0.6372893154119319</v>
      </c>
      <c r="F41">
        <v>23.571428571428573</v>
      </c>
      <c r="G41">
        <v>0.74036268949424389</v>
      </c>
    </row>
    <row r="42" spans="1:7" x14ac:dyDescent="0.45">
      <c r="A42">
        <v>18</v>
      </c>
      <c r="B42">
        <v>0.87610447245887402</v>
      </c>
      <c r="C42">
        <v>-0.12022961678638255</v>
      </c>
      <c r="D42">
        <v>-0.4368897929255105</v>
      </c>
      <c r="F42">
        <v>25</v>
      </c>
      <c r="G42">
        <v>0.75587485567249146</v>
      </c>
    </row>
    <row r="43" spans="1:7" x14ac:dyDescent="0.45">
      <c r="A43">
        <v>19</v>
      </c>
      <c r="B43">
        <v>1.0746104843790252</v>
      </c>
      <c r="C43">
        <v>-0.27526993492544349</v>
      </c>
      <c r="D43">
        <v>-1.0002745420196411</v>
      </c>
      <c r="F43">
        <v>26.428571428571431</v>
      </c>
      <c r="G43">
        <v>0.79934054945358168</v>
      </c>
    </row>
    <row r="44" spans="1:7" x14ac:dyDescent="0.45">
      <c r="A44">
        <v>20</v>
      </c>
      <c r="B44">
        <v>0.62642913925737531</v>
      </c>
      <c r="C44">
        <v>0.17975083472651188</v>
      </c>
      <c r="D44">
        <v>0.65317770330569702</v>
      </c>
      <c r="F44">
        <v>27.857142857142858</v>
      </c>
      <c r="G44">
        <v>0.80617997398388719</v>
      </c>
    </row>
    <row r="45" spans="1:7" x14ac:dyDescent="0.45">
      <c r="A45">
        <v>21</v>
      </c>
      <c r="B45">
        <v>1.4366846807001474</v>
      </c>
      <c r="C45">
        <v>-0.62044338070836436</v>
      </c>
      <c r="D45">
        <v>-2.2545641195987107</v>
      </c>
      <c r="F45">
        <v>29.285714285714288</v>
      </c>
      <c r="G45">
        <v>0.81624129999178308</v>
      </c>
    </row>
    <row r="46" spans="1:7" x14ac:dyDescent="0.45">
      <c r="A46">
        <v>22</v>
      </c>
      <c r="B46">
        <v>0.90306128819786513</v>
      </c>
      <c r="C46">
        <v>-8.3517352655996469E-2</v>
      </c>
      <c r="D46">
        <v>-0.30348494724386266</v>
      </c>
      <c r="F46">
        <v>30.714285714285715</v>
      </c>
      <c r="G46">
        <v>0.81954393554186866</v>
      </c>
    </row>
    <row r="47" spans="1:7" x14ac:dyDescent="0.45">
      <c r="A47">
        <v>23</v>
      </c>
      <c r="B47">
        <v>1.000083452965904</v>
      </c>
      <c r="C47">
        <v>-9.159843408725421E-2</v>
      </c>
      <c r="D47">
        <v>-0.33284994138993279</v>
      </c>
      <c r="F47">
        <v>32.142857142857146</v>
      </c>
      <c r="G47">
        <v>0.90848501887864974</v>
      </c>
    </row>
    <row r="48" spans="1:7" x14ac:dyDescent="0.45">
      <c r="A48">
        <v>24</v>
      </c>
      <c r="B48">
        <v>1.3080726682378712</v>
      </c>
      <c r="C48">
        <v>-0.27464891275092151</v>
      </c>
      <c r="D48">
        <v>-0.99801787468191572</v>
      </c>
      <c r="F48">
        <v>33.571428571428577</v>
      </c>
      <c r="G48">
        <v>1.0334237554869496</v>
      </c>
    </row>
    <row r="49" spans="1:7" x14ac:dyDescent="0.45">
      <c r="A49">
        <v>25</v>
      </c>
      <c r="B49">
        <v>1.0590270098758359</v>
      </c>
      <c r="C49">
        <v>-2.1221585393631504E-3</v>
      </c>
      <c r="D49">
        <v>-7.7114893118621448E-3</v>
      </c>
      <c r="F49">
        <v>35</v>
      </c>
      <c r="G49">
        <v>1.0569048513364727</v>
      </c>
    </row>
    <row r="50" spans="1:7" x14ac:dyDescent="0.45">
      <c r="A50">
        <v>26</v>
      </c>
      <c r="B50">
        <v>1.1992930440582241</v>
      </c>
      <c r="C50">
        <v>-0.11650767374177406</v>
      </c>
      <c r="D50">
        <v>-0.42336501450981717</v>
      </c>
      <c r="F50">
        <v>36.428571428571431</v>
      </c>
      <c r="G50">
        <v>1.0827853703164501</v>
      </c>
    </row>
    <row r="51" spans="1:7" x14ac:dyDescent="0.45">
      <c r="A51">
        <v>27</v>
      </c>
      <c r="B51">
        <v>0.81005525584650606</v>
      </c>
      <c r="C51">
        <v>0.27984985559289199</v>
      </c>
      <c r="D51">
        <v>1.0169170353212038</v>
      </c>
      <c r="F51">
        <v>37.857142857142861</v>
      </c>
      <c r="G51">
        <v>1.0899051114393981</v>
      </c>
    </row>
    <row r="52" spans="1:7" x14ac:dyDescent="0.45">
      <c r="A52">
        <v>28</v>
      </c>
      <c r="B52">
        <v>1.1271519607586902</v>
      </c>
      <c r="C52">
        <v>-3.7246849319292119E-2</v>
      </c>
      <c r="D52">
        <v>-0.13534741872417172</v>
      </c>
      <c r="F52">
        <v>39.285714285714285</v>
      </c>
      <c r="G52">
        <v>1.0899051114393981</v>
      </c>
    </row>
    <row r="53" spans="1:7" x14ac:dyDescent="0.45">
      <c r="A53">
        <v>29</v>
      </c>
      <c r="B53">
        <v>1.0118409123775121</v>
      </c>
      <c r="C53">
        <v>8.5069100630544403E-2</v>
      </c>
      <c r="D53">
        <v>0.30912368143759594</v>
      </c>
      <c r="F53">
        <v>40.714285714285715</v>
      </c>
      <c r="G53">
        <v>1.0969100130080565</v>
      </c>
    </row>
    <row r="54" spans="1:7" x14ac:dyDescent="0.45">
      <c r="A54">
        <v>30</v>
      </c>
      <c r="B54">
        <v>1.2472764157016996</v>
      </c>
      <c r="C54">
        <v>-0.12342477473461377</v>
      </c>
      <c r="D54">
        <v>-0.44850034223672763</v>
      </c>
      <c r="F54">
        <v>42.142857142857146</v>
      </c>
      <c r="G54">
        <v>1.1238516409670858</v>
      </c>
    </row>
    <row r="55" spans="1:7" x14ac:dyDescent="0.45">
      <c r="A55">
        <v>31</v>
      </c>
      <c r="B55">
        <v>0.66577308924743783</v>
      </c>
      <c r="C55">
        <v>0.52453058902014371</v>
      </c>
      <c r="D55">
        <v>1.9060366866782028</v>
      </c>
      <c r="F55">
        <v>43.571428571428577</v>
      </c>
      <c r="G55">
        <v>1.1903036782675815</v>
      </c>
    </row>
    <row r="56" spans="1:7" x14ac:dyDescent="0.45">
      <c r="A56">
        <v>32</v>
      </c>
      <c r="B56">
        <v>1.3552587657361947</v>
      </c>
      <c r="C56">
        <v>-0.12480984435792086</v>
      </c>
      <c r="D56">
        <v>-0.45353340145365251</v>
      </c>
      <c r="F56">
        <v>45</v>
      </c>
      <c r="G56">
        <v>1.2304489213782739</v>
      </c>
    </row>
    <row r="57" spans="1:7" x14ac:dyDescent="0.45">
      <c r="A57">
        <v>33</v>
      </c>
      <c r="B57">
        <v>1.0141419505754403</v>
      </c>
      <c r="C57">
        <v>0.2288960981108541</v>
      </c>
      <c r="D57">
        <v>0.83176152081385368</v>
      </c>
      <c r="F57">
        <v>46.428571428571431</v>
      </c>
      <c r="G57">
        <v>1.2430380486862944</v>
      </c>
    </row>
    <row r="58" spans="1:7" x14ac:dyDescent="0.45">
      <c r="A58">
        <v>34</v>
      </c>
      <c r="B58">
        <v>1.317180157878088</v>
      </c>
      <c r="C58">
        <v>5.0391368558313498E-3</v>
      </c>
      <c r="D58">
        <v>1.8311190838934937E-2</v>
      </c>
      <c r="F58">
        <v>47.857142857142861</v>
      </c>
      <c r="G58">
        <v>1.3222192947339193</v>
      </c>
    </row>
    <row r="59" spans="1:7" x14ac:dyDescent="0.45">
      <c r="A59">
        <v>35</v>
      </c>
      <c r="B59">
        <v>1.258236600968156</v>
      </c>
      <c r="C59">
        <v>0.13970340770388168</v>
      </c>
      <c r="D59">
        <v>0.50765355903263576</v>
      </c>
      <c r="F59">
        <v>49.285714285714285</v>
      </c>
      <c r="G59">
        <v>1.3979400086720377</v>
      </c>
    </row>
    <row r="60" spans="1:7" x14ac:dyDescent="0.45">
      <c r="A60">
        <v>36</v>
      </c>
      <c r="B60">
        <v>1.2890498580847622</v>
      </c>
      <c r="C60">
        <v>0.11919010722708734</v>
      </c>
      <c r="D60">
        <v>0.43311242817759243</v>
      </c>
      <c r="F60">
        <v>50.714285714285715</v>
      </c>
      <c r="G60">
        <v>1.4082399653118496</v>
      </c>
    </row>
    <row r="61" spans="1:7" x14ac:dyDescent="0.45">
      <c r="A61">
        <v>37</v>
      </c>
      <c r="B61">
        <v>1.1992930440582241</v>
      </c>
      <c r="C61">
        <v>0.25402529598881363</v>
      </c>
      <c r="D61">
        <v>0.92307587704932481</v>
      </c>
      <c r="F61">
        <v>52.142857142857146</v>
      </c>
      <c r="G61">
        <v>1.4533183400470377</v>
      </c>
    </row>
    <row r="62" spans="1:7" x14ac:dyDescent="0.45">
      <c r="A62">
        <v>38</v>
      </c>
      <c r="B62">
        <v>1.6782876462964804</v>
      </c>
      <c r="C62">
        <v>-0.11008592222948543</v>
      </c>
      <c r="D62">
        <v>-0.4000296853004785</v>
      </c>
      <c r="F62">
        <v>53.571428571428577</v>
      </c>
      <c r="G62">
        <v>1.568201724066995</v>
      </c>
    </row>
    <row r="63" spans="1:7" x14ac:dyDescent="0.45">
      <c r="A63">
        <v>39</v>
      </c>
      <c r="B63">
        <v>1.3737200271204204</v>
      </c>
      <c r="C63">
        <v>0.21956603990003698</v>
      </c>
      <c r="D63">
        <v>0.79785800096026194</v>
      </c>
      <c r="F63">
        <v>55</v>
      </c>
      <c r="G63">
        <v>1.5932860670204574</v>
      </c>
    </row>
    <row r="64" spans="1:7" x14ac:dyDescent="0.45">
      <c r="A64">
        <v>40</v>
      </c>
      <c r="B64">
        <v>1.297271702133467</v>
      </c>
      <c r="C64">
        <v>0.35108830884746456</v>
      </c>
      <c r="D64">
        <v>1.2757829780283336</v>
      </c>
      <c r="F64">
        <v>56.428571428571431</v>
      </c>
      <c r="G64">
        <v>1.6483600109809315</v>
      </c>
    </row>
    <row r="65" spans="1:7" x14ac:dyDescent="0.45">
      <c r="A65">
        <v>41</v>
      </c>
      <c r="B65">
        <v>2.0524857692198801</v>
      </c>
      <c r="C65">
        <v>-0.30429774221367967</v>
      </c>
      <c r="D65">
        <v>-1.1057556460455462</v>
      </c>
      <c r="F65">
        <v>57.857142857142861</v>
      </c>
      <c r="G65">
        <v>1.7481880270062005</v>
      </c>
    </row>
    <row r="66" spans="1:7" x14ac:dyDescent="0.45">
      <c r="A66">
        <v>42</v>
      </c>
      <c r="B66">
        <v>1.3662455585086961</v>
      </c>
      <c r="C66">
        <v>0.39718243505424122</v>
      </c>
      <c r="D66">
        <v>1.4432795881967018</v>
      </c>
      <c r="F66">
        <v>59.285714285714285</v>
      </c>
      <c r="G66">
        <v>1.7634279935629373</v>
      </c>
    </row>
    <row r="67" spans="1:7" x14ac:dyDescent="0.45">
      <c r="A67">
        <v>43</v>
      </c>
      <c r="B67">
        <v>1.5949329128002092</v>
      </c>
      <c r="C67">
        <v>0.25140419932959612</v>
      </c>
      <c r="D67">
        <v>0.91355134883995781</v>
      </c>
      <c r="F67">
        <v>60.714285714285715</v>
      </c>
      <c r="G67">
        <v>1.8463371121298053</v>
      </c>
    </row>
    <row r="68" spans="1:7" x14ac:dyDescent="0.45">
      <c r="A68">
        <v>44</v>
      </c>
      <c r="B68">
        <v>2.2267403745109902</v>
      </c>
      <c r="C68">
        <v>-0.31825535563234042</v>
      </c>
      <c r="D68">
        <v>-1.1564747533604061</v>
      </c>
      <c r="F68">
        <v>62.142857142857146</v>
      </c>
      <c r="G68">
        <v>1.9084850188786497</v>
      </c>
    </row>
    <row r="69" spans="1:7" x14ac:dyDescent="0.45">
      <c r="A69">
        <v>45</v>
      </c>
      <c r="B69">
        <v>1.7748741041225424</v>
      </c>
      <c r="C69">
        <v>0.21723738366440726</v>
      </c>
      <c r="D69">
        <v>0.78939614133056213</v>
      </c>
      <c r="F69">
        <v>63.571428571428577</v>
      </c>
      <c r="G69">
        <v>1.9921114877869497</v>
      </c>
    </row>
    <row r="70" spans="1:7" x14ac:dyDescent="0.45">
      <c r="A70">
        <v>46</v>
      </c>
      <c r="B70">
        <v>2.002649701950165</v>
      </c>
      <c r="C70">
        <v>2.2656163314605404E-2</v>
      </c>
      <c r="D70">
        <v>8.2327855345252984E-2</v>
      </c>
      <c r="F70">
        <v>65</v>
      </c>
      <c r="G70">
        <v>2.0253058652647704</v>
      </c>
    </row>
    <row r="71" spans="1:7" x14ac:dyDescent="0.45">
      <c r="A71">
        <v>47</v>
      </c>
      <c r="B71">
        <v>1.9763949375229179</v>
      </c>
      <c r="C71">
        <v>8.430290283069386E-2</v>
      </c>
      <c r="D71">
        <v>0.30633947562322128</v>
      </c>
      <c r="F71">
        <v>66.428571428571431</v>
      </c>
      <c r="G71">
        <v>2.0606978403536118</v>
      </c>
    </row>
    <row r="72" spans="1:7" x14ac:dyDescent="0.45">
      <c r="A72">
        <v>48</v>
      </c>
      <c r="B72">
        <v>1.6474743891798742</v>
      </c>
      <c r="C72">
        <v>0.4132234511737376</v>
      </c>
      <c r="D72">
        <v>1.5015693540471016</v>
      </c>
      <c r="F72">
        <v>67.857142857142847</v>
      </c>
      <c r="G72">
        <v>2.0606978403536118</v>
      </c>
    </row>
    <row r="73" spans="1:7" x14ac:dyDescent="0.45">
      <c r="A73">
        <v>49</v>
      </c>
      <c r="B73">
        <v>2.0645432913757769</v>
      </c>
      <c r="C73">
        <v>1.2824613908379412E-2</v>
      </c>
      <c r="D73">
        <v>4.6602019240704291E-2</v>
      </c>
      <c r="F73">
        <v>69.285714285714278</v>
      </c>
      <c r="G73">
        <v>2.0773679052841563</v>
      </c>
    </row>
    <row r="74" spans="1:7" x14ac:dyDescent="0.45">
      <c r="A74">
        <v>50</v>
      </c>
      <c r="B74">
        <v>2.1612653933995269</v>
      </c>
      <c r="C74">
        <v>-6.4355380391470707E-2</v>
      </c>
      <c r="D74">
        <v>-0.23385426623148475</v>
      </c>
      <c r="F74">
        <v>70.714285714285708</v>
      </c>
      <c r="G74">
        <v>2.0969100130080562</v>
      </c>
    </row>
    <row r="75" spans="1:7" x14ac:dyDescent="0.45">
      <c r="A75">
        <v>51</v>
      </c>
      <c r="B75">
        <v>2.3918874901618832</v>
      </c>
      <c r="C75">
        <v>-0.19598783775264961</v>
      </c>
      <c r="D75">
        <v>-0.71217964541804735</v>
      </c>
      <c r="F75">
        <v>72.142857142857139</v>
      </c>
      <c r="G75">
        <v>2.1958996524092336</v>
      </c>
    </row>
    <row r="76" spans="1:7" x14ac:dyDescent="0.45">
      <c r="A76">
        <v>52</v>
      </c>
      <c r="B76">
        <v>2.5438370794231742</v>
      </c>
      <c r="C76">
        <v>-0.31595037480950072</v>
      </c>
      <c r="D76">
        <v>-1.148098925329806</v>
      </c>
      <c r="F76">
        <v>73.571428571428569</v>
      </c>
      <c r="G76">
        <v>2.2278867046136734</v>
      </c>
    </row>
    <row r="77" spans="1:7" x14ac:dyDescent="0.45">
      <c r="A77">
        <v>53</v>
      </c>
      <c r="B77">
        <v>2.2015358367853759</v>
      </c>
      <c r="C77">
        <v>4.1502211900918518E-2</v>
      </c>
      <c r="D77">
        <v>0.150810534442264</v>
      </c>
      <c r="F77">
        <v>75</v>
      </c>
      <c r="G77">
        <v>2.2430380486862944</v>
      </c>
    </row>
    <row r="78" spans="1:7" x14ac:dyDescent="0.45">
      <c r="A78">
        <v>54</v>
      </c>
      <c r="B78">
        <v>1.522791829500675</v>
      </c>
      <c r="C78">
        <v>0.73006120147921827</v>
      </c>
      <c r="D78">
        <v>2.6528928201102833</v>
      </c>
      <c r="F78">
        <v>76.428571428571431</v>
      </c>
      <c r="G78">
        <v>2.2528530309798933</v>
      </c>
    </row>
    <row r="79" spans="1:7" x14ac:dyDescent="0.45">
      <c r="A79">
        <v>55</v>
      </c>
      <c r="B79">
        <v>1.6647838247612645</v>
      </c>
      <c r="C79">
        <v>0.58928062815307358</v>
      </c>
      <c r="D79">
        <v>2.1413250619124526</v>
      </c>
      <c r="F79">
        <v>77.857142857142847</v>
      </c>
      <c r="G79">
        <v>2.2540644529143381</v>
      </c>
    </row>
    <row r="80" spans="1:7" x14ac:dyDescent="0.45">
      <c r="A80">
        <v>56</v>
      </c>
      <c r="B80">
        <v>2.6027806363331059</v>
      </c>
      <c r="C80">
        <v>-0.34750813122979984</v>
      </c>
      <c r="D80">
        <v>-1.2627733461270927</v>
      </c>
      <c r="F80">
        <v>79.285714285714278</v>
      </c>
      <c r="G80">
        <v>2.255272505103306</v>
      </c>
    </row>
    <row r="81" spans="1:7" x14ac:dyDescent="0.45">
      <c r="A81">
        <v>57</v>
      </c>
      <c r="B81">
        <v>2.3684257841611087</v>
      </c>
      <c r="C81">
        <v>-1.6243266049746019E-2</v>
      </c>
      <c r="D81">
        <v>-5.9024700656879071E-2</v>
      </c>
      <c r="F81">
        <v>80.714285714285708</v>
      </c>
      <c r="G81">
        <v>2.3521825181113627</v>
      </c>
    </row>
    <row r="82" spans="1:7" x14ac:dyDescent="0.45">
      <c r="A82">
        <v>58</v>
      </c>
      <c r="B82">
        <v>2.5819156872812812</v>
      </c>
      <c r="C82">
        <v>-0.16694233931046343</v>
      </c>
      <c r="D82">
        <v>-0.60663425536352111</v>
      </c>
      <c r="F82">
        <v>82.142857142857139</v>
      </c>
      <c r="G82">
        <v>2.4149733479708178</v>
      </c>
    </row>
    <row r="83" spans="1:7" x14ac:dyDescent="0.45">
      <c r="A83">
        <v>59</v>
      </c>
      <c r="B83">
        <v>2.4227007472784896</v>
      </c>
      <c r="C83">
        <v>3.6691740480741419E-2</v>
      </c>
      <c r="D83">
        <v>0.13333026694403727</v>
      </c>
      <c r="F83">
        <v>83.571428571428569</v>
      </c>
      <c r="G83">
        <v>2.459392487759231</v>
      </c>
    </row>
    <row r="84" spans="1:7" x14ac:dyDescent="0.45">
      <c r="A84">
        <v>60</v>
      </c>
      <c r="B84">
        <v>2.6317517545509959</v>
      </c>
      <c r="C84">
        <v>-0.15174481159384534</v>
      </c>
      <c r="D84">
        <v>-0.55140955354242205</v>
      </c>
      <c r="F84">
        <v>85</v>
      </c>
      <c r="G84">
        <v>2.4800069429571505</v>
      </c>
    </row>
    <row r="85" spans="1:7" x14ac:dyDescent="0.45">
      <c r="A85">
        <v>61</v>
      </c>
      <c r="B85">
        <v>2.2373411439516429</v>
      </c>
      <c r="C85">
        <v>0.26780883436826297</v>
      </c>
      <c r="D85">
        <v>0.9731624313388374</v>
      </c>
      <c r="F85">
        <v>86.428571428571431</v>
      </c>
      <c r="G85">
        <v>2.5051499783199058</v>
      </c>
    </row>
    <row r="86" spans="1:7" x14ac:dyDescent="0.45">
      <c r="A86">
        <v>62</v>
      </c>
      <c r="B86">
        <v>2.3393460137822184</v>
      </c>
      <c r="C86">
        <v>0.17253734719665603</v>
      </c>
      <c r="D86">
        <v>0.6269653676314606</v>
      </c>
      <c r="F86">
        <v>87.857142857142847</v>
      </c>
      <c r="G86">
        <v>2.5118833609788744</v>
      </c>
    </row>
    <row r="87" spans="1:7" x14ac:dyDescent="0.45">
      <c r="A87">
        <v>63</v>
      </c>
      <c r="B87">
        <v>2.6270999548418241</v>
      </c>
      <c r="C87">
        <v>-1.8573921264629867E-2</v>
      </c>
      <c r="D87">
        <v>-6.7493824167607033E-2</v>
      </c>
      <c r="F87">
        <v>89.285714285714278</v>
      </c>
      <c r="G87">
        <v>2.6085260335771943</v>
      </c>
    </row>
    <row r="88" spans="1:7" x14ac:dyDescent="0.45">
      <c r="A88">
        <v>64</v>
      </c>
      <c r="B88">
        <v>2.5944227820106858</v>
      </c>
      <c r="C88">
        <v>2.7791240955609364E-2</v>
      </c>
      <c r="D88">
        <v>0.10098767533969497</v>
      </c>
      <c r="F88">
        <v>90.714285714285708</v>
      </c>
      <c r="G88">
        <v>2.6222140229662951</v>
      </c>
    </row>
    <row r="89" spans="1:7" x14ac:dyDescent="0.45">
      <c r="A89">
        <v>65</v>
      </c>
      <c r="B89">
        <v>2.8887482125822928</v>
      </c>
      <c r="C89">
        <v>-0.26240784520725047</v>
      </c>
      <c r="D89">
        <v>-0.95353634336468918</v>
      </c>
      <c r="F89">
        <v>92.142857142857139</v>
      </c>
      <c r="G89">
        <v>2.6263403673750423</v>
      </c>
    </row>
    <row r="90" spans="1:7" x14ac:dyDescent="0.45">
      <c r="A90">
        <v>66</v>
      </c>
      <c r="B90">
        <v>2.181469883586284</v>
      </c>
      <c r="C90">
        <v>0.46198279289990341</v>
      </c>
      <c r="D90">
        <v>1.6787508113229559</v>
      </c>
      <c r="F90">
        <v>93.571428571428569</v>
      </c>
      <c r="G90">
        <v>2.6434526764861874</v>
      </c>
    </row>
    <row r="91" spans="1:7" x14ac:dyDescent="0.45">
      <c r="A91">
        <v>67</v>
      </c>
      <c r="B91">
        <v>2.6881321775436944</v>
      </c>
      <c r="C91">
        <v>2.0639024848194687E-3</v>
      </c>
      <c r="D91">
        <v>7.4997987460386911E-3</v>
      </c>
      <c r="F91">
        <v>95</v>
      </c>
      <c r="G91">
        <v>2.6901960800285138</v>
      </c>
    </row>
    <row r="92" spans="1:7" x14ac:dyDescent="0.45">
      <c r="A92">
        <v>68</v>
      </c>
      <c r="B92">
        <v>2.9304373704046194</v>
      </c>
      <c r="C92">
        <v>-9.7928457698383209E-2</v>
      </c>
      <c r="D92">
        <v>-0.35585195020106769</v>
      </c>
      <c r="F92">
        <v>96.428571428571431</v>
      </c>
      <c r="G92">
        <v>2.8325089127062362</v>
      </c>
    </row>
    <row r="93" spans="1:7" x14ac:dyDescent="0.45">
      <c r="A93">
        <v>69</v>
      </c>
      <c r="B93">
        <v>3.4385538571527108</v>
      </c>
      <c r="C93">
        <v>0.22448711774126329</v>
      </c>
      <c r="D93">
        <v>0.81574018952985228</v>
      </c>
      <c r="F93">
        <v>97.857142857142847</v>
      </c>
      <c r="G93">
        <v>3.6630409748939741</v>
      </c>
    </row>
    <row r="94" spans="1:7" ht="14.65" thickBot="1" x14ac:dyDescent="0.5">
      <c r="A94" s="1">
        <v>70</v>
      </c>
      <c r="B94" s="1">
        <v>3.7490142080758209</v>
      </c>
      <c r="C94" s="1">
        <v>7.7739906922968949E-3</v>
      </c>
      <c r="D94" s="1">
        <v>2.824908932211715E-2</v>
      </c>
      <c r="F94" s="1">
        <v>99.285714285714278</v>
      </c>
      <c r="G94" s="1">
        <v>3.7567881987681178</v>
      </c>
    </row>
  </sheetData>
  <sortState xmlns:xlrd2="http://schemas.microsoft.com/office/spreadsheetml/2017/richdata2" ref="G25:G94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B148-96C5-49C6-A10E-636907AE0519}">
  <dimension ref="A1:I94"/>
  <sheetViews>
    <sheetView topLeftCell="A10" workbookViewId="0">
      <selection activeCell="J27" sqref="J27"/>
    </sheetView>
  </sheetViews>
  <sheetFormatPr defaultRowHeight="14.25" x14ac:dyDescent="0.45"/>
  <cols>
    <col min="1" max="1" width="18.06640625" customWidth="1"/>
    <col min="2" max="2" width="16.1328125" customWidth="1"/>
    <col min="3" max="3" width="15.19921875" customWidth="1"/>
    <col min="4" max="4" width="20.59765625" customWidth="1"/>
  </cols>
  <sheetData>
    <row r="1" spans="1:9" x14ac:dyDescent="0.45">
      <c r="A1" t="s">
        <v>72</v>
      </c>
    </row>
    <row r="2" spans="1:9" ht="14.65" thickBot="1" x14ac:dyDescent="0.5"/>
    <row r="3" spans="1:9" x14ac:dyDescent="0.45">
      <c r="A3" s="10" t="s">
        <v>73</v>
      </c>
      <c r="B3" s="10"/>
    </row>
    <row r="4" spans="1:9" x14ac:dyDescent="0.45">
      <c r="A4" s="7" t="s">
        <v>74</v>
      </c>
      <c r="B4" s="7">
        <v>0.96184857621108422</v>
      </c>
    </row>
    <row r="5" spans="1:9" x14ac:dyDescent="0.45">
      <c r="A5" s="7" t="s">
        <v>75</v>
      </c>
      <c r="B5" s="7">
        <v>0.92515268355928981</v>
      </c>
    </row>
    <row r="6" spans="1:9" x14ac:dyDescent="0.45">
      <c r="A6" s="7" t="s">
        <v>76</v>
      </c>
      <c r="B6" s="7">
        <v>0.92405198772927932</v>
      </c>
    </row>
    <row r="7" spans="1:9" x14ac:dyDescent="0.45">
      <c r="A7" s="7" t="s">
        <v>77</v>
      </c>
      <c r="B7" s="7">
        <v>0.63830073157783762</v>
      </c>
    </row>
    <row r="8" spans="1:9" ht="14.65" thickBot="1" x14ac:dyDescent="0.5">
      <c r="A8" s="8" t="s">
        <v>78</v>
      </c>
      <c r="B8" s="8">
        <v>70</v>
      </c>
    </row>
    <row r="10" spans="1:9" ht="14.65" thickBot="1" x14ac:dyDescent="0.5">
      <c r="A10" t="s">
        <v>79</v>
      </c>
    </row>
    <row r="11" spans="1:9" x14ac:dyDescent="0.45">
      <c r="A11" s="9"/>
      <c r="B11" s="9" t="s">
        <v>84</v>
      </c>
      <c r="C11" s="9" t="s">
        <v>85</v>
      </c>
      <c r="D11" s="9" t="s">
        <v>86</v>
      </c>
      <c r="E11" s="9" t="s">
        <v>87</v>
      </c>
      <c r="F11" s="9" t="s">
        <v>88</v>
      </c>
    </row>
    <row r="12" spans="1:9" x14ac:dyDescent="0.45">
      <c r="A12" s="7" t="s">
        <v>80</v>
      </c>
      <c r="B12" s="7">
        <v>1</v>
      </c>
      <c r="C12" s="7">
        <v>342.44968899771089</v>
      </c>
      <c r="D12" s="7">
        <v>342.44968899771089</v>
      </c>
      <c r="E12" s="7">
        <v>840.5162065077601</v>
      </c>
      <c r="F12" s="7">
        <v>5.2780523587997144E-40</v>
      </c>
    </row>
    <row r="13" spans="1:9" x14ac:dyDescent="0.45">
      <c r="A13" s="7" t="s">
        <v>81</v>
      </c>
      <c r="B13" s="7">
        <v>68</v>
      </c>
      <c r="C13" s="7">
        <v>27.705092027430585</v>
      </c>
      <c r="D13" s="7">
        <v>0.40742782393280269</v>
      </c>
      <c r="E13" s="7"/>
      <c r="F13" s="7"/>
    </row>
    <row r="14" spans="1:9" ht="14.65" thickBot="1" x14ac:dyDescent="0.5">
      <c r="A14" s="8" t="s">
        <v>82</v>
      </c>
      <c r="B14" s="8">
        <v>69</v>
      </c>
      <c r="C14" s="8">
        <v>370.15478102514146</v>
      </c>
      <c r="D14" s="8"/>
      <c r="E14" s="8"/>
      <c r="F14" s="8"/>
    </row>
    <row r="15" spans="1:9" ht="14.65" thickBot="1" x14ac:dyDescent="0.5"/>
    <row r="16" spans="1:9" x14ac:dyDescent="0.45">
      <c r="A16" s="9"/>
      <c r="B16" s="9" t="s">
        <v>89</v>
      </c>
      <c r="C16" s="9" t="s">
        <v>77</v>
      </c>
      <c r="D16" s="9" t="s">
        <v>90</v>
      </c>
      <c r="E16" s="9" t="s">
        <v>91</v>
      </c>
      <c r="F16" s="9" t="s">
        <v>92</v>
      </c>
      <c r="G16" s="9" t="s">
        <v>93</v>
      </c>
      <c r="H16" s="9" t="s">
        <v>94</v>
      </c>
      <c r="I16" s="9" t="s">
        <v>95</v>
      </c>
    </row>
    <row r="17" spans="1:9" x14ac:dyDescent="0.45">
      <c r="A17" s="7" t="s">
        <v>83</v>
      </c>
      <c r="B17" s="7">
        <v>2.0793754602644037</v>
      </c>
      <c r="C17" s="7">
        <v>8.6776698004207245E-2</v>
      </c>
      <c r="D17" s="7">
        <v>23.962371328805208</v>
      </c>
      <c r="E17" s="7">
        <v>7.1167747420252693E-35</v>
      </c>
      <c r="F17" s="7">
        <v>1.9062152554249381</v>
      </c>
      <c r="G17" s="7">
        <v>2.2525356651038693</v>
      </c>
      <c r="H17" s="7">
        <v>1.9062152554249381</v>
      </c>
      <c r="I17" s="7">
        <v>2.2525356651038693</v>
      </c>
    </row>
    <row r="18" spans="1:9" ht="14.65" thickBot="1" x14ac:dyDescent="0.5">
      <c r="A18" s="8" t="s">
        <v>111</v>
      </c>
      <c r="B18" s="8">
        <v>0.74441310098200975</v>
      </c>
      <c r="C18" s="8">
        <v>2.5676803754183471E-2</v>
      </c>
      <c r="D18" s="8">
        <v>28.991657532948352</v>
      </c>
      <c r="E18" s="8">
        <v>5.2780523587995635E-40</v>
      </c>
      <c r="F18" s="8">
        <v>0.69317583683211548</v>
      </c>
      <c r="G18" s="8">
        <v>0.79565036513190401</v>
      </c>
      <c r="H18" s="8">
        <v>0.69317583683211548</v>
      </c>
      <c r="I18" s="8">
        <v>0.79565036513190401</v>
      </c>
    </row>
    <row r="22" spans="1:9" x14ac:dyDescent="0.45">
      <c r="A22" t="s">
        <v>96</v>
      </c>
      <c r="F22" t="s">
        <v>101</v>
      </c>
    </row>
    <row r="23" spans="1:9" ht="14.65" thickBot="1" x14ac:dyDescent="0.5"/>
    <row r="24" spans="1:9" x14ac:dyDescent="0.45">
      <c r="A24" s="9" t="s">
        <v>97</v>
      </c>
      <c r="B24" s="9" t="s">
        <v>112</v>
      </c>
      <c r="C24" s="9" t="s">
        <v>99</v>
      </c>
      <c r="D24" s="9" t="s">
        <v>100</v>
      </c>
      <c r="F24" s="9" t="s">
        <v>102</v>
      </c>
      <c r="G24" s="9" t="s">
        <v>110</v>
      </c>
    </row>
    <row r="25" spans="1:9" x14ac:dyDescent="0.45">
      <c r="A25" s="7">
        <v>1</v>
      </c>
      <c r="B25" s="7">
        <v>-1.8647614005544555</v>
      </c>
      <c r="C25" s="7">
        <v>-0.10135145581837723</v>
      </c>
      <c r="D25" s="7">
        <v>-0.15994649888670004</v>
      </c>
      <c r="F25" s="7">
        <v>0.7142857142857143</v>
      </c>
      <c r="G25" s="7">
        <v>-1.9661128563728327</v>
      </c>
    </row>
    <row r="26" spans="1:9" x14ac:dyDescent="0.45">
      <c r="A26" s="7">
        <v>2</v>
      </c>
      <c r="B26" s="7">
        <v>-1.3487735584368896</v>
      </c>
      <c r="C26" s="7">
        <v>-3.7520802683000953E-2</v>
      </c>
      <c r="D26" s="7">
        <v>-5.9212973075780259E-2</v>
      </c>
      <c r="F26" s="7">
        <v>2.1428571428571428</v>
      </c>
      <c r="G26" s="7">
        <v>-1.3862943611198906</v>
      </c>
    </row>
    <row r="27" spans="1:9" x14ac:dyDescent="0.45">
      <c r="A27" s="7">
        <v>3</v>
      </c>
      <c r="B27" s="7">
        <v>-0.72874509539656351</v>
      </c>
      <c r="C27" s="7">
        <v>-0.47522770892937261</v>
      </c>
      <c r="D27" s="7">
        <v>-0.74997450804666632</v>
      </c>
      <c r="F27" s="7">
        <v>3.5714285714285716</v>
      </c>
      <c r="G27" s="7">
        <v>-1.2039728043259361</v>
      </c>
    </row>
    <row r="28" spans="1:9" x14ac:dyDescent="0.45">
      <c r="A28" s="7">
        <v>4</v>
      </c>
      <c r="B28" s="7">
        <v>-0.18107531873290261</v>
      </c>
      <c r="C28" s="7">
        <v>-0.92758730578870852</v>
      </c>
      <c r="D28" s="7">
        <v>-1.4638599986024972</v>
      </c>
      <c r="F28" s="7">
        <v>5</v>
      </c>
      <c r="G28" s="7">
        <v>-1.1086626245216111</v>
      </c>
    </row>
    <row r="29" spans="1:9" x14ac:dyDescent="0.45">
      <c r="A29" s="7">
        <v>5</v>
      </c>
      <c r="B29" s="7">
        <v>-0.72874509539656351</v>
      </c>
      <c r="C29" s="7">
        <v>-0.18754563647759148</v>
      </c>
      <c r="D29" s="7">
        <v>-0.29597273856454437</v>
      </c>
      <c r="F29" s="7">
        <v>6.4285714285714288</v>
      </c>
      <c r="G29" s="7">
        <v>-0.916290731874155</v>
      </c>
    </row>
    <row r="30" spans="1:9" x14ac:dyDescent="0.45">
      <c r="A30" s="7">
        <v>6</v>
      </c>
      <c r="B30" s="7">
        <v>0.50102350638261228</v>
      </c>
      <c r="C30" s="7">
        <v>-0.50102350638261228</v>
      </c>
      <c r="D30" s="7">
        <v>-0.79068381464044502</v>
      </c>
      <c r="F30" s="7">
        <v>7.8571428571428577</v>
      </c>
      <c r="G30" s="7">
        <v>0</v>
      </c>
    </row>
    <row r="31" spans="1:9" x14ac:dyDescent="0.45">
      <c r="A31" s="7">
        <v>7</v>
      </c>
      <c r="B31" s="7">
        <v>-1.4964335734953593E-2</v>
      </c>
      <c r="C31" s="7">
        <v>1.4964335734953593E-2</v>
      </c>
      <c r="D31" s="7">
        <v>2.3615774333425685E-2</v>
      </c>
      <c r="F31" s="7">
        <v>9.2857142857142847</v>
      </c>
      <c r="G31" s="7">
        <v>0</v>
      </c>
    </row>
    <row r="32" spans="1:9" x14ac:dyDescent="0.45">
      <c r="A32" s="7">
        <v>8</v>
      </c>
      <c r="B32" s="7">
        <v>0.15114664726299543</v>
      </c>
      <c r="C32" s="7">
        <v>3.1174909530959166E-2</v>
      </c>
      <c r="D32" s="7">
        <v>4.9198283264150273E-2</v>
      </c>
      <c r="F32" s="7">
        <v>10.714285714285714</v>
      </c>
      <c r="G32" s="7">
        <v>0.18232155679395459</v>
      </c>
    </row>
    <row r="33" spans="1:7" x14ac:dyDescent="0.45">
      <c r="A33" s="7">
        <v>9</v>
      </c>
      <c r="B33" s="7">
        <v>1.1317631340888725</v>
      </c>
      <c r="C33" s="7">
        <v>-0.48990924791647783</v>
      </c>
      <c r="D33" s="7">
        <v>-0.7731439903229167</v>
      </c>
      <c r="F33" s="7">
        <v>12.142857142857142</v>
      </c>
      <c r="G33" s="7">
        <v>0.64185388617239469</v>
      </c>
    </row>
    <row r="34" spans="1:7" x14ac:dyDescent="0.45">
      <c r="A34" s="7">
        <v>10</v>
      </c>
      <c r="B34" s="7">
        <v>1.6343377646501283</v>
      </c>
      <c r="C34" s="7">
        <v>-0.7588690272962284</v>
      </c>
      <c r="D34" s="7">
        <v>-1.1975994133433925</v>
      </c>
      <c r="F34" s="7">
        <v>13.571428571428571</v>
      </c>
      <c r="G34" s="7">
        <v>0.87546873735389985</v>
      </c>
    </row>
    <row r="35" spans="1:7" x14ac:dyDescent="0.45">
      <c r="A35" s="7">
        <v>11</v>
      </c>
      <c r="B35" s="7">
        <v>2.0009437120824978</v>
      </c>
      <c r="C35" s="7">
        <v>-1.0454322670550615</v>
      </c>
      <c r="D35" s="7">
        <v>-1.6498355113743051</v>
      </c>
      <c r="F35" s="7">
        <v>15</v>
      </c>
      <c r="G35" s="7">
        <v>0.95551144502743635</v>
      </c>
    </row>
    <row r="36" spans="1:7" x14ac:dyDescent="0.45">
      <c r="A36" s="7">
        <v>12</v>
      </c>
      <c r="B36" s="7">
        <v>0.51332813530518084</v>
      </c>
      <c r="C36" s="7">
        <v>0.58528415336292894</v>
      </c>
      <c r="D36" s="7">
        <v>0.9236586729649382</v>
      </c>
      <c r="F36" s="7">
        <v>16.428571428571431</v>
      </c>
      <c r="G36" s="7">
        <v>1.0986122886681098</v>
      </c>
    </row>
    <row r="37" spans="1:7" x14ac:dyDescent="0.45">
      <c r="A37" s="7">
        <v>13</v>
      </c>
      <c r="B37" s="7">
        <v>1.8991742187321574</v>
      </c>
      <c r="C37" s="7">
        <v>-0.64641125023678936</v>
      </c>
      <c r="D37" s="7">
        <v>-1.0201256161690173</v>
      </c>
      <c r="F37" s="7">
        <v>17.857142857142858</v>
      </c>
      <c r="G37" s="7">
        <v>1.2527629684953681</v>
      </c>
    </row>
    <row r="38" spans="1:7" x14ac:dyDescent="0.45">
      <c r="A38" s="7">
        <v>14</v>
      </c>
      <c r="B38" s="7">
        <v>3.0119486264374684</v>
      </c>
      <c r="C38" s="7">
        <v>-1.6509720733018678</v>
      </c>
      <c r="D38" s="7">
        <v>-2.605460382903241</v>
      </c>
      <c r="F38" s="7">
        <v>19.285714285714288</v>
      </c>
      <c r="G38" s="7">
        <v>1.3609765531356006</v>
      </c>
    </row>
    <row r="39" spans="1:7" x14ac:dyDescent="0.45">
      <c r="A39" s="7">
        <v>15</v>
      </c>
      <c r="B39" s="7">
        <v>0.37270810755996076</v>
      </c>
      <c r="C39" s="7">
        <v>1.0135862535599298</v>
      </c>
      <c r="D39" s="7">
        <v>1.5995781340044841</v>
      </c>
      <c r="F39" s="7">
        <v>20.714285714285715</v>
      </c>
      <c r="G39" s="7">
        <v>1.3862943611198906</v>
      </c>
    </row>
    <row r="40" spans="1:7" x14ac:dyDescent="0.45">
      <c r="A40" s="7">
        <v>16</v>
      </c>
      <c r="B40" s="7">
        <v>0.8812887930313229</v>
      </c>
      <c r="C40" s="7">
        <v>0.72814911940277738</v>
      </c>
      <c r="D40" s="7">
        <v>1.1491191850723304</v>
      </c>
      <c r="F40" s="7">
        <v>22.142857142857146</v>
      </c>
      <c r="G40" s="7">
        <v>1.6094379124341003</v>
      </c>
    </row>
    <row r="41" spans="1:7" x14ac:dyDescent="0.45">
      <c r="A41" s="7">
        <v>17</v>
      </c>
      <c r="B41" s="7">
        <v>2.1085718729655638</v>
      </c>
      <c r="C41" s="7">
        <v>-0.40382378072713854</v>
      </c>
      <c r="D41" s="7">
        <v>-0.63728931541193157</v>
      </c>
      <c r="F41" s="7">
        <v>23.571428571428573</v>
      </c>
      <c r="G41" s="7">
        <v>1.7047480922384253</v>
      </c>
    </row>
    <row r="42" spans="1:7" x14ac:dyDescent="0.45">
      <c r="A42" s="7">
        <v>18</v>
      </c>
      <c r="B42" s="7">
        <v>2.0173050981892153</v>
      </c>
      <c r="C42" s="7">
        <v>-0.27683892334871074</v>
      </c>
      <c r="D42" s="7">
        <v>-0.43688979292550995</v>
      </c>
      <c r="F42" s="7">
        <v>25</v>
      </c>
      <c r="G42" s="7">
        <v>1.7404661748405046</v>
      </c>
    </row>
    <row r="43" spans="1:7" x14ac:dyDescent="0.45">
      <c r="A43" s="7">
        <v>19</v>
      </c>
      <c r="B43" s="7">
        <v>2.4743820821062545</v>
      </c>
      <c r="C43" s="7">
        <v>-0.63383244870876765</v>
      </c>
      <c r="D43" s="7">
        <v>-1.0002745420196419</v>
      </c>
      <c r="F43" s="7">
        <v>26.428571428571431</v>
      </c>
      <c r="G43" s="7">
        <v>1.8405496333974869</v>
      </c>
    </row>
    <row r="44" spans="1:7" x14ac:dyDescent="0.45">
      <c r="A44" s="7">
        <v>20</v>
      </c>
      <c r="B44" s="7">
        <v>1.4424063978711226</v>
      </c>
      <c r="C44" s="7">
        <v>0.41389159249450369</v>
      </c>
      <c r="D44" s="7">
        <v>0.65317770330569869</v>
      </c>
      <c r="F44" s="7">
        <v>27.857142857142858</v>
      </c>
      <c r="G44" s="7">
        <v>1.8562979903656263</v>
      </c>
    </row>
    <row r="45" spans="1:7" x14ac:dyDescent="0.45">
      <c r="A45" s="7">
        <v>21</v>
      </c>
      <c r="B45" s="7">
        <v>3.3080887291130709</v>
      </c>
      <c r="C45" s="7">
        <v>-1.4286236794659104</v>
      </c>
      <c r="D45" s="7">
        <v>-2.2545641195987129</v>
      </c>
      <c r="F45" s="7">
        <v>29.285714285714288</v>
      </c>
      <c r="G45" s="7">
        <v>1.8794650496471605</v>
      </c>
    </row>
    <row r="46" spans="1:7" x14ac:dyDescent="0.45">
      <c r="A46" s="7">
        <v>22</v>
      </c>
      <c r="B46" s="7">
        <v>2.0793754602644037</v>
      </c>
      <c r="C46" s="7">
        <v>-0.19230581123202395</v>
      </c>
      <c r="D46" s="7">
        <v>-0.30348494724386238</v>
      </c>
      <c r="F46" s="7">
        <v>30.714285714285715</v>
      </c>
      <c r="G46" s="7">
        <v>1.8870696490323797</v>
      </c>
    </row>
    <row r="47" spans="1:7" x14ac:dyDescent="0.45">
      <c r="A47" s="7">
        <v>23</v>
      </c>
      <c r="B47" s="7">
        <v>2.302777250549302</v>
      </c>
      <c r="C47" s="7">
        <v>-0.21091318887090882</v>
      </c>
      <c r="D47" s="7">
        <v>-0.33284994138993224</v>
      </c>
      <c r="F47" s="7">
        <v>32.142857142857146</v>
      </c>
      <c r="G47" s="7">
        <v>2.0918640616783932</v>
      </c>
    </row>
    <row r="48" spans="1:7" x14ac:dyDescent="0.45">
      <c r="A48" s="7">
        <v>24</v>
      </c>
      <c r="B48" s="7">
        <v>3.0119486264374684</v>
      </c>
      <c r="C48" s="7">
        <v>-0.63240249230729439</v>
      </c>
      <c r="D48" s="7">
        <v>-0.99801787468191627</v>
      </c>
      <c r="F48" s="7">
        <v>33.571428571428577</v>
      </c>
      <c r="G48" s="7">
        <v>2.379546134130174</v>
      </c>
    </row>
    <row r="49" spans="1:7" x14ac:dyDescent="0.45">
      <c r="A49" s="7">
        <v>25</v>
      </c>
      <c r="B49" s="7">
        <v>2.4384998060181573</v>
      </c>
      <c r="C49" s="7">
        <v>-4.8864506177075384E-3</v>
      </c>
      <c r="D49" s="7">
        <v>-7.7114893118620364E-3</v>
      </c>
      <c r="F49" s="7">
        <v>35</v>
      </c>
      <c r="G49" s="7">
        <v>2.4336133554004498</v>
      </c>
    </row>
    <row r="50" spans="1:7" x14ac:dyDescent="0.45">
      <c r="A50" s="7">
        <v>26</v>
      </c>
      <c r="B50" s="7">
        <v>2.7614742853799186</v>
      </c>
      <c r="C50" s="7">
        <v>-0.26826883277722313</v>
      </c>
      <c r="D50" s="7">
        <v>-0.42336501450981778</v>
      </c>
      <c r="F50" s="7">
        <v>36.428571428571431</v>
      </c>
      <c r="G50" s="7">
        <v>2.4932054526026954</v>
      </c>
    </row>
    <row r="51" spans="1:7" x14ac:dyDescent="0.45">
      <c r="A51" s="7">
        <v>27</v>
      </c>
      <c r="B51" s="7">
        <v>1.8652211566136423</v>
      </c>
      <c r="C51" s="7">
        <v>0.64437810576472976</v>
      </c>
      <c r="D51" s="7">
        <v>1.0169170353212045</v>
      </c>
      <c r="F51" s="7">
        <v>37.857142857142861</v>
      </c>
      <c r="G51" s="7">
        <v>2.5095992623783721</v>
      </c>
    </row>
    <row r="52" spans="1:7" x14ac:dyDescent="0.45">
      <c r="A52" s="7">
        <v>28</v>
      </c>
      <c r="B52" s="7">
        <v>2.5953633023819696</v>
      </c>
      <c r="C52" s="7">
        <v>-8.5764040003597497E-2</v>
      </c>
      <c r="D52" s="7">
        <v>-0.13534741872417183</v>
      </c>
      <c r="F52" s="7">
        <v>39.285714285714285</v>
      </c>
      <c r="G52" s="7">
        <v>2.5095992623783721</v>
      </c>
    </row>
    <row r="53" spans="1:7" x14ac:dyDescent="0.45">
      <c r="A53" s="7">
        <v>29</v>
      </c>
      <c r="B53" s="7">
        <v>2.3298498013219531</v>
      </c>
      <c r="C53" s="7">
        <v>0.19587884298630254</v>
      </c>
      <c r="D53" s="7">
        <v>0.309123681437597</v>
      </c>
      <c r="F53" s="7">
        <v>40.714285714285715</v>
      </c>
      <c r="G53" s="7">
        <v>2.5257286443082556</v>
      </c>
    </row>
    <row r="54" spans="1:7" x14ac:dyDescent="0.45">
      <c r="A54" s="7">
        <v>30</v>
      </c>
      <c r="B54" s="7">
        <v>2.8719600816377779</v>
      </c>
      <c r="C54" s="7">
        <v>-0.28419604641006968</v>
      </c>
      <c r="D54" s="7">
        <v>-0.44850034223672752</v>
      </c>
      <c r="F54" s="7">
        <v>42.142857142857146</v>
      </c>
      <c r="G54" s="7">
        <v>2.5877640352277083</v>
      </c>
    </row>
    <row r="55" spans="1:7" x14ac:dyDescent="0.45">
      <c r="A55" s="7">
        <v>31</v>
      </c>
      <c r="B55" s="7">
        <v>1.532999190617744</v>
      </c>
      <c r="C55" s="7">
        <v>1.2077763150971697</v>
      </c>
      <c r="D55" s="7">
        <v>1.9060366866782039</v>
      </c>
      <c r="F55" s="7">
        <v>43.571428571428577</v>
      </c>
      <c r="G55" s="7">
        <v>2.7407755057149137</v>
      </c>
    </row>
    <row r="56" spans="1:7" x14ac:dyDescent="0.45">
      <c r="A56" s="7">
        <v>32</v>
      </c>
      <c r="B56" s="7">
        <v>3.1205986311336726</v>
      </c>
      <c r="C56" s="7">
        <v>-0.28738528707745647</v>
      </c>
      <c r="D56" s="7">
        <v>-0.45353340145365401</v>
      </c>
      <c r="F56" s="7">
        <v>45</v>
      </c>
      <c r="G56" s="7">
        <v>2.8332133440562162</v>
      </c>
    </row>
    <row r="57" spans="1:7" x14ac:dyDescent="0.45">
      <c r="A57" s="7">
        <v>33</v>
      </c>
      <c r="B57" s="7">
        <v>2.335148137574913</v>
      </c>
      <c r="C57" s="7">
        <v>0.52705274335455554</v>
      </c>
      <c r="D57" s="7">
        <v>0.83176152081385435</v>
      </c>
      <c r="F57" s="7">
        <v>46.428571428571431</v>
      </c>
      <c r="G57" s="7">
        <v>2.8622008809294686</v>
      </c>
    </row>
    <row r="58" spans="1:7" x14ac:dyDescent="0.45">
      <c r="A58" s="7">
        <v>34</v>
      </c>
      <c r="B58" s="7">
        <v>3.0329193963176295</v>
      </c>
      <c r="C58" s="7">
        <v>1.1603041405793491E-2</v>
      </c>
      <c r="D58" s="7">
        <v>1.8311190838933896E-2</v>
      </c>
      <c r="F58" s="7">
        <v>47.857142857142861</v>
      </c>
      <c r="G58" s="7">
        <v>3.044522437723423</v>
      </c>
    </row>
    <row r="59" spans="1:7" x14ac:dyDescent="0.45">
      <c r="A59" s="7">
        <v>35</v>
      </c>
      <c r="B59" s="7">
        <v>2.8971968408487743</v>
      </c>
      <c r="C59" s="7">
        <v>0.3216789840194263</v>
      </c>
      <c r="D59" s="7">
        <v>0.50765355903263398</v>
      </c>
      <c r="F59" s="7">
        <v>49.285714285714285</v>
      </c>
      <c r="G59" s="7">
        <v>3.2188758248682006</v>
      </c>
    </row>
    <row r="60" spans="1:7" x14ac:dyDescent="0.45">
      <c r="A60" s="7">
        <v>36</v>
      </c>
      <c r="B60" s="7">
        <v>2.9681469873520645</v>
      </c>
      <c r="C60" s="7">
        <v>0.27444536413345233</v>
      </c>
      <c r="D60" s="7">
        <v>0.43311242817759121</v>
      </c>
      <c r="F60" s="7">
        <v>50.714285714285715</v>
      </c>
      <c r="G60" s="7">
        <v>3.2425923514855168</v>
      </c>
    </row>
    <row r="61" spans="1:7" x14ac:dyDescent="0.45">
      <c r="A61" s="7">
        <v>37</v>
      </c>
      <c r="B61" s="7">
        <v>2.7614742853799186</v>
      </c>
      <c r="C61" s="7">
        <v>0.58491485978724178</v>
      </c>
      <c r="D61" s="7">
        <v>0.92307587704932392</v>
      </c>
      <c r="F61" s="7">
        <v>52.142857142857146</v>
      </c>
      <c r="G61" s="7">
        <v>3.3463891451671604</v>
      </c>
    </row>
    <row r="62" spans="1:7" x14ac:dyDescent="0.45">
      <c r="A62" s="7">
        <v>38</v>
      </c>
      <c r="B62" s="7">
        <v>3.864400116118341</v>
      </c>
      <c r="C62" s="7">
        <v>-0.25348220347411665</v>
      </c>
      <c r="D62" s="7">
        <v>-0.40002968530048122</v>
      </c>
      <c r="F62" s="7">
        <v>53.571428571428577</v>
      </c>
      <c r="G62" s="7">
        <v>3.6109179126442243</v>
      </c>
    </row>
    <row r="63" spans="1:7" x14ac:dyDescent="0.45">
      <c r="A63" s="7">
        <v>39</v>
      </c>
      <c r="B63" s="7">
        <v>3.163107256394857</v>
      </c>
      <c r="C63" s="7">
        <v>0.50556949040155974</v>
      </c>
      <c r="D63" s="7">
        <v>0.79785800096026005</v>
      </c>
      <c r="F63" s="7">
        <v>55</v>
      </c>
      <c r="G63" s="7">
        <v>3.6686767467964168</v>
      </c>
    </row>
    <row r="64" spans="1:7" x14ac:dyDescent="0.45">
      <c r="A64" s="7">
        <v>40</v>
      </c>
      <c r="B64" s="7">
        <v>2.9870784828955337</v>
      </c>
      <c r="C64" s="7">
        <v>0.80841070627666101</v>
      </c>
      <c r="D64" s="7">
        <v>1.2757829780283332</v>
      </c>
      <c r="F64" s="7">
        <v>56.428571428571431</v>
      </c>
      <c r="G64" s="7">
        <v>3.7954891891721947</v>
      </c>
    </row>
    <row r="65" spans="1:7" x14ac:dyDescent="0.45">
      <c r="A65" s="7">
        <v>41</v>
      </c>
      <c r="B65" s="7">
        <v>4.7260231357881146</v>
      </c>
      <c r="C65" s="7">
        <v>-0.70067144505296497</v>
      </c>
      <c r="D65" s="7">
        <v>-1.1057556460455482</v>
      </c>
      <c r="F65" s="7">
        <v>57.857142857142861</v>
      </c>
      <c r="G65" s="7">
        <v>4.0253516907351496</v>
      </c>
    </row>
    <row r="66" spans="1:7" x14ac:dyDescent="0.45">
      <c r="A66" s="7">
        <v>42</v>
      </c>
      <c r="B66" s="7">
        <v>3.1458966563914483</v>
      </c>
      <c r="C66" s="7">
        <v>0.91454635415497076</v>
      </c>
      <c r="D66" s="7">
        <v>1.4432795881967007</v>
      </c>
      <c r="F66" s="7">
        <v>59.285714285714285</v>
      </c>
      <c r="G66" s="7">
        <v>4.0604430105464191</v>
      </c>
    </row>
    <row r="67" spans="1:7" x14ac:dyDescent="0.45">
      <c r="A67" s="7">
        <v>43</v>
      </c>
      <c r="B67" s="7">
        <v>3.6724687493393353</v>
      </c>
      <c r="C67" s="7">
        <v>0.57887956169243049</v>
      </c>
      <c r="D67" s="7">
        <v>0.91355134883995603</v>
      </c>
      <c r="F67" s="7">
        <v>60.714285714285715</v>
      </c>
      <c r="G67" s="7">
        <v>4.2513483110317658</v>
      </c>
    </row>
    <row r="68" spans="1:7" x14ac:dyDescent="0.45">
      <c r="A68" s="7">
        <v>44</v>
      </c>
      <c r="B68" s="7">
        <v>5.1272591923169868</v>
      </c>
      <c r="C68" s="7">
        <v>-0.73281003764454766</v>
      </c>
      <c r="D68" s="7">
        <v>-1.1564747533604094</v>
      </c>
      <c r="F68" s="7">
        <v>62.142857142857146</v>
      </c>
      <c r="G68" s="7">
        <v>4.3944491546724391</v>
      </c>
    </row>
    <row r="69" spans="1:7" x14ac:dyDescent="0.45">
      <c r="A69" s="7">
        <v>45</v>
      </c>
      <c r="B69" s="7">
        <v>4.0867986540937293</v>
      </c>
      <c r="C69" s="7">
        <v>0.50020756126669053</v>
      </c>
      <c r="D69" s="7">
        <v>0.78939614133055935</v>
      </c>
      <c r="F69" s="7">
        <v>63.571428571428577</v>
      </c>
      <c r="G69" s="7">
        <v>4.5870062153604199</v>
      </c>
    </row>
    <row r="70" spans="1:7" x14ac:dyDescent="0.45">
      <c r="A70" s="7">
        <v>46</v>
      </c>
      <c r="B70" s="7">
        <v>4.6112713501994209</v>
      </c>
      <c r="C70" s="7">
        <v>5.2167743912646003E-2</v>
      </c>
      <c r="D70" s="7">
        <v>8.2327855345248308E-2</v>
      </c>
      <c r="F70" s="7">
        <v>65</v>
      </c>
      <c r="G70" s="7">
        <v>4.6634390941120669</v>
      </c>
    </row>
    <row r="71" spans="1:7" x14ac:dyDescent="0.45">
      <c r="A71" s="7">
        <v>47</v>
      </c>
      <c r="B71" s="7">
        <v>4.5508175210091713</v>
      </c>
      <c r="C71" s="7">
        <v>0.19411460735407893</v>
      </c>
      <c r="D71" s="7">
        <v>0.30633947562321773</v>
      </c>
      <c r="F71" s="7">
        <v>66.428571428571431</v>
      </c>
      <c r="G71" s="7">
        <v>4.7449321283632502</v>
      </c>
    </row>
    <row r="72" spans="1:7" x14ac:dyDescent="0.45">
      <c r="A72" s="7">
        <v>48</v>
      </c>
      <c r="B72" s="7">
        <v>3.7934499696150508</v>
      </c>
      <c r="C72" s="7">
        <v>0.95148215874819941</v>
      </c>
      <c r="D72" s="7">
        <v>1.5015693540470991</v>
      </c>
      <c r="F72" s="7">
        <v>67.857142857142847</v>
      </c>
      <c r="G72" s="7">
        <v>4.7449321283632502</v>
      </c>
    </row>
    <row r="73" spans="1:7" x14ac:dyDescent="0.45">
      <c r="A73" s="7">
        <v>49</v>
      </c>
      <c r="B73" s="7">
        <v>4.7537866065627279</v>
      </c>
      <c r="C73" s="7">
        <v>2.9529764808837733E-2</v>
      </c>
      <c r="D73" s="7">
        <v>4.6602019240703021E-2</v>
      </c>
      <c r="F73" s="7">
        <v>69.285714285714278</v>
      </c>
      <c r="G73" s="7">
        <v>4.7833163713715656</v>
      </c>
    </row>
    <row r="74" spans="1:7" x14ac:dyDescent="0.45">
      <c r="A74" s="7">
        <v>50</v>
      </c>
      <c r="B74" s="7">
        <v>4.9764974768456653</v>
      </c>
      <c r="C74" s="7">
        <v>-0.14818373954336383</v>
      </c>
      <c r="D74" s="7">
        <v>-0.23385426623148808</v>
      </c>
      <c r="F74" s="7">
        <v>70.714285714285708</v>
      </c>
      <c r="G74" s="7">
        <v>4.8283137373023015</v>
      </c>
    </row>
    <row r="75" spans="1:7" x14ac:dyDescent="0.45">
      <c r="A75" s="7">
        <v>51</v>
      </c>
      <c r="B75" s="7">
        <v>5.5075244789656974</v>
      </c>
      <c r="C75" s="7">
        <v>-0.45127867361738971</v>
      </c>
      <c r="D75" s="7">
        <v>-0.71217964541805223</v>
      </c>
      <c r="F75" s="7">
        <v>72.142857142857139</v>
      </c>
      <c r="G75" s="7">
        <v>5.0562458053483077</v>
      </c>
    </row>
    <row r="76" spans="1:7" x14ac:dyDescent="0.45">
      <c r="A76" s="7">
        <v>52</v>
      </c>
      <c r="B76" s="7">
        <v>5.8574013380853138</v>
      </c>
      <c r="C76" s="7">
        <v>-0.72750262316224035</v>
      </c>
      <c r="D76" s="7">
        <v>-1.1480989253298102</v>
      </c>
      <c r="F76" s="7">
        <v>73.571428571428569</v>
      </c>
      <c r="G76" s="7">
        <v>5.1298987149230735</v>
      </c>
    </row>
    <row r="77" spans="1:7" x14ac:dyDescent="0.45">
      <c r="A77" s="7">
        <v>53</v>
      </c>
      <c r="B77" s="7">
        <v>5.0692235994741814</v>
      </c>
      <c r="C77" s="7">
        <v>9.5562374449333021E-2</v>
      </c>
      <c r="D77" s="7">
        <v>0.15081053444226081</v>
      </c>
      <c r="F77" s="7">
        <v>75</v>
      </c>
      <c r="G77" s="7">
        <v>5.1647859739235145</v>
      </c>
    </row>
    <row r="78" spans="1:7" x14ac:dyDescent="0.45">
      <c r="A78" s="7">
        <v>54</v>
      </c>
      <c r="B78" s="7">
        <v>3.5063577663413863</v>
      </c>
      <c r="C78" s="7">
        <v>1.6810280394993686</v>
      </c>
      <c r="D78" s="7">
        <v>2.6528928201102806</v>
      </c>
      <c r="F78" s="7">
        <v>76.428571428571431</v>
      </c>
      <c r="G78" s="7">
        <v>5.1873858058407549</v>
      </c>
    </row>
    <row r="79" spans="1:7" x14ac:dyDescent="0.45">
      <c r="A79" s="7">
        <v>55</v>
      </c>
      <c r="B79" s="7">
        <v>3.8333064179529002</v>
      </c>
      <c r="C79" s="7">
        <v>1.356868789975433</v>
      </c>
      <c r="D79" s="7">
        <v>2.1413250619124504</v>
      </c>
      <c r="F79" s="7">
        <v>77.857142857142847</v>
      </c>
      <c r="G79" s="7">
        <v>5.1901752079283332</v>
      </c>
    </row>
    <row r="80" spans="1:7" x14ac:dyDescent="0.45">
      <c r="A80" s="7">
        <v>56</v>
      </c>
      <c r="B80" s="7">
        <v>5.99312389355417</v>
      </c>
      <c r="C80" s="7">
        <v>-0.80016704266395955</v>
      </c>
      <c r="D80" s="7">
        <v>-1.2627733461270991</v>
      </c>
      <c r="F80" s="7">
        <v>79.285714285714278</v>
      </c>
      <c r="G80" s="7">
        <v>5.1929568508902104</v>
      </c>
    </row>
    <row r="81" spans="1:7" x14ac:dyDescent="0.45">
      <c r="A81" s="7">
        <v>57</v>
      </c>
      <c r="B81" s="7">
        <v>5.4535019044721054</v>
      </c>
      <c r="C81" s="7">
        <v>-3.7401502267685238E-2</v>
      </c>
      <c r="D81" s="7">
        <v>-5.9024700656885039E-2</v>
      </c>
      <c r="F81" s="7">
        <v>80.714285714285708</v>
      </c>
      <c r="G81" s="7">
        <v>5.4161004022044201</v>
      </c>
    </row>
    <row r="82" spans="1:7" x14ac:dyDescent="0.45">
      <c r="A82" s="7">
        <v>58</v>
      </c>
      <c r="B82" s="7">
        <v>5.9450805729013574</v>
      </c>
      <c r="C82" s="7">
        <v>-0.38439894188582979</v>
      </c>
      <c r="D82" s="7">
        <v>-0.60663425536352567</v>
      </c>
      <c r="F82" s="7">
        <v>82.142857142857139</v>
      </c>
      <c r="G82" s="7">
        <v>5.5606816310155276</v>
      </c>
    </row>
    <row r="83" spans="1:7" x14ac:dyDescent="0.45">
      <c r="A83" s="7">
        <v>59</v>
      </c>
      <c r="B83" s="7">
        <v>5.5784746254689885</v>
      </c>
      <c r="C83" s="7">
        <v>8.4485854666957572E-2</v>
      </c>
      <c r="D83" s="7">
        <v>0.1333302669440313</v>
      </c>
      <c r="F83" s="7">
        <v>83.571428571428569</v>
      </c>
      <c r="G83" s="7">
        <v>5.6629604801359461</v>
      </c>
    </row>
    <row r="84" spans="1:7" x14ac:dyDescent="0.45">
      <c r="A84" s="7">
        <v>60</v>
      </c>
      <c r="B84" s="7">
        <v>6.059832358490052</v>
      </c>
      <c r="C84" s="7">
        <v>-0.34940534111518229</v>
      </c>
      <c r="D84" s="7">
        <v>-0.55140955354242838</v>
      </c>
      <c r="F84" s="7">
        <v>85</v>
      </c>
      <c r="G84" s="7">
        <v>5.7104270173748697</v>
      </c>
    </row>
    <row r="85" spans="1:7" x14ac:dyDescent="0.45">
      <c r="A85" s="7">
        <v>61</v>
      </c>
      <c r="B85" s="7">
        <v>5.1516683660052998</v>
      </c>
      <c r="C85" s="7">
        <v>0.61665262978847224</v>
      </c>
      <c r="D85" s="7">
        <v>0.97316243133883518</v>
      </c>
      <c r="F85" s="7">
        <v>86.428571428571431</v>
      </c>
      <c r="G85" s="7">
        <v>5.768320995793772</v>
      </c>
    </row>
    <row r="86" spans="1:7" x14ac:dyDescent="0.45">
      <c r="A86" s="7">
        <v>62</v>
      </c>
      <c r="B86" s="7">
        <v>5.3865432586899828</v>
      </c>
      <c r="C86" s="7">
        <v>0.39728192363975445</v>
      </c>
      <c r="D86" s="7">
        <v>0.62696536763145483</v>
      </c>
      <c r="F86" s="7">
        <v>87.857142857142847</v>
      </c>
      <c r="G86" s="7">
        <v>5.7838251823297373</v>
      </c>
    </row>
    <row r="87" spans="1:7" x14ac:dyDescent="0.45">
      <c r="A87" s="7">
        <v>63</v>
      </c>
      <c r="B87" s="7">
        <v>6.0491211938241172</v>
      </c>
      <c r="C87" s="7">
        <v>-4.2768034222384621E-2</v>
      </c>
      <c r="D87" s="7">
        <v>-6.7493824167611419E-2</v>
      </c>
      <c r="F87" s="7">
        <v>89.285714285714278</v>
      </c>
      <c r="G87" s="7">
        <v>6.0063531596017325</v>
      </c>
    </row>
    <row r="88" spans="1:7" x14ac:dyDescent="0.45">
      <c r="A88" s="7">
        <v>64</v>
      </c>
      <c r="B88" s="7">
        <v>5.9738792227819495</v>
      </c>
      <c r="C88" s="7">
        <v>6.3991697140187931E-2</v>
      </c>
      <c r="D88" s="7">
        <v>0.10098767533968901</v>
      </c>
      <c r="F88" s="7">
        <v>90.714285714285708</v>
      </c>
      <c r="G88" s="7">
        <v>6.0378709199221374</v>
      </c>
    </row>
    <row r="89" spans="1:7" x14ac:dyDescent="0.45">
      <c r="A89" s="7">
        <v>65</v>
      </c>
      <c r="B89" s="7">
        <v>6.6515885717051848</v>
      </c>
      <c r="C89" s="7">
        <v>-0.60421639265890725</v>
      </c>
      <c r="D89" s="7">
        <v>-0.95353634336469451</v>
      </c>
      <c r="F89" s="7">
        <v>92.142857142857139</v>
      </c>
      <c r="G89" s="7">
        <v>6.0473721790462776</v>
      </c>
    </row>
    <row r="90" spans="1:7" x14ac:dyDescent="0.45">
      <c r="A90" s="7">
        <v>66</v>
      </c>
      <c r="B90" s="7">
        <v>5.0230200347612364</v>
      </c>
      <c r="C90" s="7">
        <v>1.0637546921510701</v>
      </c>
      <c r="D90" s="7">
        <v>1.6787508113229517</v>
      </c>
      <c r="F90" s="7">
        <v>93.571428571428569</v>
      </c>
      <c r="G90" s="7">
        <v>6.0867747269123065</v>
      </c>
    </row>
    <row r="91" spans="1:7" x14ac:dyDescent="0.45">
      <c r="A91" s="7">
        <v>67</v>
      </c>
      <c r="B91" s="7">
        <v>6.1896530800097374</v>
      </c>
      <c r="C91" s="7">
        <v>4.7523110949345693E-3</v>
      </c>
      <c r="D91" s="7">
        <v>7.4997987460322076E-3</v>
      </c>
      <c r="F91" s="7">
        <v>95</v>
      </c>
      <c r="G91" s="7">
        <v>6.1944053911046719</v>
      </c>
    </row>
    <row r="92" spans="1:7" x14ac:dyDescent="0.45">
      <c r="A92" s="7">
        <v>68</v>
      </c>
      <c r="B92" s="7">
        <v>6.7475814050463505</v>
      </c>
      <c r="C92" s="7">
        <v>-0.22548860687619854</v>
      </c>
      <c r="D92" s="7">
        <v>-0.35585195020107302</v>
      </c>
      <c r="F92" s="7">
        <v>96.428571428571431</v>
      </c>
      <c r="G92" s="7">
        <v>6.522092798170152</v>
      </c>
    </row>
    <row r="93" spans="1:7" x14ac:dyDescent="0.45">
      <c r="A93" s="7">
        <v>69</v>
      </c>
      <c r="B93" s="7">
        <v>7.9175628529370137</v>
      </c>
      <c r="C93" s="7">
        <v>0.51690069088022739</v>
      </c>
      <c r="D93" s="7">
        <v>0.81574018952984506</v>
      </c>
      <c r="F93" s="7">
        <v>97.857142857142847</v>
      </c>
      <c r="G93" s="7">
        <v>8.4344635438172411</v>
      </c>
    </row>
    <row r="94" spans="1:7" ht="14.65" thickBot="1" x14ac:dyDescent="0.5">
      <c r="A94" s="8">
        <v>70</v>
      </c>
      <c r="B94" s="8">
        <v>8.6324242289382678</v>
      </c>
      <c r="C94" s="8">
        <v>1.7900275081151662E-2</v>
      </c>
      <c r="D94" s="8">
        <v>2.8249089322108272E-2</v>
      </c>
      <c r="F94" s="8">
        <v>99.285714285714278</v>
      </c>
      <c r="G94" s="8">
        <v>8.6503245040194194</v>
      </c>
    </row>
  </sheetData>
  <sortState xmlns:xlrd2="http://schemas.microsoft.com/office/spreadsheetml/2017/richdata2" ref="G25:G9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</vt:lpstr>
      <vt:lpstr>regression</vt:lpstr>
      <vt:lpstr>log_regression</vt:lpstr>
      <vt:lpstr>Ln_regression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2022-12-17T23:14:41Z</dcterms:created>
  <dcterms:modified xsi:type="dcterms:W3CDTF">2022-12-18T12:31:03Z</dcterms:modified>
</cp:coreProperties>
</file>