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fall.2022\Biostats\week6\"/>
    </mc:Choice>
  </mc:AlternateContent>
  <xr:revisionPtr revIDLastSave="0" documentId="13_ncr:1_{516BA79A-DC8B-49DE-B4B3-332839DBBF4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crp" sheetId="1" r:id="rId1"/>
    <sheet name="test_data" sheetId="4" r:id="rId2"/>
    <sheet name="variables_spss" sheetId="2" r:id="rId3"/>
    <sheet name="plots" sheetId="3" r:id="rId4"/>
  </sheets>
  <definedNames>
    <definedName name="_xlchart.v1.0" hidden="1">crp!$E$2:$E$57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2" i="1"/>
  <c r="G2" i="1" a="1"/>
  <c r="G2" i="1" s="1"/>
  <c r="N5" i="1"/>
  <c r="N4" i="1"/>
  <c r="N3" i="1"/>
  <c r="N2" i="1"/>
  <c r="M4" i="1"/>
  <c r="M5" i="1"/>
  <c r="B2" i="4" a="1"/>
  <c r="B2" i="4" s="1"/>
  <c r="E2" i="4"/>
  <c r="E3" i="4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3" i="4"/>
  <c r="A2" i="4"/>
  <c r="F2" i="1" a="1"/>
  <c r="F2" i="1" s="1"/>
  <c r="M3" i="1"/>
  <c r="M2" i="1"/>
  <c r="A2" i="1"/>
  <c r="A3" i="1" s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<sst xmlns="http://schemas.openxmlformats.org/spreadsheetml/2006/main" count="68" uniqueCount="31">
  <si>
    <t>Baseline_CRP</t>
  </si>
  <si>
    <t>CRP_6WK</t>
  </si>
  <si>
    <t>Numeric</t>
  </si>
  <si>
    <t>Tingwei Adeck Baseline C-Reactive Protein (CRP in mg/L)</t>
  </si>
  <si>
    <t>None</t>
  </si>
  <si>
    <t>Right</t>
  </si>
  <si>
    <t>Scale</t>
  </si>
  <si>
    <t>Input</t>
  </si>
  <si>
    <t>Tingwei Adeck 6wk CRP (mg/L)</t>
  </si>
  <si>
    <t>Log10CRP</t>
  </si>
  <si>
    <t>Tingwei Adeck Log10 CRP</t>
  </si>
  <si>
    <t>Log106CRP</t>
  </si>
  <si>
    <t>Tingwei Adeck Log10 6wk CRP</t>
  </si>
  <si>
    <t>Baseline Norm</t>
  </si>
  <si>
    <t>Log BCRP</t>
  </si>
  <si>
    <t>unique_id</t>
  </si>
  <si>
    <t>Stats</t>
  </si>
  <si>
    <t>Mean</t>
  </si>
  <si>
    <t>Stdev</t>
  </si>
  <si>
    <t>CDF</t>
  </si>
  <si>
    <t>logCRP</t>
  </si>
  <si>
    <t>CDF_LogCRP</t>
  </si>
  <si>
    <t>CDF_CRP</t>
  </si>
  <si>
    <t>data</t>
  </si>
  <si>
    <t>std</t>
  </si>
  <si>
    <t>mean</t>
  </si>
  <si>
    <t>Kurtosis</t>
  </si>
  <si>
    <t>Skewness</t>
  </si>
  <si>
    <t>B_CRP</t>
  </si>
  <si>
    <t>pvalue_CRP</t>
  </si>
  <si>
    <t>pvalue_logCRP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</si>
</sst>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onsolas"/>
      <family val="3"/>
    </font>
    <font>
      <sz val="11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3" borderId="0" xfId="7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Line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crp!$C$2:$C$57</c:f>
              <c:numCache>
                <c:formatCode>General</c:formatCode>
                <c:ptCount val="56"/>
                <c:pt idx="0">
                  <c:v>16.53</c:v>
                </c:pt>
                <c:pt idx="1">
                  <c:v>5.7</c:v>
                </c:pt>
                <c:pt idx="2">
                  <c:v>0.95</c:v>
                </c:pt>
                <c:pt idx="3">
                  <c:v>18.8</c:v>
                </c:pt>
                <c:pt idx="4">
                  <c:v>5.6</c:v>
                </c:pt>
                <c:pt idx="5">
                  <c:v>3.7</c:v>
                </c:pt>
                <c:pt idx="6">
                  <c:v>2.2000000000000002</c:v>
                </c:pt>
                <c:pt idx="7">
                  <c:v>5.5</c:v>
                </c:pt>
                <c:pt idx="8">
                  <c:v>1.5</c:v>
                </c:pt>
                <c:pt idx="9">
                  <c:v>5</c:v>
                </c:pt>
                <c:pt idx="10">
                  <c:v>5.0999999999999996</c:v>
                </c:pt>
                <c:pt idx="11">
                  <c:v>2.2000000000000002</c:v>
                </c:pt>
                <c:pt idx="12">
                  <c:v>270.2</c:v>
                </c:pt>
                <c:pt idx="13">
                  <c:v>2.4</c:v>
                </c:pt>
                <c:pt idx="14">
                  <c:v>1.8</c:v>
                </c:pt>
                <c:pt idx="15">
                  <c:v>10.4</c:v>
                </c:pt>
                <c:pt idx="16">
                  <c:v>10.8</c:v>
                </c:pt>
                <c:pt idx="17">
                  <c:v>9.5</c:v>
                </c:pt>
                <c:pt idx="18">
                  <c:v>5.6</c:v>
                </c:pt>
                <c:pt idx="19">
                  <c:v>3</c:v>
                </c:pt>
                <c:pt idx="20">
                  <c:v>41.2</c:v>
                </c:pt>
                <c:pt idx="21">
                  <c:v>6.9</c:v>
                </c:pt>
                <c:pt idx="22">
                  <c:v>1.6</c:v>
                </c:pt>
                <c:pt idx="23">
                  <c:v>5.5</c:v>
                </c:pt>
                <c:pt idx="24">
                  <c:v>16.100000000000001</c:v>
                </c:pt>
                <c:pt idx="25">
                  <c:v>4.6500000000000004</c:v>
                </c:pt>
                <c:pt idx="26">
                  <c:v>3.18</c:v>
                </c:pt>
                <c:pt idx="27">
                  <c:v>7</c:v>
                </c:pt>
                <c:pt idx="28">
                  <c:v>31.99</c:v>
                </c:pt>
                <c:pt idx="29">
                  <c:v>1.75</c:v>
                </c:pt>
                <c:pt idx="30">
                  <c:v>18.899999999999999</c:v>
                </c:pt>
                <c:pt idx="31">
                  <c:v>6.2</c:v>
                </c:pt>
                <c:pt idx="32">
                  <c:v>63.5</c:v>
                </c:pt>
                <c:pt idx="33">
                  <c:v>9.01</c:v>
                </c:pt>
                <c:pt idx="34">
                  <c:v>27.5</c:v>
                </c:pt>
                <c:pt idx="35">
                  <c:v>13.28</c:v>
                </c:pt>
                <c:pt idx="36">
                  <c:v>3.7</c:v>
                </c:pt>
                <c:pt idx="37">
                  <c:v>19.100000000000001</c:v>
                </c:pt>
                <c:pt idx="38">
                  <c:v>1.77</c:v>
                </c:pt>
                <c:pt idx="39">
                  <c:v>7.3</c:v>
                </c:pt>
                <c:pt idx="40">
                  <c:v>8.1999999999999993</c:v>
                </c:pt>
                <c:pt idx="41">
                  <c:v>74.5</c:v>
                </c:pt>
                <c:pt idx="42">
                  <c:v>34</c:v>
                </c:pt>
                <c:pt idx="43">
                  <c:v>57.75</c:v>
                </c:pt>
                <c:pt idx="44">
                  <c:v>4.2</c:v>
                </c:pt>
                <c:pt idx="45">
                  <c:v>2.7</c:v>
                </c:pt>
                <c:pt idx="46">
                  <c:v>1.9</c:v>
                </c:pt>
                <c:pt idx="47">
                  <c:v>18.399999999999999</c:v>
                </c:pt>
                <c:pt idx="48">
                  <c:v>6.8</c:v>
                </c:pt>
                <c:pt idx="49">
                  <c:v>5.6</c:v>
                </c:pt>
                <c:pt idx="50">
                  <c:v>15.5</c:v>
                </c:pt>
                <c:pt idx="51">
                  <c:v>1.8</c:v>
                </c:pt>
                <c:pt idx="52">
                  <c:v>1.9</c:v>
                </c:pt>
                <c:pt idx="53">
                  <c:v>3</c:v>
                </c:pt>
                <c:pt idx="54">
                  <c:v>6.1</c:v>
                </c:pt>
                <c:pt idx="55">
                  <c:v>0.9</c:v>
                </c:pt>
              </c:numCache>
            </c:numRef>
          </c:cat>
          <c:val>
            <c:numRef>
              <c:f>crp!$G$2:$G$57</c:f>
              <c:numCache>
                <c:formatCode>General</c:formatCode>
                <c:ptCount val="56"/>
                <c:pt idx="0">
                  <c:v>0.29885194174641205</c:v>
                </c:pt>
                <c:pt idx="1">
                  <c:v>0.64121621604251366</c:v>
                </c:pt>
                <c:pt idx="2">
                  <c:v>0.39383894325981522</c:v>
                </c:pt>
                <c:pt idx="3">
                  <c:v>0.7834976632611339</c:v>
                </c:pt>
                <c:pt idx="4">
                  <c:v>0.40150558954390292</c:v>
                </c:pt>
                <c:pt idx="5">
                  <c:v>0.32342521945998254</c:v>
                </c:pt>
                <c:pt idx="6">
                  <c:v>0.31631897432658984</c:v>
                </c:pt>
                <c:pt idx="7">
                  <c:v>0.37485744930615622</c:v>
                </c:pt>
                <c:pt idx="8">
                  <c:v>0.32164247751506225</c:v>
                </c:pt>
                <c:pt idx="9">
                  <c:v>0.35617440296768654</c:v>
                </c:pt>
                <c:pt idx="10">
                  <c:v>0.28926587633714285</c:v>
                </c:pt>
                <c:pt idx="11">
                  <c:v>0.3075309071653935</c:v>
                </c:pt>
                <c:pt idx="12">
                  <c:v>0.49959646690050374</c:v>
                </c:pt>
                <c:pt idx="13">
                  <c:v>0.34879393173725737</c:v>
                </c:pt>
                <c:pt idx="14">
                  <c:v>0.30404600428682182</c:v>
                </c:pt>
                <c:pt idx="15">
                  <c:v>0.46396478132593832</c:v>
                </c:pt>
                <c:pt idx="16">
                  <c:v>0.63749610831380132</c:v>
                </c:pt>
                <c:pt idx="17">
                  <c:v>0.56080937411087617</c:v>
                </c:pt>
                <c:pt idx="18">
                  <c:v>0.72416035438533732</c:v>
                </c:pt>
                <c:pt idx="19">
                  <c:v>0.28133370549917736</c:v>
                </c:pt>
                <c:pt idx="20">
                  <c:v>0.99984472941322156</c:v>
                </c:pt>
                <c:pt idx="21">
                  <c:v>0.38052246802956902</c:v>
                </c:pt>
                <c:pt idx="22">
                  <c:v>0.34512483451205395</c:v>
                </c:pt>
                <c:pt idx="23">
                  <c:v>0.38241658384743404</c:v>
                </c:pt>
                <c:pt idx="24">
                  <c:v>0.3673460903044749</c:v>
                </c:pt>
                <c:pt idx="25">
                  <c:v>0.35063382301936619</c:v>
                </c:pt>
                <c:pt idx="26">
                  <c:v>0.33239916918803969</c:v>
                </c:pt>
                <c:pt idx="27">
                  <c:v>0.32164247751506225</c:v>
                </c:pt>
                <c:pt idx="28">
                  <c:v>0.88424370929690543</c:v>
                </c:pt>
                <c:pt idx="29">
                  <c:v>0.29198997266043525</c:v>
                </c:pt>
                <c:pt idx="30">
                  <c:v>0.3270028570471496</c:v>
                </c:pt>
                <c:pt idx="31">
                  <c:v>0.31808932069677331</c:v>
                </c:pt>
                <c:pt idx="32">
                  <c:v>0.62813955461684312</c:v>
                </c:pt>
                <c:pt idx="33">
                  <c:v>0.62870315113512609</c:v>
                </c:pt>
                <c:pt idx="34">
                  <c:v>0.32342521945998254</c:v>
                </c:pt>
                <c:pt idx="35">
                  <c:v>0.33059646514252844</c:v>
                </c:pt>
                <c:pt idx="36">
                  <c:v>0.33239916918803969</c:v>
                </c:pt>
                <c:pt idx="37">
                  <c:v>0.30057881515446427</c:v>
                </c:pt>
                <c:pt idx="38">
                  <c:v>0.32164247751506225</c:v>
                </c:pt>
                <c:pt idx="39">
                  <c:v>0.44035240909522444</c:v>
                </c:pt>
                <c:pt idx="40">
                  <c:v>0.32164247751506225</c:v>
                </c:pt>
                <c:pt idx="41">
                  <c:v>0.65778697995924096</c:v>
                </c:pt>
                <c:pt idx="42">
                  <c:v>0.30057881515446427</c:v>
                </c:pt>
                <c:pt idx="43">
                  <c:v>0.99999793841288187</c:v>
                </c:pt>
                <c:pt idx="44">
                  <c:v>0.33059646514252844</c:v>
                </c:pt>
                <c:pt idx="45">
                  <c:v>0.32342521945998254</c:v>
                </c:pt>
                <c:pt idx="46">
                  <c:v>0.31808932069677331</c:v>
                </c:pt>
                <c:pt idx="47">
                  <c:v>0.29369857572194469</c:v>
                </c:pt>
                <c:pt idx="48">
                  <c:v>0.89088591950466434</c:v>
                </c:pt>
                <c:pt idx="49">
                  <c:v>0.33783044785670419</c:v>
                </c:pt>
                <c:pt idx="50">
                  <c:v>0.99833524161393783</c:v>
                </c:pt>
                <c:pt idx="51">
                  <c:v>0.53917864102639168</c:v>
                </c:pt>
                <c:pt idx="52">
                  <c:v>0.31986383312951372</c:v>
                </c:pt>
                <c:pt idx="53">
                  <c:v>0.47186806732823239</c:v>
                </c:pt>
                <c:pt idx="54">
                  <c:v>0.3524772246264124</c:v>
                </c:pt>
                <c:pt idx="55">
                  <c:v>0.33420575858314261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C9-4A97-AB40-2CE27D9D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7308639"/>
        <c:axId val="67303839"/>
      </c:lineChart>
      <c:catAx>
        <c:axId val="673086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3839"/>
        <c:crosses val="autoZero"/>
        <c:auto val="1"/>
        <c:lblAlgn val="ctr"/>
        <c:lblOffset val="100"/>
        <c:noMultiLvlLbl val="0"/>
      </c:catAx>
      <c:valAx>
        <c:axId val="67303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0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Line 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test_data!$A$2:$A$18</c:f>
              <c:numCache>
                <c:formatCode>General</c:formatCode>
                <c:ptCount val="1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</c:numCache>
            </c:numRef>
          </c:xVal>
          <c:yVal>
            <c:numRef>
              <c:f>test_data!$B$2:$B$18</c:f>
              <c:numCache>
                <c:formatCode>General</c:formatCode>
                <c:ptCount val="17"/>
                <c:pt idx="0">
                  <c:v>5.6570004076003169E-2</c:v>
                </c:pt>
                <c:pt idx="1">
                  <c:v>8.2841919456501489E-2</c:v>
                </c:pt>
                <c:pt idx="2">
                  <c:v>0.11738183141383465</c:v>
                </c:pt>
                <c:pt idx="3">
                  <c:v>0.16105100406444783</c:v>
                </c:pt>
                <c:pt idx="4">
                  <c:v>0.21414592772244695</c:v>
                </c:pt>
                <c:pt idx="5">
                  <c:v>0.27622645244088895</c:v>
                </c:pt>
                <c:pt idx="6">
                  <c:v>0.34603074546796908</c:v>
                </c:pt>
                <c:pt idx="7">
                  <c:v>0.42151098818486238</c:v>
                </c:pt>
                <c:pt idx="8">
                  <c:v>0.5</c:v>
                </c:pt>
                <c:pt idx="9">
                  <c:v>0.57848901181513757</c:v>
                </c:pt>
                <c:pt idx="10">
                  <c:v>0.65396925453203092</c:v>
                </c:pt>
                <c:pt idx="11">
                  <c:v>0.72377354755911105</c:v>
                </c:pt>
                <c:pt idx="12">
                  <c:v>0.78585407227755311</c:v>
                </c:pt>
                <c:pt idx="13">
                  <c:v>0.83894899593555217</c:v>
                </c:pt>
                <c:pt idx="14">
                  <c:v>0.88261816858616537</c:v>
                </c:pt>
                <c:pt idx="15">
                  <c:v>0.91715808054349846</c:v>
                </c:pt>
                <c:pt idx="16">
                  <c:v>0.94342999592399679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73-444E-BF56-4B3A29CAE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295679"/>
        <c:axId val="67310559"/>
      </c:scatterChart>
      <c:valAx>
        <c:axId val="672956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310559"/>
        <c:crosses val="autoZero"/>
        <c:crossBetween val="midCat"/>
      </c:valAx>
      <c:valAx>
        <c:axId val="67310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2956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EFB92FB7-5C2A-417A-9C7A-8CA4B0FB3B41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92870</xdr:colOff>
      <xdr:row>22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A8F242-7C21-48C3-B843-FEC3029A335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92217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23</xdr:row>
      <xdr:rowOff>180974</xdr:rowOff>
    </xdr:from>
    <xdr:to>
      <xdr:col>12</xdr:col>
      <xdr:colOff>442912</xdr:colOff>
      <xdr:row>46</xdr:row>
      <xdr:rowOff>47624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7C42805-1FAC-4B5F-80E9-58A63516DB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47</xdr:row>
      <xdr:rowOff>180974</xdr:rowOff>
    </xdr:from>
    <xdr:to>
      <xdr:col>12</xdr:col>
      <xdr:colOff>33338</xdr:colOff>
      <xdr:row>72</xdr:row>
      <xdr:rowOff>4763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373C655-9228-47B1-9CC4-98190F49F0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7"/>
  <sheetViews>
    <sheetView tabSelected="1" workbookViewId="0">
      <selection activeCell="K17" sqref="K17"/>
    </sheetView>
  </sheetViews>
  <sheetFormatPr defaultRowHeight="14.25" x14ac:dyDescent="0.45"/>
  <cols>
    <col min="1" max="1" width="9.06640625" style="4"/>
    <col min="2" max="2" width="15.33203125" style="4" customWidth="1"/>
    <col min="3" max="3" width="12.796875" style="4" customWidth="1"/>
    <col min="4" max="4" width="15.59765625" style="4" customWidth="1"/>
    <col min="5" max="5" width="9.06640625" style="4"/>
    <col min="6" max="6" width="21.86328125" style="4" customWidth="1"/>
    <col min="7" max="7" width="19.1328125" style="4" customWidth="1"/>
    <col min="8" max="8" width="15" style="4" customWidth="1"/>
    <col min="9" max="9" width="23.3984375" style="4" customWidth="1"/>
  </cols>
  <sheetData>
    <row r="1" spans="1:14" x14ac:dyDescent="0.45">
      <c r="A1" s="2" t="s">
        <v>15</v>
      </c>
      <c r="B1" s="2" t="s">
        <v>0</v>
      </c>
      <c r="C1" s="2" t="s">
        <v>1</v>
      </c>
      <c r="D1" s="2" t="s">
        <v>13</v>
      </c>
      <c r="E1" s="2" t="s">
        <v>14</v>
      </c>
      <c r="F1" s="2" t="s">
        <v>21</v>
      </c>
      <c r="G1" s="2" t="s">
        <v>22</v>
      </c>
      <c r="H1" s="2" t="s">
        <v>29</v>
      </c>
      <c r="I1" s="2" t="s">
        <v>30</v>
      </c>
      <c r="L1" s="1" t="s">
        <v>16</v>
      </c>
      <c r="M1" t="s">
        <v>20</v>
      </c>
      <c r="N1" t="s">
        <v>28</v>
      </c>
    </row>
    <row r="2" spans="1:14" x14ac:dyDescent="0.45">
      <c r="A2" s="3">
        <f>1</f>
        <v>1</v>
      </c>
      <c r="B2" s="3">
        <v>1.4</v>
      </c>
      <c r="C2" s="3">
        <v>16.53</v>
      </c>
      <c r="D2" s="3">
        <f t="shared" ref="D2:D33" si="0">((B2-MIN(B$2:B$57))/(MAX(B$2:B$57)-MIN(B$2:B$57)))*100</f>
        <v>0.98725198888143373</v>
      </c>
      <c r="E2" s="3">
        <f>LOG10(B2)</f>
        <v>0.14612803567823801</v>
      </c>
      <c r="F2" s="4" cm="1">
        <f t="array" ref="F2:F57">_xlfn.NORM.DIST(E2:E57,$M$2,$M$3,TRUE)</f>
        <v>0.12749798979739241</v>
      </c>
      <c r="G2" s="4" cm="1">
        <f t="array" ref="G2:G57">_xlfn.NORM.DIST(B2:B57,$N$2,$N$3,TRUE)</f>
        <v>0.29885194174641205</v>
      </c>
      <c r="H2" s="4">
        <f>1-G2</f>
        <v>0.70114805825358795</v>
      </c>
      <c r="I2" s="4">
        <f>1-F2</f>
        <v>0.87250201020260754</v>
      </c>
      <c r="L2" t="s">
        <v>17</v>
      </c>
      <c r="M2">
        <f>AVERAGE(E2:E57)</f>
        <v>0.73580957527992219</v>
      </c>
      <c r="N2">
        <f>AVERAGE(B2:B57)</f>
        <v>12.020357142857145</v>
      </c>
    </row>
    <row r="3" spans="1:14" x14ac:dyDescent="0.45">
      <c r="A3" s="3">
        <f>A2+1</f>
        <v>2</v>
      </c>
      <c r="B3" s="3">
        <v>19.3</v>
      </c>
      <c r="C3" s="3">
        <v>5.7</v>
      </c>
      <c r="D3" s="3">
        <f t="shared" si="0"/>
        <v>18.144349659733539</v>
      </c>
      <c r="E3" s="3">
        <f t="shared" ref="E3:E57" si="1">LOG10(B3)</f>
        <v>1.2855573090077739</v>
      </c>
      <c r="F3" s="4">
        <v>0.8557031152594462</v>
      </c>
      <c r="G3" s="4">
        <v>0.64121621604251366</v>
      </c>
      <c r="H3" s="4">
        <f t="shared" ref="H3:H57" si="2">1-G3</f>
        <v>0.35878378395748634</v>
      </c>
      <c r="I3" s="4">
        <f t="shared" ref="I3:I57" si="3">1-F3</f>
        <v>0.1442968847405538</v>
      </c>
      <c r="L3" t="s">
        <v>18</v>
      </c>
      <c r="M3">
        <f>_xlfn.STDEV.S(E2:E57)</f>
        <v>0.51803783265068992</v>
      </c>
      <c r="N3">
        <f>_xlfn.STDEV.S(B2:B57)</f>
        <v>20.125545139023117</v>
      </c>
    </row>
    <row r="4" spans="1:14" x14ac:dyDescent="0.45">
      <c r="A4" s="3">
        <f t="shared" ref="A4:A57" si="4">A3+1</f>
        <v>3</v>
      </c>
      <c r="B4" s="3">
        <v>6.6</v>
      </c>
      <c r="C4" s="3">
        <v>0.95</v>
      </c>
      <c r="D4" s="3">
        <f t="shared" si="0"/>
        <v>5.9714367871177991</v>
      </c>
      <c r="E4" s="3">
        <f t="shared" si="1"/>
        <v>0.81954393554186866</v>
      </c>
      <c r="F4" s="4">
        <v>0.56420435283120551</v>
      </c>
      <c r="G4" s="4">
        <v>0.39383894325981522</v>
      </c>
      <c r="H4" s="4">
        <f t="shared" si="2"/>
        <v>0.60616105674018472</v>
      </c>
      <c r="I4" s="4">
        <f t="shared" si="3"/>
        <v>0.43579564716879449</v>
      </c>
      <c r="L4" t="s">
        <v>26</v>
      </c>
      <c r="M4">
        <f>KURT(E2:E57)</f>
        <v>8.2567932346272244E-2</v>
      </c>
      <c r="N4">
        <f>KURT(B2:B57)</f>
        <v>11.018585421447948</v>
      </c>
    </row>
    <row r="5" spans="1:14" x14ac:dyDescent="0.45">
      <c r="A5" s="3">
        <f t="shared" si="4"/>
        <v>4</v>
      </c>
      <c r="B5" s="3">
        <v>27.8</v>
      </c>
      <c r="C5" s="3">
        <v>18.8</v>
      </c>
      <c r="D5" s="3">
        <f t="shared" si="0"/>
        <v>26.291574810696826</v>
      </c>
      <c r="E5" s="3">
        <f t="shared" si="1"/>
        <v>1.4440447959180762</v>
      </c>
      <c r="F5" s="4">
        <v>0.91421079192431143</v>
      </c>
      <c r="G5" s="4">
        <v>0.7834976632611339</v>
      </c>
      <c r="H5" s="4">
        <f t="shared" si="2"/>
        <v>0.2165023367388661</v>
      </c>
      <c r="I5" s="4">
        <f t="shared" si="3"/>
        <v>8.5789208075688572E-2</v>
      </c>
      <c r="L5" t="s">
        <v>27</v>
      </c>
      <c r="M5">
        <f>SKEW(E2:E57)</f>
        <v>0.53674510690765742</v>
      </c>
      <c r="N5">
        <f>SKEW(B3:B58)</f>
        <v>3.1920803060135072</v>
      </c>
    </row>
    <row r="6" spans="1:14" x14ac:dyDescent="0.45">
      <c r="A6" s="3">
        <f t="shared" si="4"/>
        <v>5</v>
      </c>
      <c r="B6" s="3">
        <v>7</v>
      </c>
      <c r="C6" s="3">
        <v>5.6</v>
      </c>
      <c r="D6" s="3">
        <f t="shared" si="0"/>
        <v>6.3548356177513661</v>
      </c>
      <c r="E6" s="3">
        <f t="shared" si="1"/>
        <v>0.84509804001425681</v>
      </c>
      <c r="F6" s="4">
        <v>0.58354317064293837</v>
      </c>
      <c r="G6" s="4">
        <v>0.40150558954390292</v>
      </c>
      <c r="H6" s="4">
        <f t="shared" si="2"/>
        <v>0.59849441045609708</v>
      </c>
      <c r="I6" s="4">
        <f t="shared" si="3"/>
        <v>0.41645682935706163</v>
      </c>
    </row>
    <row r="7" spans="1:14" x14ac:dyDescent="0.45">
      <c r="A7" s="3">
        <f t="shared" si="4"/>
        <v>6</v>
      </c>
      <c r="B7" s="3">
        <v>2.8</v>
      </c>
      <c r="C7" s="3">
        <v>3.7</v>
      </c>
      <c r="D7" s="3">
        <f t="shared" si="0"/>
        <v>2.3291478960989167</v>
      </c>
      <c r="E7" s="3">
        <f t="shared" si="1"/>
        <v>0.44715803134221921</v>
      </c>
      <c r="F7" s="4">
        <v>0.28869482543981217</v>
      </c>
      <c r="G7" s="4">
        <v>0.32342521945998254</v>
      </c>
      <c r="H7" s="4">
        <f t="shared" si="2"/>
        <v>0.67657478054001752</v>
      </c>
      <c r="I7" s="4">
        <f t="shared" si="3"/>
        <v>0.71130517456018783</v>
      </c>
    </row>
    <row r="8" spans="1:14" x14ac:dyDescent="0.45">
      <c r="A8" s="3">
        <f t="shared" si="4"/>
        <v>7</v>
      </c>
      <c r="B8" s="3">
        <v>2.4</v>
      </c>
      <c r="C8" s="3">
        <v>2.2000000000000002</v>
      </c>
      <c r="D8" s="3">
        <f t="shared" si="0"/>
        <v>1.9457490654653502</v>
      </c>
      <c r="E8" s="3">
        <f t="shared" si="1"/>
        <v>0.38021124171160603</v>
      </c>
      <c r="F8" s="4">
        <v>0.24622000779052422</v>
      </c>
      <c r="G8" s="4">
        <v>0.31631897432658984</v>
      </c>
      <c r="H8" s="4">
        <f t="shared" si="2"/>
        <v>0.68368102567341016</v>
      </c>
      <c r="I8" s="4">
        <f t="shared" si="3"/>
        <v>0.75377999220947578</v>
      </c>
    </row>
    <row r="9" spans="1:14" x14ac:dyDescent="0.45">
      <c r="A9" s="3">
        <f t="shared" si="4"/>
        <v>8</v>
      </c>
      <c r="B9" s="3">
        <v>5.6</v>
      </c>
      <c r="C9" s="3">
        <v>5.5</v>
      </c>
      <c r="D9" s="3">
        <f t="shared" si="0"/>
        <v>5.0129397105338827</v>
      </c>
      <c r="E9" s="3">
        <f t="shared" si="1"/>
        <v>0.74818802700620035</v>
      </c>
      <c r="F9" s="4">
        <v>0.5095317707640985</v>
      </c>
      <c r="G9" s="4">
        <v>0.37485744930615622</v>
      </c>
      <c r="H9" s="4">
        <f t="shared" si="2"/>
        <v>0.62514255069384372</v>
      </c>
      <c r="I9" s="4">
        <f t="shared" si="3"/>
        <v>0.4904682292359015</v>
      </c>
    </row>
    <row r="10" spans="1:14" x14ac:dyDescent="0.45">
      <c r="A10" s="3">
        <f t="shared" si="4"/>
        <v>9</v>
      </c>
      <c r="B10" s="3">
        <v>2.7</v>
      </c>
      <c r="C10" s="3">
        <v>1.5</v>
      </c>
      <c r="D10" s="3">
        <f t="shared" si="0"/>
        <v>2.2332981884405254</v>
      </c>
      <c r="E10" s="3">
        <f t="shared" si="1"/>
        <v>0.43136376415898736</v>
      </c>
      <c r="F10" s="4">
        <v>0.2783700925779059</v>
      </c>
      <c r="G10" s="4">
        <v>0.32164247751506225</v>
      </c>
      <c r="H10" s="4">
        <f t="shared" si="2"/>
        <v>0.67835752248493775</v>
      </c>
      <c r="I10" s="4">
        <f t="shared" si="3"/>
        <v>0.7216299074220941</v>
      </c>
    </row>
    <row r="11" spans="1:14" x14ac:dyDescent="0.45">
      <c r="A11" s="3">
        <f t="shared" si="4"/>
        <v>10</v>
      </c>
      <c r="B11" s="3">
        <v>4.5999999999999996</v>
      </c>
      <c r="C11" s="3">
        <v>5</v>
      </c>
      <c r="D11" s="3">
        <f t="shared" si="0"/>
        <v>4.0544426339499662</v>
      </c>
      <c r="E11" s="3">
        <f t="shared" si="1"/>
        <v>0.66275783168157409</v>
      </c>
      <c r="F11" s="4">
        <v>0.44392855929137015</v>
      </c>
      <c r="G11" s="4">
        <v>0.35617440296768654</v>
      </c>
      <c r="H11" s="4">
        <f t="shared" si="2"/>
        <v>0.64382559703231346</v>
      </c>
      <c r="I11" s="4">
        <f t="shared" si="3"/>
        <v>0.55607144070862979</v>
      </c>
    </row>
    <row r="12" spans="1:14" x14ac:dyDescent="0.45">
      <c r="A12" s="3">
        <f t="shared" si="4"/>
        <v>11</v>
      </c>
      <c r="B12" s="3">
        <v>0.84</v>
      </c>
      <c r="C12" s="3">
        <v>5.0999999999999996</v>
      </c>
      <c r="D12" s="3">
        <f t="shared" si="0"/>
        <v>0.45049362599444076</v>
      </c>
      <c r="E12" s="3">
        <f t="shared" si="1"/>
        <v>-7.5720713938118356E-2</v>
      </c>
      <c r="F12" s="4">
        <v>5.8610380255920858E-2</v>
      </c>
      <c r="G12" s="4">
        <v>0.28926587633714285</v>
      </c>
      <c r="H12" s="4">
        <f t="shared" si="2"/>
        <v>0.71073412366285715</v>
      </c>
      <c r="I12" s="4">
        <f t="shared" si="3"/>
        <v>0.9413896197440792</v>
      </c>
    </row>
    <row r="13" spans="1:14" x14ac:dyDescent="0.45">
      <c r="A13" s="3">
        <f t="shared" si="4"/>
        <v>12</v>
      </c>
      <c r="B13" s="3">
        <v>1.9</v>
      </c>
      <c r="C13" s="3">
        <v>2.2000000000000002</v>
      </c>
      <c r="D13" s="3">
        <f t="shared" si="0"/>
        <v>1.466500527173392</v>
      </c>
      <c r="E13" s="3">
        <f t="shared" si="1"/>
        <v>0.27875360095282892</v>
      </c>
      <c r="F13" s="4">
        <v>0.18881189298927825</v>
      </c>
      <c r="G13" s="4">
        <v>0.3075309071653935</v>
      </c>
      <c r="H13" s="4">
        <f t="shared" si="2"/>
        <v>0.69246909283460645</v>
      </c>
      <c r="I13" s="4">
        <f t="shared" si="3"/>
        <v>0.81118810701072175</v>
      </c>
    </row>
    <row r="14" spans="1:14" x14ac:dyDescent="0.45">
      <c r="A14" s="3">
        <f t="shared" si="4"/>
        <v>13</v>
      </c>
      <c r="B14" s="3">
        <v>12</v>
      </c>
      <c r="C14" s="3">
        <v>270.2</v>
      </c>
      <c r="D14" s="3">
        <f t="shared" si="0"/>
        <v>11.147321000670948</v>
      </c>
      <c r="E14" s="3">
        <f t="shared" si="1"/>
        <v>1.0791812460476249</v>
      </c>
      <c r="F14" s="4">
        <v>0.74628068560051863</v>
      </c>
      <c r="G14" s="4">
        <v>0.49959646690050374</v>
      </c>
      <c r="H14" s="4">
        <f t="shared" si="2"/>
        <v>0.50040353309949626</v>
      </c>
      <c r="I14" s="4">
        <f t="shared" si="3"/>
        <v>0.25371931439948137</v>
      </c>
    </row>
    <row r="15" spans="1:14" x14ac:dyDescent="0.45">
      <c r="A15" s="3">
        <f t="shared" si="4"/>
        <v>14</v>
      </c>
      <c r="B15" s="3">
        <v>4.2</v>
      </c>
      <c r="C15" s="3">
        <v>2.4</v>
      </c>
      <c r="D15" s="3">
        <f t="shared" si="0"/>
        <v>3.6710438033163997</v>
      </c>
      <c r="E15" s="3">
        <f t="shared" si="1"/>
        <v>0.62324929039790045</v>
      </c>
      <c r="F15" s="4">
        <v>0.41399430059639453</v>
      </c>
      <c r="G15" s="4">
        <v>0.34879393173725737</v>
      </c>
      <c r="H15" s="4">
        <f t="shared" si="2"/>
        <v>0.65120606826274263</v>
      </c>
      <c r="I15" s="4">
        <f t="shared" si="3"/>
        <v>0.58600569940360547</v>
      </c>
    </row>
    <row r="16" spans="1:14" x14ac:dyDescent="0.45">
      <c r="A16" s="3">
        <f t="shared" si="4"/>
        <v>15</v>
      </c>
      <c r="B16" s="3">
        <v>1.7</v>
      </c>
      <c r="C16" s="3">
        <v>1.8</v>
      </c>
      <c r="D16" s="3">
        <f t="shared" si="0"/>
        <v>1.2748011118566089</v>
      </c>
      <c r="E16" s="3">
        <f t="shared" si="1"/>
        <v>0.23044892137827391</v>
      </c>
      <c r="F16" s="4">
        <v>0.16464909347758347</v>
      </c>
      <c r="G16" s="4">
        <v>0.30404600428682182</v>
      </c>
      <c r="H16" s="4">
        <f t="shared" si="2"/>
        <v>0.69595399571317818</v>
      </c>
      <c r="I16" s="4">
        <f t="shared" si="3"/>
        <v>0.8353509065224165</v>
      </c>
    </row>
    <row r="17" spans="1:9" x14ac:dyDescent="0.45">
      <c r="A17" s="3">
        <f t="shared" si="4"/>
        <v>16</v>
      </c>
      <c r="B17" s="3">
        <v>10.199999999999999</v>
      </c>
      <c r="C17" s="3">
        <v>10.4</v>
      </c>
      <c r="D17" s="3">
        <f t="shared" si="0"/>
        <v>9.4220262628198999</v>
      </c>
      <c r="E17" s="3">
        <f t="shared" si="1"/>
        <v>1.0086001717619175</v>
      </c>
      <c r="F17" s="4">
        <v>0.70075885620990064</v>
      </c>
      <c r="G17" s="4">
        <v>0.46396478132593832</v>
      </c>
      <c r="H17" s="4">
        <f t="shared" si="2"/>
        <v>0.53603521867406168</v>
      </c>
      <c r="I17" s="4">
        <f t="shared" si="3"/>
        <v>0.29924114379009936</v>
      </c>
    </row>
    <row r="18" spans="1:9" x14ac:dyDescent="0.45">
      <c r="A18" s="3">
        <f t="shared" si="4"/>
        <v>17</v>
      </c>
      <c r="B18" s="3">
        <v>19.100000000000001</v>
      </c>
      <c r="C18" s="3">
        <v>10.8</v>
      </c>
      <c r="D18" s="3">
        <f t="shared" si="0"/>
        <v>17.952650244416755</v>
      </c>
      <c r="E18" s="3">
        <f t="shared" si="1"/>
        <v>1.2810333672477277</v>
      </c>
      <c r="F18" s="4">
        <v>0.85371001427937632</v>
      </c>
      <c r="G18" s="4">
        <v>0.63749610831380132</v>
      </c>
      <c r="H18" s="4">
        <f t="shared" si="2"/>
        <v>0.36250389168619868</v>
      </c>
      <c r="I18" s="4">
        <f t="shared" si="3"/>
        <v>0.14628998572062368</v>
      </c>
    </row>
    <row r="19" spans="1:9" x14ac:dyDescent="0.45">
      <c r="A19" s="3">
        <f t="shared" si="4"/>
        <v>18</v>
      </c>
      <c r="B19" s="3">
        <v>15.1</v>
      </c>
      <c r="C19" s="3">
        <v>9.5</v>
      </c>
      <c r="D19" s="3">
        <f t="shared" si="0"/>
        <v>14.11866193808109</v>
      </c>
      <c r="E19" s="3">
        <f t="shared" si="1"/>
        <v>1.1789769472931695</v>
      </c>
      <c r="F19" s="4">
        <v>0.80385532359996881</v>
      </c>
      <c r="G19" s="4">
        <v>0.56080937411087617</v>
      </c>
      <c r="H19" s="4">
        <f t="shared" si="2"/>
        <v>0.43919062588912383</v>
      </c>
      <c r="I19" s="4">
        <f t="shared" si="3"/>
        <v>0.19614467640003119</v>
      </c>
    </row>
    <row r="20" spans="1:9" x14ac:dyDescent="0.45">
      <c r="A20" s="3">
        <f t="shared" si="4"/>
        <v>19</v>
      </c>
      <c r="B20" s="3">
        <v>24</v>
      </c>
      <c r="C20" s="3">
        <v>5.6</v>
      </c>
      <c r="D20" s="3">
        <f t="shared" si="0"/>
        <v>22.649285919677943</v>
      </c>
      <c r="E20" s="3">
        <f t="shared" si="1"/>
        <v>1.3802112417116059</v>
      </c>
      <c r="F20" s="4">
        <v>0.89323693339474863</v>
      </c>
      <c r="G20" s="4">
        <v>0.72416035438533732</v>
      </c>
      <c r="H20" s="4">
        <f t="shared" si="2"/>
        <v>0.27583964561466268</v>
      </c>
      <c r="I20" s="4">
        <f t="shared" si="3"/>
        <v>0.10676306660525137</v>
      </c>
    </row>
    <row r="21" spans="1:9" x14ac:dyDescent="0.45">
      <c r="A21" s="3">
        <f t="shared" si="4"/>
        <v>20</v>
      </c>
      <c r="B21" s="3">
        <v>0.37</v>
      </c>
      <c r="C21" s="3">
        <v>3</v>
      </c>
      <c r="D21" s="3">
        <f t="shared" si="0"/>
        <v>0</v>
      </c>
      <c r="E21" s="3">
        <f t="shared" si="1"/>
        <v>-0.43179827593300502</v>
      </c>
      <c r="F21" s="4">
        <v>1.2101085288034389E-2</v>
      </c>
      <c r="G21" s="4">
        <v>0.28133370549917736</v>
      </c>
      <c r="H21" s="4">
        <f t="shared" si="2"/>
        <v>0.71866629450082264</v>
      </c>
      <c r="I21" s="4">
        <f t="shared" si="3"/>
        <v>0.98789891471196556</v>
      </c>
    </row>
    <row r="22" spans="1:9" x14ac:dyDescent="0.45">
      <c r="A22" s="3">
        <f t="shared" si="4"/>
        <v>21</v>
      </c>
      <c r="B22" s="3">
        <v>84.6</v>
      </c>
      <c r="C22" s="3">
        <v>41.2</v>
      </c>
      <c r="D22" s="3">
        <f t="shared" si="0"/>
        <v>80.734208760663279</v>
      </c>
      <c r="E22" s="3">
        <f t="shared" si="1"/>
        <v>1.9273703630390235</v>
      </c>
      <c r="F22" s="4">
        <v>0.98927992331074854</v>
      </c>
      <c r="G22" s="4">
        <v>0.99984472941322156</v>
      </c>
      <c r="H22" s="5">
        <f t="shared" si="2"/>
        <v>1.552705867784443E-4</v>
      </c>
      <c r="I22" s="5">
        <f t="shared" si="3"/>
        <v>1.0720076689251457E-2</v>
      </c>
    </row>
    <row r="23" spans="1:9" x14ac:dyDescent="0.45">
      <c r="A23" s="3">
        <f t="shared" si="4"/>
        <v>22</v>
      </c>
      <c r="B23" s="3">
        <v>5.9</v>
      </c>
      <c r="C23" s="3">
        <v>6.9</v>
      </c>
      <c r="D23" s="3">
        <f t="shared" si="0"/>
        <v>5.3004888335090579</v>
      </c>
      <c r="E23" s="3">
        <f t="shared" si="1"/>
        <v>0.77085201164214423</v>
      </c>
      <c r="F23" s="4">
        <v>0.52696570481135963</v>
      </c>
      <c r="G23" s="4">
        <v>0.38052246802956902</v>
      </c>
      <c r="H23" s="4">
        <f t="shared" si="2"/>
        <v>0.61947753197043098</v>
      </c>
      <c r="I23" s="4">
        <f t="shared" si="3"/>
        <v>0.47303429518864037</v>
      </c>
    </row>
    <row r="24" spans="1:9" x14ac:dyDescent="0.45">
      <c r="A24" s="3">
        <f t="shared" si="4"/>
        <v>23</v>
      </c>
      <c r="B24" s="3">
        <v>4</v>
      </c>
      <c r="C24" s="3">
        <v>1.6</v>
      </c>
      <c r="D24" s="3">
        <f t="shared" si="0"/>
        <v>3.4793443879996167</v>
      </c>
      <c r="E24" s="3">
        <f t="shared" si="1"/>
        <v>0.6020599913279624</v>
      </c>
      <c r="F24" s="4">
        <v>0.39813207725534849</v>
      </c>
      <c r="G24" s="4">
        <v>0.34512483451205395</v>
      </c>
      <c r="H24" s="4">
        <f t="shared" si="2"/>
        <v>0.65487516548794611</v>
      </c>
      <c r="I24" s="4">
        <f t="shared" si="3"/>
        <v>0.60186792274465151</v>
      </c>
    </row>
    <row r="25" spans="1:9" x14ac:dyDescent="0.45">
      <c r="A25" s="3">
        <f t="shared" si="4"/>
        <v>24</v>
      </c>
      <c r="B25" s="3">
        <v>6</v>
      </c>
      <c r="C25" s="3">
        <v>5.5</v>
      </c>
      <c r="D25" s="3">
        <f t="shared" si="0"/>
        <v>5.3963385411674496</v>
      </c>
      <c r="E25" s="3">
        <f t="shared" si="1"/>
        <v>0.77815125038364363</v>
      </c>
      <c r="F25" s="4">
        <v>0.532571164315222</v>
      </c>
      <c r="G25" s="4">
        <v>0.38241658384743404</v>
      </c>
      <c r="H25" s="4">
        <f t="shared" si="2"/>
        <v>0.61758341615256596</v>
      </c>
      <c r="I25" s="4">
        <f t="shared" si="3"/>
        <v>0.467428835684778</v>
      </c>
    </row>
    <row r="26" spans="1:9" x14ac:dyDescent="0.45">
      <c r="A26" s="3">
        <f t="shared" si="4"/>
        <v>25</v>
      </c>
      <c r="B26" s="3">
        <v>5.2</v>
      </c>
      <c r="C26" s="3">
        <v>16.100000000000001</v>
      </c>
      <c r="D26" s="3">
        <f t="shared" si="0"/>
        <v>4.6295408799003166</v>
      </c>
      <c r="E26" s="3">
        <f t="shared" si="1"/>
        <v>0.71600334363479923</v>
      </c>
      <c r="F26" s="4">
        <v>0.48475088478983863</v>
      </c>
      <c r="G26" s="4">
        <v>0.3673460903044749</v>
      </c>
      <c r="H26" s="4">
        <f t="shared" si="2"/>
        <v>0.63265390969552504</v>
      </c>
      <c r="I26" s="4">
        <f t="shared" si="3"/>
        <v>0.51524911521016137</v>
      </c>
    </row>
    <row r="27" spans="1:9" x14ac:dyDescent="0.45">
      <c r="A27" s="3">
        <f t="shared" si="4"/>
        <v>26</v>
      </c>
      <c r="B27" s="3">
        <v>4.3</v>
      </c>
      <c r="C27" s="3">
        <v>4.6500000000000004</v>
      </c>
      <c r="D27" s="3">
        <f t="shared" si="0"/>
        <v>3.7668935109747914</v>
      </c>
      <c r="E27" s="3">
        <f t="shared" si="1"/>
        <v>0.63346845557958653</v>
      </c>
      <c r="F27" s="4">
        <v>0.4216965052331807</v>
      </c>
      <c r="G27" s="4">
        <v>0.35063382301936619</v>
      </c>
      <c r="H27" s="4">
        <f t="shared" si="2"/>
        <v>0.64936617698063381</v>
      </c>
      <c r="I27" s="4">
        <f t="shared" si="3"/>
        <v>0.5783034947668193</v>
      </c>
    </row>
    <row r="28" spans="1:9" x14ac:dyDescent="0.45">
      <c r="A28" s="3">
        <f t="shared" si="4"/>
        <v>27</v>
      </c>
      <c r="B28" s="3">
        <v>3.3</v>
      </c>
      <c r="C28" s="3">
        <v>3.18</v>
      </c>
      <c r="D28" s="3">
        <f t="shared" si="0"/>
        <v>2.8083964343908749</v>
      </c>
      <c r="E28" s="3">
        <f t="shared" si="1"/>
        <v>0.51851393987788741</v>
      </c>
      <c r="F28" s="4">
        <v>0.33744035346517898</v>
      </c>
      <c r="G28" s="4">
        <v>0.33239916918803969</v>
      </c>
      <c r="H28" s="4">
        <f t="shared" si="2"/>
        <v>0.66760083081196031</v>
      </c>
      <c r="I28" s="4">
        <f t="shared" si="3"/>
        <v>0.66255964653482102</v>
      </c>
    </row>
    <row r="29" spans="1:9" x14ac:dyDescent="0.45">
      <c r="A29" s="3">
        <f t="shared" si="4"/>
        <v>28</v>
      </c>
      <c r="B29" s="3">
        <v>2.7</v>
      </c>
      <c r="C29" s="3">
        <v>7</v>
      </c>
      <c r="D29" s="3">
        <f t="shared" si="0"/>
        <v>2.2332981884405254</v>
      </c>
      <c r="E29" s="3">
        <f t="shared" si="1"/>
        <v>0.43136376415898736</v>
      </c>
      <c r="F29" s="4">
        <v>0.2783700925779059</v>
      </c>
      <c r="G29" s="4">
        <v>0.32164247751506225</v>
      </c>
      <c r="H29" s="4">
        <f t="shared" si="2"/>
        <v>0.67835752248493775</v>
      </c>
      <c r="I29" s="4">
        <f t="shared" si="3"/>
        <v>0.7216299074220941</v>
      </c>
    </row>
    <row r="30" spans="1:9" x14ac:dyDescent="0.45">
      <c r="A30" s="3">
        <f t="shared" si="4"/>
        <v>29</v>
      </c>
      <c r="B30" s="3">
        <v>36.1</v>
      </c>
      <c r="C30" s="3">
        <v>31.99</v>
      </c>
      <c r="D30" s="3">
        <f t="shared" si="0"/>
        <v>34.24710054634334</v>
      </c>
      <c r="E30" s="3">
        <f t="shared" si="1"/>
        <v>1.5575072019056579</v>
      </c>
      <c r="F30" s="4">
        <v>0.94364996536629397</v>
      </c>
      <c r="G30" s="4">
        <v>0.88424370929690543</v>
      </c>
      <c r="H30" s="4">
        <f t="shared" si="2"/>
        <v>0.11575629070309457</v>
      </c>
      <c r="I30" s="4">
        <f t="shared" si="3"/>
        <v>5.6350034633706025E-2</v>
      </c>
    </row>
    <row r="31" spans="1:9" x14ac:dyDescent="0.45">
      <c r="A31" s="3">
        <f t="shared" si="4"/>
        <v>30</v>
      </c>
      <c r="B31" s="3">
        <v>1</v>
      </c>
      <c r="C31" s="3">
        <v>1.75</v>
      </c>
      <c r="D31" s="3">
        <f t="shared" si="0"/>
        <v>0.60385315824786734</v>
      </c>
      <c r="E31" s="3">
        <f t="shared" si="1"/>
        <v>0</v>
      </c>
      <c r="F31" s="4">
        <v>7.7748822329847728E-2</v>
      </c>
      <c r="G31" s="4">
        <v>0.29198997266043525</v>
      </c>
      <c r="H31" s="4">
        <f t="shared" si="2"/>
        <v>0.70801002733956475</v>
      </c>
      <c r="I31" s="4">
        <f t="shared" si="3"/>
        <v>0.9222511776701523</v>
      </c>
    </row>
    <row r="32" spans="1:9" x14ac:dyDescent="0.45">
      <c r="A32" s="3">
        <f t="shared" si="4"/>
        <v>31</v>
      </c>
      <c r="B32" s="3">
        <v>3</v>
      </c>
      <c r="C32" s="3">
        <v>18.899999999999999</v>
      </c>
      <c r="D32" s="3">
        <f t="shared" si="0"/>
        <v>2.5208473114157002</v>
      </c>
      <c r="E32" s="3">
        <f t="shared" si="1"/>
        <v>0.47712125471966244</v>
      </c>
      <c r="F32" s="4">
        <v>0.30876225179158356</v>
      </c>
      <c r="G32" s="4">
        <v>0.3270028570471496</v>
      </c>
      <c r="H32" s="4">
        <f t="shared" si="2"/>
        <v>0.6729971429528504</v>
      </c>
      <c r="I32" s="4">
        <f t="shared" si="3"/>
        <v>0.69123774820841644</v>
      </c>
    </row>
    <row r="33" spans="1:9" x14ac:dyDescent="0.45">
      <c r="A33" s="3">
        <f t="shared" si="4"/>
        <v>32</v>
      </c>
      <c r="B33" s="3">
        <v>2.5</v>
      </c>
      <c r="C33" s="3">
        <v>6.2</v>
      </c>
      <c r="D33" s="3">
        <f t="shared" si="0"/>
        <v>2.0415987731237419</v>
      </c>
      <c r="E33" s="3">
        <f t="shared" si="1"/>
        <v>0.3979400086720376</v>
      </c>
      <c r="F33" s="4">
        <v>0.25713278530438372</v>
      </c>
      <c r="G33" s="4">
        <v>0.31808932069677331</v>
      </c>
      <c r="H33" s="4">
        <f t="shared" si="2"/>
        <v>0.68191067930322669</v>
      </c>
      <c r="I33" s="4">
        <f t="shared" si="3"/>
        <v>0.74286721469561634</v>
      </c>
    </row>
    <row r="34" spans="1:9" x14ac:dyDescent="0.45">
      <c r="A34" s="3">
        <f t="shared" si="4"/>
        <v>33</v>
      </c>
      <c r="B34" s="3">
        <v>18.600000000000001</v>
      </c>
      <c r="C34" s="3">
        <v>63.5</v>
      </c>
      <c r="D34" s="3">
        <f t="shared" ref="D34:D57" si="5">((B34-MIN(B$2:B$57))/(MAX(B$2:B$57)-MIN(B$2:B$57)))*100</f>
        <v>17.473401706124797</v>
      </c>
      <c r="E34" s="3">
        <f t="shared" si="1"/>
        <v>1.2695129442179163</v>
      </c>
      <c r="F34" s="4">
        <v>0.84855135426958672</v>
      </c>
      <c r="G34" s="4">
        <v>0.62813955461684312</v>
      </c>
      <c r="H34" s="4">
        <f t="shared" si="2"/>
        <v>0.37186044538315688</v>
      </c>
      <c r="I34" s="4">
        <f t="shared" si="3"/>
        <v>0.15144864573041328</v>
      </c>
    </row>
    <row r="35" spans="1:9" x14ac:dyDescent="0.45">
      <c r="A35" s="3">
        <f t="shared" si="4"/>
        <v>34</v>
      </c>
      <c r="B35" s="3">
        <v>18.63</v>
      </c>
      <c r="C35" s="3">
        <v>9.01</v>
      </c>
      <c r="D35" s="3">
        <f t="shared" si="5"/>
        <v>17.502156618422312</v>
      </c>
      <c r="E35" s="3">
        <f t="shared" si="1"/>
        <v>1.2702128548962426</v>
      </c>
      <c r="F35" s="4">
        <v>0.84886817231831091</v>
      </c>
      <c r="G35" s="4">
        <v>0.62870315113512609</v>
      </c>
      <c r="H35" s="4">
        <f t="shared" si="2"/>
        <v>0.37129684886487391</v>
      </c>
      <c r="I35" s="4">
        <f t="shared" si="3"/>
        <v>0.15113182768168909</v>
      </c>
    </row>
    <row r="36" spans="1:9" x14ac:dyDescent="0.45">
      <c r="A36" s="3">
        <f t="shared" si="4"/>
        <v>35</v>
      </c>
      <c r="B36" s="3">
        <v>2.8</v>
      </c>
      <c r="C36" s="3">
        <v>27.5</v>
      </c>
      <c r="D36" s="3">
        <f t="shared" si="5"/>
        <v>2.3291478960989167</v>
      </c>
      <c r="E36" s="3">
        <f t="shared" si="1"/>
        <v>0.44715803134221921</v>
      </c>
      <c r="F36" s="4">
        <v>0.28869482543981217</v>
      </c>
      <c r="G36" s="4">
        <v>0.32342521945998254</v>
      </c>
      <c r="H36" s="4">
        <f t="shared" si="2"/>
        <v>0.67657478054001752</v>
      </c>
      <c r="I36" s="4">
        <f t="shared" si="3"/>
        <v>0.71130517456018783</v>
      </c>
    </row>
    <row r="37" spans="1:9" x14ac:dyDescent="0.45">
      <c r="A37" s="3">
        <f t="shared" si="4"/>
        <v>36</v>
      </c>
      <c r="B37" s="3">
        <v>3.2</v>
      </c>
      <c r="C37" s="3">
        <v>13.28</v>
      </c>
      <c r="D37" s="3">
        <f t="shared" si="5"/>
        <v>2.7125467267324836</v>
      </c>
      <c r="E37" s="3">
        <f t="shared" si="1"/>
        <v>0.50514997831990605</v>
      </c>
      <c r="F37" s="4">
        <v>0.32806728043705685</v>
      </c>
      <c r="G37" s="4">
        <v>0.33059646514252844</v>
      </c>
      <c r="H37" s="4">
        <f t="shared" si="2"/>
        <v>0.66940353485747162</v>
      </c>
      <c r="I37" s="4">
        <f t="shared" si="3"/>
        <v>0.6719327195629432</v>
      </c>
    </row>
    <row r="38" spans="1:9" x14ac:dyDescent="0.45">
      <c r="A38" s="3">
        <f t="shared" si="4"/>
        <v>37</v>
      </c>
      <c r="B38" s="3">
        <v>3.3</v>
      </c>
      <c r="C38" s="3">
        <v>3.7</v>
      </c>
      <c r="D38" s="3">
        <f t="shared" si="5"/>
        <v>2.8083964343908749</v>
      </c>
      <c r="E38" s="3">
        <f t="shared" si="1"/>
        <v>0.51851393987788741</v>
      </c>
      <c r="F38" s="4">
        <v>0.33744035346517898</v>
      </c>
      <c r="G38" s="4">
        <v>0.33239916918803969</v>
      </c>
      <c r="H38" s="4">
        <f t="shared" si="2"/>
        <v>0.66760083081196031</v>
      </c>
      <c r="I38" s="4">
        <f t="shared" si="3"/>
        <v>0.66255964653482102</v>
      </c>
    </row>
    <row r="39" spans="1:9" x14ac:dyDescent="0.45">
      <c r="A39" s="3">
        <f t="shared" si="4"/>
        <v>38</v>
      </c>
      <c r="B39" s="3">
        <v>1.5</v>
      </c>
      <c r="C39" s="3">
        <v>19.100000000000001</v>
      </c>
      <c r="D39" s="3">
        <f t="shared" si="5"/>
        <v>1.0831016965398255</v>
      </c>
      <c r="E39" s="3">
        <f t="shared" si="1"/>
        <v>0.17609125905568124</v>
      </c>
      <c r="F39" s="4">
        <v>0.13996905596401463</v>
      </c>
      <c r="G39" s="4">
        <v>0.30057881515446427</v>
      </c>
      <c r="H39" s="4">
        <f t="shared" si="2"/>
        <v>0.69942118484553573</v>
      </c>
      <c r="I39" s="4">
        <f t="shared" si="3"/>
        <v>0.86003094403598535</v>
      </c>
    </row>
    <row r="40" spans="1:9" x14ac:dyDescent="0.45">
      <c r="A40" s="3">
        <f t="shared" si="4"/>
        <v>39</v>
      </c>
      <c r="B40" s="3">
        <v>2.7</v>
      </c>
      <c r="C40" s="3">
        <v>1.77</v>
      </c>
      <c r="D40" s="3">
        <f t="shared" si="5"/>
        <v>2.2332981884405254</v>
      </c>
      <c r="E40" s="3">
        <f t="shared" si="1"/>
        <v>0.43136376415898736</v>
      </c>
      <c r="F40" s="4">
        <v>0.2783700925779059</v>
      </c>
      <c r="G40" s="4">
        <v>0.32164247751506225</v>
      </c>
      <c r="H40" s="4">
        <f t="shared" si="2"/>
        <v>0.67835752248493775</v>
      </c>
      <c r="I40" s="4">
        <f t="shared" si="3"/>
        <v>0.7216299074220941</v>
      </c>
    </row>
    <row r="41" spans="1:9" x14ac:dyDescent="0.45">
      <c r="A41" s="3">
        <f t="shared" si="4"/>
        <v>40</v>
      </c>
      <c r="B41" s="3">
        <v>9</v>
      </c>
      <c r="C41" s="3">
        <v>7.3</v>
      </c>
      <c r="D41" s="3">
        <f t="shared" si="5"/>
        <v>8.271829770919199</v>
      </c>
      <c r="E41" s="3">
        <f t="shared" si="1"/>
        <v>0.95424250943932487</v>
      </c>
      <c r="F41" s="4">
        <v>0.6633613554166462</v>
      </c>
      <c r="G41" s="4">
        <v>0.44035240909522444</v>
      </c>
      <c r="H41" s="4">
        <f t="shared" si="2"/>
        <v>0.55964759090477556</v>
      </c>
      <c r="I41" s="4">
        <f t="shared" si="3"/>
        <v>0.3366386445833538</v>
      </c>
    </row>
    <row r="42" spans="1:9" x14ac:dyDescent="0.45">
      <c r="A42" s="3">
        <f t="shared" si="4"/>
        <v>41</v>
      </c>
      <c r="B42" s="3">
        <v>2.7</v>
      </c>
      <c r="C42" s="3">
        <v>8.1999999999999993</v>
      </c>
      <c r="D42" s="3">
        <f t="shared" si="5"/>
        <v>2.2332981884405254</v>
      </c>
      <c r="E42" s="3">
        <f t="shared" si="1"/>
        <v>0.43136376415898736</v>
      </c>
      <c r="F42" s="4">
        <v>0.2783700925779059</v>
      </c>
      <c r="G42" s="4">
        <v>0.32164247751506225</v>
      </c>
      <c r="H42" s="4">
        <f t="shared" si="2"/>
        <v>0.67835752248493775</v>
      </c>
      <c r="I42" s="4">
        <f t="shared" si="3"/>
        <v>0.7216299074220941</v>
      </c>
    </row>
    <row r="43" spans="1:9" x14ac:dyDescent="0.45">
      <c r="A43" s="3">
        <f t="shared" si="4"/>
        <v>42</v>
      </c>
      <c r="B43" s="3">
        <v>20.2</v>
      </c>
      <c r="C43" s="3">
        <v>74.5</v>
      </c>
      <c r="D43" s="3">
        <f t="shared" si="5"/>
        <v>19.006997028659061</v>
      </c>
      <c r="E43" s="3">
        <f t="shared" si="1"/>
        <v>1.3053513694466237</v>
      </c>
      <c r="F43" s="4">
        <v>0.8642078138769006</v>
      </c>
      <c r="G43" s="4">
        <v>0.65778697995924096</v>
      </c>
      <c r="H43" s="4">
        <f t="shared" si="2"/>
        <v>0.34221302004075904</v>
      </c>
      <c r="I43" s="4">
        <f t="shared" si="3"/>
        <v>0.1357921861230994</v>
      </c>
    </row>
    <row r="44" spans="1:9" x14ac:dyDescent="0.45">
      <c r="A44" s="3">
        <f t="shared" si="4"/>
        <v>43</v>
      </c>
      <c r="B44" s="3">
        <v>1.5</v>
      </c>
      <c r="C44" s="3">
        <v>34</v>
      </c>
      <c r="D44" s="3">
        <f t="shared" si="5"/>
        <v>1.0831016965398255</v>
      </c>
      <c r="E44" s="3">
        <f t="shared" si="1"/>
        <v>0.17609125905568124</v>
      </c>
      <c r="F44" s="4">
        <v>0.13996905596401463</v>
      </c>
      <c r="G44" s="4">
        <v>0.30057881515446427</v>
      </c>
      <c r="H44" s="4">
        <f t="shared" si="2"/>
        <v>0.69942118484553573</v>
      </c>
      <c r="I44" s="4">
        <f t="shared" si="3"/>
        <v>0.86003094403598535</v>
      </c>
    </row>
    <row r="45" spans="1:9" x14ac:dyDescent="0.45">
      <c r="A45" s="4">
        <f t="shared" si="4"/>
        <v>44</v>
      </c>
      <c r="B45" s="4">
        <v>104.7</v>
      </c>
      <c r="C45" s="4">
        <v>57.75</v>
      </c>
      <c r="D45" s="4">
        <f t="shared" si="5"/>
        <v>100</v>
      </c>
      <c r="E45" s="4">
        <f t="shared" si="1"/>
        <v>2.0199466816788423</v>
      </c>
      <c r="F45" s="4">
        <v>0.99340962904472208</v>
      </c>
      <c r="G45" s="4">
        <v>0.99999793841288187</v>
      </c>
      <c r="H45" s="5">
        <f t="shared" si="2"/>
        <v>2.0615871181295375E-6</v>
      </c>
      <c r="I45" s="5">
        <f t="shared" si="3"/>
        <v>6.5903709552779244E-3</v>
      </c>
    </row>
    <row r="46" spans="1:9" x14ac:dyDescent="0.45">
      <c r="A46" s="3">
        <f t="shared" si="4"/>
        <v>45</v>
      </c>
      <c r="B46" s="3">
        <v>3.2</v>
      </c>
      <c r="C46" s="3">
        <v>4.2</v>
      </c>
      <c r="D46" s="3">
        <f t="shared" si="5"/>
        <v>2.7125467267324836</v>
      </c>
      <c r="E46" s="3">
        <f t="shared" si="1"/>
        <v>0.50514997831990605</v>
      </c>
      <c r="F46" s="4">
        <v>0.32806728043705685</v>
      </c>
      <c r="G46" s="4">
        <v>0.33059646514252844</v>
      </c>
      <c r="H46" s="4">
        <f t="shared" si="2"/>
        <v>0.66940353485747162</v>
      </c>
      <c r="I46" s="4">
        <f t="shared" si="3"/>
        <v>0.6719327195629432</v>
      </c>
    </row>
    <row r="47" spans="1:9" x14ac:dyDescent="0.45">
      <c r="A47" s="3">
        <f t="shared" si="4"/>
        <v>46</v>
      </c>
      <c r="B47" s="3">
        <v>2.8</v>
      </c>
      <c r="C47" s="3">
        <v>2.7</v>
      </c>
      <c r="D47" s="3">
        <f t="shared" si="5"/>
        <v>2.3291478960989167</v>
      </c>
      <c r="E47" s="3">
        <f t="shared" si="1"/>
        <v>0.44715803134221921</v>
      </c>
      <c r="F47" s="4">
        <v>0.28869482543981217</v>
      </c>
      <c r="G47" s="4">
        <v>0.32342521945998254</v>
      </c>
      <c r="H47" s="4">
        <f t="shared" si="2"/>
        <v>0.67657478054001752</v>
      </c>
      <c r="I47" s="4">
        <f t="shared" si="3"/>
        <v>0.71130517456018783</v>
      </c>
    </row>
    <row r="48" spans="1:9" x14ac:dyDescent="0.45">
      <c r="A48" s="3">
        <f t="shared" si="4"/>
        <v>47</v>
      </c>
      <c r="B48" s="3">
        <v>2.5</v>
      </c>
      <c r="C48" s="3">
        <v>1.9</v>
      </c>
      <c r="D48" s="3">
        <f t="shared" si="5"/>
        <v>2.0415987731237419</v>
      </c>
      <c r="E48" s="3">
        <f t="shared" si="1"/>
        <v>0.3979400086720376</v>
      </c>
      <c r="F48" s="4">
        <v>0.25713278530438372</v>
      </c>
      <c r="G48" s="4">
        <v>0.31808932069677331</v>
      </c>
      <c r="H48" s="4">
        <f t="shared" si="2"/>
        <v>0.68191067930322669</v>
      </c>
      <c r="I48" s="4">
        <f t="shared" si="3"/>
        <v>0.74286721469561634</v>
      </c>
    </row>
    <row r="49" spans="1:9" x14ac:dyDescent="0.45">
      <c r="A49" s="3">
        <f t="shared" si="4"/>
        <v>48</v>
      </c>
      <c r="B49" s="3">
        <v>1.1000000000000001</v>
      </c>
      <c r="C49" s="3">
        <v>18.399999999999999</v>
      </c>
      <c r="D49" s="3">
        <f t="shared" si="5"/>
        <v>0.69970286590625907</v>
      </c>
      <c r="E49" s="3">
        <f t="shared" si="1"/>
        <v>4.1392685158225077E-2</v>
      </c>
      <c r="F49" s="4">
        <v>9.0045443746586462E-2</v>
      </c>
      <c r="G49" s="4">
        <v>0.29369857572194469</v>
      </c>
      <c r="H49" s="4">
        <f t="shared" si="2"/>
        <v>0.70630142427805531</v>
      </c>
      <c r="I49" s="4">
        <f t="shared" si="3"/>
        <v>0.90995455625341348</v>
      </c>
    </row>
    <row r="50" spans="1:9" x14ac:dyDescent="0.45">
      <c r="A50" s="3">
        <f t="shared" si="4"/>
        <v>49</v>
      </c>
      <c r="B50" s="3">
        <v>36.799999999999997</v>
      </c>
      <c r="C50" s="3">
        <v>6.8</v>
      </c>
      <c r="D50" s="3">
        <f t="shared" si="5"/>
        <v>34.918048499952079</v>
      </c>
      <c r="E50" s="3">
        <f t="shared" si="1"/>
        <v>1.5658478186735176</v>
      </c>
      <c r="F50" s="4">
        <v>0.94545241828435911</v>
      </c>
      <c r="G50" s="4">
        <v>0.89088591950466434</v>
      </c>
      <c r="H50" s="4">
        <f t="shared" si="2"/>
        <v>0.10911408049533566</v>
      </c>
      <c r="I50" s="4">
        <f t="shared" si="3"/>
        <v>5.4547581715640892E-2</v>
      </c>
    </row>
    <row r="51" spans="1:9" x14ac:dyDescent="0.45">
      <c r="A51" s="3">
        <f t="shared" si="4"/>
        <v>50</v>
      </c>
      <c r="B51" s="3">
        <v>3.6</v>
      </c>
      <c r="C51" s="3">
        <v>5.6</v>
      </c>
      <c r="D51" s="3">
        <f t="shared" si="5"/>
        <v>3.0959455573660501</v>
      </c>
      <c r="E51" s="3">
        <f t="shared" si="1"/>
        <v>0.55630250076728727</v>
      </c>
      <c r="F51" s="4">
        <v>0.36447844050850986</v>
      </c>
      <c r="G51" s="4">
        <v>0.33783044785670419</v>
      </c>
      <c r="H51" s="4">
        <f t="shared" si="2"/>
        <v>0.66216955214329576</v>
      </c>
      <c r="I51" s="4">
        <f t="shared" si="3"/>
        <v>0.63552155949149014</v>
      </c>
    </row>
    <row r="52" spans="1:9" x14ac:dyDescent="0.45">
      <c r="A52" s="3">
        <f t="shared" si="4"/>
        <v>51</v>
      </c>
      <c r="B52" s="3">
        <v>71.099999999999994</v>
      </c>
      <c r="C52" s="3">
        <v>15.5</v>
      </c>
      <c r="D52" s="3">
        <f t="shared" si="5"/>
        <v>67.794498226780391</v>
      </c>
      <c r="E52" s="3">
        <f t="shared" si="1"/>
        <v>1.8518696007297664</v>
      </c>
      <c r="F52" s="4">
        <v>0.98439554019065822</v>
      </c>
      <c r="G52" s="4">
        <v>0.99833524161393783</v>
      </c>
      <c r="H52" s="5">
        <f t="shared" si="2"/>
        <v>1.6647583860621706E-3</v>
      </c>
      <c r="I52" s="5">
        <f t="shared" si="3"/>
        <v>1.5604459809341775E-2</v>
      </c>
    </row>
    <row r="53" spans="1:9" x14ac:dyDescent="0.45">
      <c r="A53" s="3">
        <f t="shared" si="4"/>
        <v>52</v>
      </c>
      <c r="B53" s="3">
        <v>14</v>
      </c>
      <c r="C53" s="3">
        <v>1.8</v>
      </c>
      <c r="D53" s="3">
        <f t="shared" si="5"/>
        <v>13.064315153838782</v>
      </c>
      <c r="E53" s="3">
        <f t="shared" si="1"/>
        <v>1.146128035678238</v>
      </c>
      <c r="F53" s="4">
        <v>0.78583795011061031</v>
      </c>
      <c r="G53" s="4">
        <v>0.53917864102639168</v>
      </c>
      <c r="H53" s="4">
        <f t="shared" si="2"/>
        <v>0.46082135897360832</v>
      </c>
      <c r="I53" s="4">
        <f t="shared" si="3"/>
        <v>0.21416204988938969</v>
      </c>
    </row>
    <row r="54" spans="1:9" x14ac:dyDescent="0.45">
      <c r="A54" s="3">
        <f t="shared" si="4"/>
        <v>53</v>
      </c>
      <c r="B54" s="3">
        <v>2.6</v>
      </c>
      <c r="C54" s="3">
        <v>1.9</v>
      </c>
      <c r="D54" s="3">
        <f t="shared" si="5"/>
        <v>2.1374484807821337</v>
      </c>
      <c r="E54" s="3">
        <f t="shared" si="1"/>
        <v>0.41497334797081797</v>
      </c>
      <c r="F54" s="4">
        <v>0.26784958380047119</v>
      </c>
      <c r="G54" s="4">
        <v>0.31986383312951372</v>
      </c>
      <c r="H54" s="4">
        <f t="shared" si="2"/>
        <v>0.68013616687048628</v>
      </c>
      <c r="I54" s="4">
        <f t="shared" si="3"/>
        <v>0.73215041619952881</v>
      </c>
    </row>
    <row r="55" spans="1:9" x14ac:dyDescent="0.45">
      <c r="A55" s="3">
        <f t="shared" si="4"/>
        <v>54</v>
      </c>
      <c r="B55" s="3">
        <v>10.6</v>
      </c>
      <c r="C55" s="3">
        <v>3</v>
      </c>
      <c r="D55" s="3">
        <f t="shared" si="5"/>
        <v>9.805425093453465</v>
      </c>
      <c r="E55" s="3">
        <f t="shared" si="1"/>
        <v>1.0253058652647702</v>
      </c>
      <c r="F55" s="4">
        <v>0.71186192269407134</v>
      </c>
      <c r="G55" s="4">
        <v>0.47186806732823239</v>
      </c>
      <c r="H55" s="4">
        <f t="shared" si="2"/>
        <v>0.52813193267176761</v>
      </c>
      <c r="I55" s="4">
        <f t="shared" si="3"/>
        <v>0.28813807730592866</v>
      </c>
    </row>
    <row r="56" spans="1:9" x14ac:dyDescent="0.45">
      <c r="A56" s="3">
        <f t="shared" si="4"/>
        <v>55</v>
      </c>
      <c r="B56" s="3">
        <v>4.4000000000000004</v>
      </c>
      <c r="C56" s="3">
        <v>6.1</v>
      </c>
      <c r="D56" s="3">
        <f t="shared" si="5"/>
        <v>3.8627432186331836</v>
      </c>
      <c r="E56" s="3">
        <f t="shared" si="1"/>
        <v>0.64345267648618742</v>
      </c>
      <c r="F56" s="4">
        <v>0.42925069808191574</v>
      </c>
      <c r="G56" s="4">
        <v>0.3524772246264124</v>
      </c>
      <c r="H56" s="4">
        <f t="shared" si="2"/>
        <v>0.6475227753735876</v>
      </c>
      <c r="I56" s="4">
        <f t="shared" si="3"/>
        <v>0.57074930191808426</v>
      </c>
    </row>
    <row r="57" spans="1:9" x14ac:dyDescent="0.45">
      <c r="A57" s="3">
        <f t="shared" si="4"/>
        <v>56</v>
      </c>
      <c r="B57" s="3">
        <v>3.4</v>
      </c>
      <c r="C57" s="3">
        <v>0.9</v>
      </c>
      <c r="D57" s="3">
        <f t="shared" si="5"/>
        <v>2.9042461420492667</v>
      </c>
      <c r="E57" s="3">
        <f t="shared" si="1"/>
        <v>0.53147891704225514</v>
      </c>
      <c r="F57" s="4">
        <v>0.34663108970240175</v>
      </c>
      <c r="G57" s="4">
        <v>0.33420575858314261</v>
      </c>
      <c r="H57" s="4">
        <f t="shared" si="2"/>
        <v>0.66579424141685739</v>
      </c>
      <c r="I57" s="4">
        <f t="shared" si="3"/>
        <v>0.65336891029759825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AC8EB-178F-4B16-BD34-E71865308766}">
  <dimension ref="A1:E18"/>
  <sheetViews>
    <sheetView workbookViewId="0">
      <selection activeCell="O15" sqref="O15"/>
    </sheetView>
  </sheetViews>
  <sheetFormatPr defaultRowHeight="14.25" x14ac:dyDescent="0.45"/>
  <cols>
    <col min="2" max="2" width="13" customWidth="1"/>
  </cols>
  <sheetData>
    <row r="1" spans="1:5" x14ac:dyDescent="0.45">
      <c r="A1" t="s">
        <v>23</v>
      </c>
      <c r="B1" t="s">
        <v>19</v>
      </c>
    </row>
    <row r="2" spans="1:5" x14ac:dyDescent="0.45">
      <c r="A2">
        <f>2</f>
        <v>2</v>
      </c>
      <c r="B2" cm="1">
        <f t="array" ref="B2:B18">_xlfn.NORM.DIST(A2:A18,$E$3,$E$2,TRUE)</f>
        <v>5.6570004076003169E-2</v>
      </c>
      <c r="D2" t="s">
        <v>24</v>
      </c>
      <c r="E2">
        <f>_xlfn.STDEV.S(A2:A18)</f>
        <v>5.0497524691810387</v>
      </c>
    </row>
    <row r="3" spans="1:5" x14ac:dyDescent="0.45">
      <c r="A3">
        <f>A2+1</f>
        <v>3</v>
      </c>
      <c r="B3">
        <v>8.2841919456501489E-2</v>
      </c>
      <c r="D3" t="s">
        <v>25</v>
      </c>
      <c r="E3">
        <f>AVERAGE(A2:A18)</f>
        <v>10</v>
      </c>
    </row>
    <row r="4" spans="1:5" x14ac:dyDescent="0.45">
      <c r="A4">
        <f t="shared" ref="A4:A18" si="0">A3+1</f>
        <v>4</v>
      </c>
      <c r="B4">
        <v>0.11738183141383465</v>
      </c>
    </row>
    <row r="5" spans="1:5" x14ac:dyDescent="0.45">
      <c r="A5">
        <f t="shared" si="0"/>
        <v>5</v>
      </c>
      <c r="B5">
        <v>0.16105100406444783</v>
      </c>
    </row>
    <row r="6" spans="1:5" x14ac:dyDescent="0.45">
      <c r="A6">
        <f t="shared" si="0"/>
        <v>6</v>
      </c>
      <c r="B6">
        <v>0.21414592772244695</v>
      </c>
    </row>
    <row r="7" spans="1:5" x14ac:dyDescent="0.45">
      <c r="A7">
        <f t="shared" si="0"/>
        <v>7</v>
      </c>
      <c r="B7">
        <v>0.27622645244088895</v>
      </c>
    </row>
    <row r="8" spans="1:5" x14ac:dyDescent="0.45">
      <c r="A8">
        <f t="shared" si="0"/>
        <v>8</v>
      </c>
      <c r="B8">
        <v>0.34603074546796908</v>
      </c>
    </row>
    <row r="9" spans="1:5" x14ac:dyDescent="0.45">
      <c r="A9">
        <f t="shared" si="0"/>
        <v>9</v>
      </c>
      <c r="B9">
        <v>0.42151098818486238</v>
      </c>
    </row>
    <row r="10" spans="1:5" x14ac:dyDescent="0.45">
      <c r="A10">
        <f t="shared" si="0"/>
        <v>10</v>
      </c>
      <c r="B10">
        <v>0.5</v>
      </c>
    </row>
    <row r="11" spans="1:5" x14ac:dyDescent="0.45">
      <c r="A11">
        <f t="shared" si="0"/>
        <v>11</v>
      </c>
      <c r="B11">
        <v>0.57848901181513757</v>
      </c>
    </row>
    <row r="12" spans="1:5" x14ac:dyDescent="0.45">
      <c r="A12">
        <f t="shared" si="0"/>
        <v>12</v>
      </c>
      <c r="B12">
        <v>0.65396925453203092</v>
      </c>
    </row>
    <row r="13" spans="1:5" x14ac:dyDescent="0.45">
      <c r="A13">
        <f t="shared" si="0"/>
        <v>13</v>
      </c>
      <c r="B13">
        <v>0.72377354755911105</v>
      </c>
    </row>
    <row r="14" spans="1:5" x14ac:dyDescent="0.45">
      <c r="A14">
        <f t="shared" si="0"/>
        <v>14</v>
      </c>
      <c r="B14">
        <v>0.78585407227755311</v>
      </c>
    </row>
    <row r="15" spans="1:5" x14ac:dyDescent="0.45">
      <c r="A15">
        <f t="shared" si="0"/>
        <v>15</v>
      </c>
      <c r="B15">
        <v>0.83894899593555217</v>
      </c>
    </row>
    <row r="16" spans="1:5" x14ac:dyDescent="0.45">
      <c r="A16">
        <f t="shared" si="0"/>
        <v>16</v>
      </c>
      <c r="B16">
        <v>0.88261816858616537</v>
      </c>
    </row>
    <row r="17" spans="1:2" x14ac:dyDescent="0.45">
      <c r="A17">
        <f t="shared" si="0"/>
        <v>17</v>
      </c>
      <c r="B17">
        <v>0.91715808054349846</v>
      </c>
    </row>
    <row r="18" spans="1:2" x14ac:dyDescent="0.45">
      <c r="A18">
        <f t="shared" si="0"/>
        <v>18</v>
      </c>
      <c r="B18">
        <v>0.94342999592399679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9CB7-2AD6-4788-A249-EC1ABE73171C}">
  <dimension ref="A1:K6"/>
  <sheetViews>
    <sheetView workbookViewId="0">
      <selection activeCell="E16" sqref="E16"/>
    </sheetView>
  </sheetViews>
  <sheetFormatPr defaultRowHeight="14.25" x14ac:dyDescent="0.45"/>
  <cols>
    <col min="1" max="1" width="9.06640625" customWidth="1"/>
    <col min="5" max="5" width="37.46484375" customWidth="1"/>
  </cols>
  <sheetData>
    <row r="1" spans="1:11" x14ac:dyDescent="0.45">
      <c r="A1" t="s">
        <v>0</v>
      </c>
      <c r="B1" t="s">
        <v>2</v>
      </c>
      <c r="C1">
        <v>8</v>
      </c>
      <c r="D1">
        <v>2</v>
      </c>
      <c r="E1" t="s">
        <v>3</v>
      </c>
      <c r="F1" t="s">
        <v>4</v>
      </c>
      <c r="G1" t="s">
        <v>4</v>
      </c>
      <c r="H1">
        <v>8</v>
      </c>
      <c r="I1" t="s">
        <v>5</v>
      </c>
      <c r="J1" t="s">
        <v>6</v>
      </c>
      <c r="K1" t="s">
        <v>7</v>
      </c>
    </row>
    <row r="2" spans="1:11" x14ac:dyDescent="0.45">
      <c r="A2" t="s">
        <v>1</v>
      </c>
      <c r="B2" t="s">
        <v>2</v>
      </c>
      <c r="C2">
        <v>8</v>
      </c>
      <c r="D2">
        <v>2</v>
      </c>
      <c r="E2" t="s">
        <v>8</v>
      </c>
      <c r="F2" t="s">
        <v>4</v>
      </c>
      <c r="G2" t="s">
        <v>4</v>
      </c>
      <c r="H2">
        <v>8</v>
      </c>
      <c r="I2" t="s">
        <v>5</v>
      </c>
      <c r="J2" t="s">
        <v>6</v>
      </c>
      <c r="K2" t="s">
        <v>7</v>
      </c>
    </row>
    <row r="3" spans="1:11" x14ac:dyDescent="0.45">
      <c r="A3" t="s">
        <v>0</v>
      </c>
      <c r="B3" t="s">
        <v>2</v>
      </c>
      <c r="C3">
        <v>8</v>
      </c>
      <c r="D3">
        <v>2</v>
      </c>
      <c r="E3" t="s">
        <v>3</v>
      </c>
      <c r="F3" t="s">
        <v>4</v>
      </c>
      <c r="G3" t="s">
        <v>4</v>
      </c>
      <c r="H3">
        <v>8</v>
      </c>
      <c r="I3" t="s">
        <v>5</v>
      </c>
      <c r="J3" t="s">
        <v>6</v>
      </c>
      <c r="K3" t="s">
        <v>7</v>
      </c>
    </row>
    <row r="4" spans="1:11" x14ac:dyDescent="0.45">
      <c r="A4" t="s">
        <v>1</v>
      </c>
      <c r="B4" t="s">
        <v>2</v>
      </c>
      <c r="C4">
        <v>8</v>
      </c>
      <c r="D4">
        <v>2</v>
      </c>
      <c r="E4" t="s">
        <v>8</v>
      </c>
      <c r="F4" t="s">
        <v>4</v>
      </c>
      <c r="G4" t="s">
        <v>4</v>
      </c>
      <c r="H4">
        <v>16</v>
      </c>
      <c r="I4" t="s">
        <v>5</v>
      </c>
      <c r="J4" t="s">
        <v>6</v>
      </c>
      <c r="K4" t="s">
        <v>7</v>
      </c>
    </row>
    <row r="5" spans="1:11" x14ac:dyDescent="0.45">
      <c r="A5" t="s">
        <v>9</v>
      </c>
      <c r="B5" t="s">
        <v>2</v>
      </c>
      <c r="C5">
        <v>8</v>
      </c>
      <c r="D5">
        <v>2</v>
      </c>
      <c r="E5" t="s">
        <v>10</v>
      </c>
      <c r="F5" t="s">
        <v>4</v>
      </c>
      <c r="G5" t="s">
        <v>4</v>
      </c>
      <c r="H5">
        <v>18</v>
      </c>
      <c r="I5" t="s">
        <v>5</v>
      </c>
      <c r="J5" t="s">
        <v>6</v>
      </c>
      <c r="K5" t="s">
        <v>7</v>
      </c>
    </row>
    <row r="6" spans="1:11" x14ac:dyDescent="0.45">
      <c r="A6" t="s">
        <v>11</v>
      </c>
      <c r="B6" t="s">
        <v>2</v>
      </c>
      <c r="C6">
        <v>8</v>
      </c>
      <c r="D6">
        <v>2</v>
      </c>
      <c r="E6" t="s">
        <v>12</v>
      </c>
      <c r="F6" t="s">
        <v>4</v>
      </c>
      <c r="G6" t="s">
        <v>4</v>
      </c>
      <c r="H6">
        <v>11</v>
      </c>
      <c r="I6" t="s">
        <v>5</v>
      </c>
      <c r="J6" t="s">
        <v>6</v>
      </c>
      <c r="K6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7C37-991C-4066-8F06-E12130B25136}">
  <dimension ref="A1"/>
  <sheetViews>
    <sheetView topLeftCell="A22" workbookViewId="0">
      <selection activeCell="N69" sqref="N69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crp</vt:lpstr>
      <vt:lpstr>test_data</vt:lpstr>
      <vt:lpstr>variables_spss</vt:lpstr>
      <vt:lpstr>plots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GrandProf</dc:creator>
  <cp:lastModifiedBy>Tingwei Adeck</cp:lastModifiedBy>
  <dcterms:created xsi:type="dcterms:W3CDTF">2022-09-29T17:52:35Z</dcterms:created>
  <dcterms:modified xsi:type="dcterms:W3CDTF">2023-07-31T00:13:21Z</dcterms:modified>
</cp:coreProperties>
</file>