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M:\1-IFOSUP 2024-2025\Stat Bac Info\2024-2025\Exercices\"/>
    </mc:Choice>
  </mc:AlternateContent>
  <xr:revisionPtr revIDLastSave="0" documentId="13_ncr:1_{902FE7AF-B848-4E7B-AAA1-512060CA3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. Continue - Regr. en classe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1" l="1"/>
  <c r="I7" i="1"/>
  <c r="K7" i="1" s="1"/>
  <c r="I8" i="1"/>
  <c r="J8" i="1" s="1"/>
  <c r="I9" i="1"/>
  <c r="J9" i="1" s="1"/>
  <c r="I10" i="1"/>
  <c r="J10" i="1" s="1"/>
  <c r="I11" i="1"/>
  <c r="K11" i="1" s="1"/>
  <c r="I12" i="1"/>
  <c r="J12" i="1" s="1"/>
  <c r="I6" i="1"/>
  <c r="K6" i="1" s="1"/>
  <c r="H7" i="1"/>
  <c r="H8" i="1" s="1"/>
  <c r="H9" i="1" s="1"/>
  <c r="H10" i="1" s="1"/>
  <c r="H11" i="1" s="1"/>
  <c r="H12" i="1" s="1"/>
  <c r="H13" i="1" s="1"/>
  <c r="F7" i="1"/>
  <c r="E7" i="1" s="1"/>
  <c r="F8" i="1"/>
  <c r="E8" i="1" s="1"/>
  <c r="F9" i="1"/>
  <c r="E9" i="1" s="1"/>
  <c r="F10" i="1"/>
  <c r="E10" i="1" s="1"/>
  <c r="F11" i="1"/>
  <c r="E11" i="1" s="1"/>
  <c r="F12" i="1"/>
  <c r="E12" i="1" s="1"/>
  <c r="D64" i="1" s="1"/>
  <c r="C43" i="1"/>
  <c r="J11" i="1" l="1"/>
  <c r="J7" i="1"/>
  <c r="J6" i="1"/>
  <c r="K12" i="1"/>
  <c r="K10" i="1"/>
  <c r="K9" i="1"/>
  <c r="K8" i="1"/>
  <c r="C53" i="1"/>
  <c r="D65" i="1" l="1"/>
  <c r="D61" i="1" l="1"/>
  <c r="D58" i="1"/>
  <c r="D55" i="1"/>
  <c r="D52" i="1"/>
  <c r="D49" i="1"/>
  <c r="D48" i="1"/>
  <c r="D63" i="1" l="1"/>
  <c r="D60" i="1"/>
  <c r="D57" i="1"/>
  <c r="D54" i="1"/>
  <c r="D51" i="1"/>
  <c r="C64" i="1"/>
  <c r="C63" i="1"/>
  <c r="C62" i="1"/>
  <c r="C61" i="1"/>
  <c r="C60" i="1"/>
  <c r="C59" i="1"/>
  <c r="C58" i="1"/>
  <c r="C57" i="1"/>
  <c r="C56" i="1"/>
  <c r="C55" i="1"/>
  <c r="C54" i="1"/>
  <c r="C52" i="1"/>
  <c r="C51" i="1"/>
  <c r="C50" i="1"/>
  <c r="C49" i="1"/>
  <c r="C48" i="1"/>
  <c r="C47" i="1"/>
  <c r="C46" i="1"/>
  <c r="C45" i="1"/>
  <c r="F41" i="1"/>
  <c r="D16" i="1" l="1"/>
  <c r="F6" i="1" l="1"/>
  <c r="E6" i="1" s="1"/>
  <c r="D17" i="1" a="1"/>
  <c r="D17" i="1" l="1"/>
  <c r="D43" i="1"/>
  <c r="D46" i="1"/>
  <c r="D45" i="1"/>
  <c r="G16" i="1"/>
  <c r="J16" i="1" l="1"/>
  <c r="L10" i="1" l="1"/>
  <c r="L8" i="1"/>
  <c r="L6" i="1"/>
  <c r="L9" i="1"/>
  <c r="L7" i="1"/>
  <c r="L12" i="1"/>
  <c r="L11" i="1"/>
  <c r="K16" i="1"/>
  <c r="K18" i="1" s="1"/>
  <c r="L1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<sst xmlns="http://schemas.openxmlformats.org/spreadsheetml/2006/main" count="33" uniqueCount="33">
  <si>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Exercice 2-3 variable numérique continue regroupement en classes</t>
  </si>
  <si>
    <t>Classes</t>
  </si>
  <si>
    <t>Borne inférieure*</t>
  </si>
  <si>
    <t>Borne supérieure</t>
  </si>
  <si>
    <t>Densité d'effectif</t>
  </si>
  <si>
    <t>Amplitude de classe</t>
  </si>
  <si>
    <t>Effectifs ni</t>
  </si>
  <si>
    <t>Effectifs cumulés*</t>
  </si>
  <si>
    <t>Centre de classe xi</t>
  </si>
  <si>
    <r>
      <t>n</t>
    </r>
    <r>
      <rPr>
        <b/>
        <vertAlign val="subscript"/>
        <sz val="11"/>
        <color rgb="FF002060"/>
        <rFont val="Calibri"/>
        <family val="2"/>
        <scheme val="minor"/>
      </rPr>
      <t>i</t>
    </r>
    <r>
      <rPr>
        <b/>
        <sz val="11"/>
        <color rgb="FF00206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.</t>
    </r>
    <r>
      <rPr>
        <b/>
        <sz val="11"/>
        <color rgb="FF002060"/>
        <rFont val="Calibri"/>
        <family val="2"/>
        <scheme val="minor"/>
      </rPr>
      <t xml:space="preserve"> x</t>
    </r>
    <r>
      <rPr>
        <b/>
        <vertAlign val="subscript"/>
        <sz val="11"/>
        <color rgb="FF002060"/>
        <rFont val="Calibri"/>
        <family val="2"/>
        <scheme val="minor"/>
      </rPr>
      <t xml:space="preserve">i </t>
    </r>
  </si>
  <si>
    <r>
      <t>n</t>
    </r>
    <r>
      <rPr>
        <b/>
        <vertAlign val="subscript"/>
        <sz val="11"/>
        <color rgb="FF002060"/>
        <rFont val="Calibri"/>
        <family val="2"/>
        <scheme val="minor"/>
      </rPr>
      <t>i</t>
    </r>
    <r>
      <rPr>
        <b/>
        <sz val="11"/>
        <color rgb="FF00206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.</t>
    </r>
    <r>
      <rPr>
        <b/>
        <sz val="11"/>
        <color rgb="FF002060"/>
        <rFont val="Calibri"/>
        <family val="2"/>
        <scheme val="minor"/>
      </rPr>
      <t xml:space="preserve"> x</t>
    </r>
    <r>
      <rPr>
        <b/>
        <vertAlign val="subscript"/>
        <sz val="11"/>
        <color rgb="FF002060"/>
        <rFont val="Calibri"/>
        <family val="2"/>
        <scheme val="minor"/>
      </rPr>
      <t>i</t>
    </r>
    <r>
      <rPr>
        <b/>
        <vertAlign val="superscript"/>
        <sz val="11"/>
        <color rgb="FF002060"/>
        <rFont val="Calibri"/>
        <family val="2"/>
        <scheme val="minor"/>
      </rPr>
      <t>2</t>
    </r>
  </si>
  <si>
    <t>ni . Ecart Absolu</t>
  </si>
  <si>
    <t>[0,50[</t>
  </si>
  <si>
    <t>[50,100[</t>
  </si>
  <si>
    <t>[100,140[</t>
  </si>
  <si>
    <t>[140,200[</t>
  </si>
  <si>
    <t>[200,300[</t>
  </si>
  <si>
    <t>[300,500[</t>
  </si>
  <si>
    <t>[500,1000[</t>
  </si>
  <si>
    <t xml:space="preserve">Variance notée Var(x) </t>
  </si>
  <si>
    <t>Ecart absolu moyen</t>
  </si>
  <si>
    <t>Etendue:</t>
  </si>
  <si>
    <t>Effectif total:</t>
  </si>
  <si>
    <t>Moyenne:</t>
  </si>
  <si>
    <t>Classe modale:</t>
  </si>
  <si>
    <r>
      <t xml:space="preserve">Ecart Type = </t>
    </r>
    <r>
      <rPr>
        <b/>
        <sz val="10"/>
        <color rgb="FFFF0000"/>
        <rFont val="Calibri"/>
        <family val="2"/>
      </rPr>
      <t>σ</t>
    </r>
  </si>
  <si>
    <t>Tableau de données pour l'histogramme:</t>
  </si>
  <si>
    <t>Colonne</t>
  </si>
  <si>
    <t>X = Valeurs des
bornes répétées 
trois fois</t>
  </si>
  <si>
    <t>Y
= densité d'effectif</t>
  </si>
  <si>
    <t>On monte en Y vers la valeur de la densité d'effectif correpondante (ligne montante de la colonne)</t>
  </si>
  <si>
    <t>On reste au même niveau en Y jusqu'au x suivant cad la borne sup de la colonne (dessin de l'horizontale de la colonne)</t>
  </si>
  <si>
    <t>On redescend à 0 en y en restant à la borne sup pour dessiner la descente de la colonne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</si>
</sst>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0.0"/>
    <numFmt numFmtId="166" formatCode="_-* #,##0.0_-;\-* #,##0.0_-;_-* &quot;-&quot;??_-;_-@_-"/>
  </numFmts>
  <fonts count="24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15AB4E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8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vertAlign val="subscript"/>
      <sz val="11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vertAlign val="superscript"/>
      <sz val="11"/>
      <color rgb="FF002060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/>
    <xf numFmtId="0" fontId="3" fillId="0" borderId="1" xfId="0" applyFont="1" applyBorder="1" applyAlignment="1">
      <alignment horizontal="right"/>
    </xf>
    <xf numFmtId="1" fontId="0" fillId="0" borderId="0" xfId="0" applyNumberFormat="1"/>
    <xf numFmtId="1" fontId="2" fillId="0" borderId="1" xfId="0" applyNumberFormat="1" applyFont="1" applyBorder="1"/>
    <xf numFmtId="0" fontId="9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11" fillId="0" borderId="0" xfId="0" applyFont="1"/>
    <xf numFmtId="0" fontId="0" fillId="0" borderId="0" xfId="0" applyAlignment="1">
      <alignment vertical="center" wrapText="1"/>
    </xf>
    <xf numFmtId="0" fontId="1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4" xfId="0" applyNumberFormat="1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4" fillId="0" borderId="15" xfId="0" applyFont="1" applyBorder="1" applyAlignment="1">
      <alignment horizontal="left"/>
    </xf>
    <xf numFmtId="43" fontId="13" fillId="0" borderId="1" xfId="1" applyFont="1" applyBorder="1" applyAlignment="1">
      <alignment horizontal="right"/>
    </xf>
    <xf numFmtId="0" fontId="10" fillId="0" borderId="1" xfId="0" applyFont="1" applyBorder="1" applyAlignment="1">
      <alignment horizontal="center"/>
    </xf>
    <xf numFmtId="0" fontId="15" fillId="0" borderId="1" xfId="0" applyFont="1" applyBorder="1"/>
    <xf numFmtId="0" fontId="4" fillId="0" borderId="0" xfId="0" applyFont="1"/>
    <xf numFmtId="164" fontId="4" fillId="0" borderId="0" xfId="0" applyNumberFormat="1" applyFont="1"/>
    <xf numFmtId="1" fontId="4" fillId="0" borderId="0" xfId="0" applyNumberFormat="1" applyFont="1"/>
    <xf numFmtId="0" fontId="17" fillId="0" borderId="4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17" fillId="0" borderId="4" xfId="0" applyFont="1" applyBorder="1" applyAlignment="1">
      <alignment horizontal="center"/>
    </xf>
    <xf numFmtId="1" fontId="17" fillId="0" borderId="4" xfId="0" applyNumberFormat="1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9" fillId="0" borderId="6" xfId="0" applyFont="1" applyBorder="1" applyAlignment="1">
      <alignment horizontal="center"/>
    </xf>
    <xf numFmtId="0" fontId="19" fillId="0" borderId="5" xfId="0" applyFont="1" applyBorder="1"/>
    <xf numFmtId="0" fontId="23" fillId="0" borderId="6" xfId="0" applyFont="1" applyBorder="1"/>
    <xf numFmtId="0" fontId="19" fillId="0" borderId="6" xfId="0" applyFont="1" applyBorder="1"/>
    <xf numFmtId="0" fontId="19" fillId="0" borderId="7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166" fontId="6" fillId="0" borderId="1" xfId="1" applyNumberFormat="1" applyFont="1" applyBorder="1" applyAlignment="1">
      <alignment horizontal="center"/>
    </xf>
    <xf numFmtId="165" fontId="3" fillId="0" borderId="15" xfId="0" applyNumberFormat="1" applyFont="1" applyBorder="1"/>
    <xf numFmtId="0" fontId="4" fillId="0" borderId="3" xfId="0" applyFont="1" applyBorder="1"/>
    <xf numFmtId="0" fontId="4" fillId="0" borderId="1" xfId="0" applyFont="1" applyBorder="1" applyAlignment="1">
      <alignment horizontal="right"/>
    </xf>
    <xf numFmtId="2" fontId="16" fillId="0" borderId="4" xfId="0" applyNumberFormat="1" applyFont="1" applyBorder="1" applyAlignment="1">
      <alignment horizontal="center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0" fillId="2" borderId="0" xfId="0" applyFill="1"/>
    <xf numFmtId="0" fontId="0" fillId="3" borderId="0" xfId="0" applyFill="1"/>
    <xf numFmtId="0" fontId="16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mruColors>
      <color rgb="FF15AB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Graphe</a:t>
            </a:r>
            <a:r>
              <a:rPr lang="en-US" baseline="0"/>
              <a:t> des </a:t>
            </a:r>
            <a:r>
              <a:rPr lang="en-US"/>
              <a:t>Effectifs cumulés de la valeur du portefeuille des abonnés au Wall Street Journal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9168833495887967E-2"/>
          <c:y val="0.15844889228965586"/>
          <c:w val="0.85861253893820466"/>
          <c:h val="0.72015925696926908"/>
        </c:manualLayout>
      </c:layout>
      <c:scatterChart>
        <c:scatterStyle val="lineMarker"/>
        <c:varyColors val="0"/>
        <c:ser>
          <c:idx val="0"/>
          <c:order val="0"/>
          <c:tx>
            <c:strRef>
              <c:f>'Var. Continue - Regr. en classe'!$C$4</c:f>
              <c:strCache>
                <c:ptCount val="1"/>
                <c:pt idx="0">
                  <c:v>Borne inférieure*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'Var. Continue - Regr. en classe'!$C$6:$C$13</c:f>
              <c:numCache>
                <c:formatCode>General</c:formatCode>
                <c:ptCount val="8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140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1000</c:v>
                </c:pt>
              </c:numCache>
            </c:numRef>
          </c:xVal>
          <c:yVal>
            <c:numRef>
              <c:f>'Var. Continue - Regr. en classe'!$H$6:$H$13</c:f>
              <c:numCache>
                <c:formatCode>0</c:formatCode>
                <c:ptCount val="8"/>
                <c:pt idx="0" formatCode="General">
                  <c:v>0</c:v>
                </c:pt>
                <c:pt idx="1">
                  <c:v>0</c:v>
                </c:pt>
                <c:pt idx="2">
                  <c:v>30</c:v>
                </c:pt>
                <c:pt idx="3">
                  <c:v>70</c:v>
                </c:pt>
                <c:pt idx="4">
                  <c:v>160</c:v>
                </c:pt>
                <c:pt idx="5">
                  <c:v>260</c:v>
                </c:pt>
                <c:pt idx="6">
                  <c:v>320</c:v>
                </c:pt>
                <c:pt idx="7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52-4183-A139-8CF3D14DA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80159"/>
        <c:axId val="582811359"/>
      </c:scatterChart>
      <c:valAx>
        <c:axId val="58798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Valeur du portefeuille en millier de dollars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2811359"/>
        <c:crosses val="autoZero"/>
        <c:crossBetween val="midCat"/>
      </c:valAx>
      <c:valAx>
        <c:axId val="58281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Effectifs cumulés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798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Histogramme de densité d'effectifs de la valeur</a:t>
            </a:r>
            <a:r>
              <a:rPr lang="en-US" baseline="0"/>
              <a:t> du portefeuille des abonnés au Wall Street Journal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22950531706689E-2"/>
          <c:y val="0.15479330970776489"/>
          <c:w val="0.85839183265251739"/>
          <c:h val="0.71983246556393488"/>
        </c:manualLayout>
      </c:layout>
      <c:scatterChart>
        <c:scatterStyle val="lineMarker"/>
        <c:varyColors val="0"/>
        <c:ser>
          <c:idx val="0"/>
          <c:order val="0"/>
          <c:tx>
            <c:v>Densité</c:v>
          </c:tx>
          <c:spPr>
            <a:ln w="19050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'Var. Continue - Regr. en classe'!$I$6:$I$12</c:f>
              <c:numCache>
                <c:formatCode>General</c:formatCode>
                <c:ptCount val="7"/>
                <c:pt idx="0">
                  <c:v>25</c:v>
                </c:pt>
                <c:pt idx="1">
                  <c:v>75</c:v>
                </c:pt>
                <c:pt idx="2">
                  <c:v>120</c:v>
                </c:pt>
                <c:pt idx="3">
                  <c:v>170</c:v>
                </c:pt>
                <c:pt idx="4">
                  <c:v>250</c:v>
                </c:pt>
                <c:pt idx="5">
                  <c:v>400</c:v>
                </c:pt>
                <c:pt idx="6">
                  <c:v>750</c:v>
                </c:pt>
              </c:numCache>
            </c:numRef>
          </c:xVal>
          <c:yVal>
            <c:numRef>
              <c:f>'Var. Continue - Regr. en classe'!$E$6:$E$12</c:f>
              <c:numCache>
                <c:formatCode>0.00</c:formatCode>
                <c:ptCount val="7"/>
                <c:pt idx="0">
                  <c:v>0</c:v>
                </c:pt>
                <c:pt idx="1">
                  <c:v>0.6</c:v>
                </c:pt>
                <c:pt idx="2">
                  <c:v>1</c:v>
                </c:pt>
                <c:pt idx="3">
                  <c:v>1.5</c:v>
                </c:pt>
                <c:pt idx="4">
                  <c:v>1</c:v>
                </c:pt>
                <c:pt idx="5">
                  <c:v>0.3</c:v>
                </c:pt>
                <c:pt idx="6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53-4D52-B1CB-0A63503039F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'Var. Continue - Regr. en classe'!$C$43:$C$73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140</c:v>
                </c:pt>
                <c:pt idx="10">
                  <c:v>140</c:v>
                </c:pt>
                <c:pt idx="11">
                  <c:v>140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1000</c:v>
                </c:pt>
                <c:pt idx="22">
                  <c:v>1000</c:v>
                </c:pt>
              </c:numCache>
            </c:numRef>
          </c:xVal>
          <c:yVal>
            <c:numRef>
              <c:f>'Var. Continue - Regr. en classe'!$D$43:$D$73</c:f>
              <c:numCache>
                <c:formatCode>General</c:formatCode>
                <c:ptCount val="31"/>
                <c:pt idx="0" formatCode="0">
                  <c:v>0</c:v>
                </c:pt>
                <c:pt idx="1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">
                  <c:v>0</c:v>
                </c:pt>
                <c:pt idx="5" formatCode="0.000">
                  <c:v>0.6</c:v>
                </c:pt>
                <c:pt idx="6" formatCode="0.000">
                  <c:v>0.6</c:v>
                </c:pt>
                <c:pt idx="7">
                  <c:v>0</c:v>
                </c:pt>
                <c:pt idx="8" formatCode="0.000">
                  <c:v>1</c:v>
                </c:pt>
                <c:pt idx="9" formatCode="0.000">
                  <c:v>1</c:v>
                </c:pt>
                <c:pt idx="10">
                  <c:v>0</c:v>
                </c:pt>
                <c:pt idx="11" formatCode="0.000">
                  <c:v>1.5</c:v>
                </c:pt>
                <c:pt idx="12" formatCode="0.000">
                  <c:v>1.5</c:v>
                </c:pt>
                <c:pt idx="13">
                  <c:v>0</c:v>
                </c:pt>
                <c:pt idx="14" formatCode="0.000">
                  <c:v>1</c:v>
                </c:pt>
                <c:pt idx="15" formatCode="0.000">
                  <c:v>1</c:v>
                </c:pt>
                <c:pt idx="16">
                  <c:v>0</c:v>
                </c:pt>
                <c:pt idx="17" formatCode="0.000">
                  <c:v>0.3</c:v>
                </c:pt>
                <c:pt idx="18" formatCode="0.000">
                  <c:v>0.3</c:v>
                </c:pt>
                <c:pt idx="19">
                  <c:v>0</c:v>
                </c:pt>
                <c:pt idx="20" formatCode="0.000">
                  <c:v>0.08</c:v>
                </c:pt>
                <c:pt idx="21" formatCode="0.00">
                  <c:v>0.08</c:v>
                </c:pt>
                <c:pt idx="22" formatCode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53-4D52-B1CB-0A6350303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48480"/>
        <c:axId val="667345200"/>
      </c:scatterChart>
      <c:valAx>
        <c:axId val="66734848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Valeur du portefeuille en millier de dollars</a:t>
                </a:r>
              </a:p>
            </c:rich>
          </c:tx>
          <c:layout>
            <c:manualLayout>
              <c:xMode val="edge"/>
              <c:yMode val="edge"/>
              <c:x val="0.25695185872399973"/>
              <c:y val="0.925569693887273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345200"/>
        <c:crosses val="autoZero"/>
        <c:crossBetween val="midCat"/>
      </c:valAx>
      <c:valAx>
        <c:axId val="66734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Densité d'effectif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734848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3527</xdr:colOff>
      <xdr:row>19</xdr:row>
      <xdr:rowOff>7058</xdr:rowOff>
    </xdr:from>
    <xdr:to>
      <xdr:col>13</xdr:col>
      <xdr:colOff>1957916</xdr:colOff>
      <xdr:row>38</xdr:row>
      <xdr:rowOff>186701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179916</xdr:colOff>
      <xdr:row>19</xdr:row>
      <xdr:rowOff>1</xdr:rowOff>
    </xdr:from>
    <xdr:to>
      <xdr:col>6</xdr:col>
      <xdr:colOff>479776</xdr:colOff>
      <xdr:row>38</xdr:row>
      <xdr:rowOff>169334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2"/>
  <sheetViews>
    <sheetView tabSelected="1" topLeftCell="A15" zoomScale="90" zoomScaleNormal="90" workbookViewId="0">
      <selection activeCell="L44" sqref="L44"/>
    </sheetView>
  </sheetViews>
  <sheetFormatPr defaultColWidth="9.140625" defaultRowHeight="15"/>
  <cols>
    <col min="1" max="1" width="6.5703125" customWidth="1"/>
    <col min="2" max="2" width="11.140625" customWidth="1"/>
    <col min="3" max="3" width="17" customWidth="1"/>
    <col min="4" max="4" width="17.42578125" customWidth="1"/>
    <col min="5" max="5" width="17" customWidth="1"/>
    <col min="6" max="6" width="21" customWidth="1"/>
    <col min="7" max="7" width="10.140625" customWidth="1"/>
    <col min="8" max="8" width="16.85546875" customWidth="1"/>
    <col min="9" max="9" width="17.140625" customWidth="1"/>
    <col min="10" max="10" width="13.140625" customWidth="1"/>
    <col min="11" max="11" width="16.85546875" customWidth="1"/>
    <col min="12" max="12" width="18.140625" customWidth="1"/>
    <col min="14" max="14" width="29.7109375" customWidth="1"/>
  </cols>
  <sheetData>
    <row r="2" spans="1:14" ht="21">
      <c r="A2" s="12" t="s">
        <v>0</v>
      </c>
      <c r="B2" s="9"/>
    </row>
    <row r="3" spans="1:14" ht="15.75" thickBot="1"/>
    <row r="4" spans="1:14" ht="18.75">
      <c r="B4" s="48" t="s">
        <v>1</v>
      </c>
      <c r="C4" s="49" t="s">
        <v>2</v>
      </c>
      <c r="D4" s="50" t="s">
        <v>3</v>
      </c>
      <c r="E4" s="50" t="s">
        <v>4</v>
      </c>
      <c r="F4" s="47" t="s">
        <v>5</v>
      </c>
      <c r="G4" s="50" t="s">
        <v>6</v>
      </c>
      <c r="H4" s="49" t="s">
        <v>7</v>
      </c>
      <c r="I4" s="47" t="s">
        <v>8</v>
      </c>
      <c r="J4" s="47" t="s">
        <v>9</v>
      </c>
      <c r="K4" s="47" t="s">
        <v>10</v>
      </c>
      <c r="L4" s="51" t="s">
        <v>11</v>
      </c>
    </row>
    <row r="5" spans="1:14">
      <c r="B5" s="19"/>
      <c r="C5" s="14"/>
      <c r="D5" s="14"/>
      <c r="E5" s="14"/>
      <c r="F5" s="14"/>
      <c r="G5" s="14"/>
      <c r="H5" s="14"/>
      <c r="I5" s="14"/>
      <c r="J5" s="14"/>
      <c r="K5" s="14"/>
      <c r="L5" s="20"/>
    </row>
    <row r="6" spans="1:14">
      <c r="A6" s="2">
        <v>1</v>
      </c>
      <c r="B6" s="21" t="s">
        <v>12</v>
      </c>
      <c r="C6" s="37">
        <v>0</v>
      </c>
      <c r="D6" s="15">
        <v>50</v>
      </c>
      <c r="E6" s="58">
        <f>G6/(F6)</f>
        <v>0</v>
      </c>
      <c r="F6" s="16">
        <f>$D6-$C6</f>
        <v>50</v>
      </c>
      <c r="G6" s="17">
        <v>0</v>
      </c>
      <c r="H6" s="40">
        <v>0</v>
      </c>
      <c r="I6" s="16">
        <f>($D6+$C6)/2</f>
        <v>25</v>
      </c>
      <c r="J6" s="18">
        <f>$G6*$I6</f>
        <v>0</v>
      </c>
      <c r="K6" s="18">
        <f>$G6*$I6^2</f>
        <v>0</v>
      </c>
      <c r="L6" s="26">
        <f t="shared" ref="L6:L12" si="0">ABS($I6-$J$16)*$G6</f>
        <v>0</v>
      </c>
      <c r="N6" s="13"/>
    </row>
    <row r="7" spans="1:14" ht="15.75" customHeight="1">
      <c r="A7" s="2">
        <v>2</v>
      </c>
      <c r="B7" s="21" t="s">
        <v>13</v>
      </c>
      <c r="C7" s="37">
        <v>50</v>
      </c>
      <c r="D7" s="15">
        <v>100</v>
      </c>
      <c r="E7" s="58">
        <f t="shared" ref="E7:E12" si="1">G7/(F7)</f>
        <v>0.6</v>
      </c>
      <c r="F7" s="16">
        <f t="shared" ref="F7:F12" si="2">$D7-$C7</f>
        <v>50</v>
      </c>
      <c r="G7" s="17">
        <v>30</v>
      </c>
      <c r="H7" s="41">
        <f>$H6+$G6</f>
        <v>0</v>
      </c>
      <c r="I7" s="16">
        <f t="shared" ref="I7:I12" si="3">($D7+$C7)/2</f>
        <v>75</v>
      </c>
      <c r="J7" s="18">
        <f t="shared" ref="J7:J12" si="4">$G7*$I7</f>
        <v>2250</v>
      </c>
      <c r="K7" s="18">
        <f t="shared" ref="K7:K12" si="5">$G7*$I7^2</f>
        <v>168750</v>
      </c>
      <c r="L7" s="26">
        <f t="shared" si="0"/>
        <v>6195.833333333333</v>
      </c>
      <c r="N7" s="13"/>
    </row>
    <row r="8" spans="1:14" ht="15" customHeight="1">
      <c r="A8" s="2">
        <v>3</v>
      </c>
      <c r="B8" s="21" t="s">
        <v>14</v>
      </c>
      <c r="C8" s="37">
        <v>100</v>
      </c>
      <c r="D8" s="15">
        <v>140</v>
      </c>
      <c r="E8" s="58">
        <f t="shared" si="1"/>
        <v>1</v>
      </c>
      <c r="F8" s="16">
        <f t="shared" si="2"/>
        <v>40</v>
      </c>
      <c r="G8" s="17">
        <v>40</v>
      </c>
      <c r="H8" s="41">
        <f t="shared" ref="H8:H13" si="6">$H7+$G7</f>
        <v>30</v>
      </c>
      <c r="I8" s="16">
        <f t="shared" si="3"/>
        <v>120</v>
      </c>
      <c r="J8" s="18">
        <f t="shared" si="4"/>
        <v>4800</v>
      </c>
      <c r="K8" s="18">
        <f t="shared" si="5"/>
        <v>576000</v>
      </c>
      <c r="L8" s="26">
        <f t="shared" si="0"/>
        <v>6461.1111111111113</v>
      </c>
      <c r="N8" s="13"/>
    </row>
    <row r="9" spans="1:14">
      <c r="A9" s="2">
        <v>4</v>
      </c>
      <c r="B9" s="21" t="s">
        <v>15</v>
      </c>
      <c r="C9" s="37">
        <v>140</v>
      </c>
      <c r="D9" s="15">
        <v>200</v>
      </c>
      <c r="E9" s="58">
        <f t="shared" si="1"/>
        <v>1.5</v>
      </c>
      <c r="F9" s="16">
        <f t="shared" si="2"/>
        <v>60</v>
      </c>
      <c r="G9" s="17">
        <v>90</v>
      </c>
      <c r="H9" s="41">
        <f t="shared" si="6"/>
        <v>70</v>
      </c>
      <c r="I9" s="16">
        <f t="shared" si="3"/>
        <v>170</v>
      </c>
      <c r="J9" s="18">
        <f t="shared" si="4"/>
        <v>15300</v>
      </c>
      <c r="K9" s="18">
        <f t="shared" si="5"/>
        <v>2601000</v>
      </c>
      <c r="L9" s="26">
        <f t="shared" si="0"/>
        <v>10037.5</v>
      </c>
      <c r="N9" s="13"/>
    </row>
    <row r="10" spans="1:14">
      <c r="A10" s="2">
        <v>5</v>
      </c>
      <c r="B10" s="21" t="s">
        <v>16</v>
      </c>
      <c r="C10" s="37">
        <v>200</v>
      </c>
      <c r="D10" s="15">
        <v>300</v>
      </c>
      <c r="E10" s="58">
        <f t="shared" si="1"/>
        <v>1</v>
      </c>
      <c r="F10" s="16">
        <f t="shared" si="2"/>
        <v>100</v>
      </c>
      <c r="G10" s="17">
        <v>100</v>
      </c>
      <c r="H10" s="41">
        <f t="shared" si="6"/>
        <v>160</v>
      </c>
      <c r="I10" s="16">
        <f t="shared" si="3"/>
        <v>250</v>
      </c>
      <c r="J10" s="18">
        <f t="shared" si="4"/>
        <v>25000</v>
      </c>
      <c r="K10" s="18">
        <f t="shared" si="5"/>
        <v>6250000</v>
      </c>
      <c r="L10" s="26">
        <f t="shared" si="0"/>
        <v>3152.7777777777774</v>
      </c>
      <c r="N10" s="13"/>
    </row>
    <row r="11" spans="1:14">
      <c r="A11" s="2">
        <v>6</v>
      </c>
      <c r="B11" s="21" t="s">
        <v>17</v>
      </c>
      <c r="C11" s="37">
        <v>300</v>
      </c>
      <c r="D11" s="15">
        <v>500</v>
      </c>
      <c r="E11" s="58">
        <f t="shared" si="1"/>
        <v>0.3</v>
      </c>
      <c r="F11" s="16">
        <f t="shared" si="2"/>
        <v>200</v>
      </c>
      <c r="G11" s="17">
        <v>60</v>
      </c>
      <c r="H11" s="41">
        <f t="shared" si="6"/>
        <v>260</v>
      </c>
      <c r="I11" s="16">
        <f t="shared" si="3"/>
        <v>400</v>
      </c>
      <c r="J11" s="18">
        <f t="shared" si="4"/>
        <v>24000</v>
      </c>
      <c r="K11" s="18">
        <f t="shared" si="5"/>
        <v>9600000</v>
      </c>
      <c r="L11" s="26">
        <f t="shared" si="0"/>
        <v>7108.3333333333339</v>
      </c>
      <c r="N11" s="13"/>
    </row>
    <row r="12" spans="1:14" ht="15.75" thickBot="1">
      <c r="A12" s="2">
        <v>7</v>
      </c>
      <c r="B12" s="22" t="s">
        <v>18</v>
      </c>
      <c r="C12" s="38">
        <v>500</v>
      </c>
      <c r="D12" s="23">
        <v>1000</v>
      </c>
      <c r="E12" s="58">
        <f t="shared" si="1"/>
        <v>0.08</v>
      </c>
      <c r="F12" s="16">
        <f t="shared" si="2"/>
        <v>500</v>
      </c>
      <c r="G12" s="24">
        <v>40</v>
      </c>
      <c r="H12" s="41">
        <f t="shared" si="6"/>
        <v>320</v>
      </c>
      <c r="I12" s="16">
        <f t="shared" si="3"/>
        <v>750</v>
      </c>
      <c r="J12" s="18">
        <f t="shared" si="4"/>
        <v>30000</v>
      </c>
      <c r="K12" s="18">
        <f t="shared" si="5"/>
        <v>22500000</v>
      </c>
      <c r="L12" s="27">
        <f t="shared" si="0"/>
        <v>18738.888888888891</v>
      </c>
      <c r="N12" s="13"/>
    </row>
    <row r="13" spans="1:14">
      <c r="A13" s="2"/>
      <c r="B13" s="13"/>
      <c r="C13" s="39">
        <v>1000</v>
      </c>
      <c r="D13" s="3"/>
      <c r="E13" s="4"/>
      <c r="F13" s="2"/>
      <c r="G13" s="25"/>
      <c r="H13" s="41">
        <f t="shared" si="6"/>
        <v>360</v>
      </c>
      <c r="I13" s="2"/>
      <c r="J13" s="2"/>
      <c r="K13" s="10"/>
      <c r="L13" s="11"/>
      <c r="N13" s="13"/>
    </row>
    <row r="14" spans="1:14" ht="15.75" thickBot="1">
      <c r="A14" s="2"/>
      <c r="B14" s="13"/>
      <c r="C14" s="1"/>
      <c r="D14" s="3"/>
      <c r="E14" s="4"/>
      <c r="F14" s="2"/>
      <c r="G14" s="25"/>
      <c r="H14" s="7"/>
      <c r="I14" s="2"/>
      <c r="J14" s="2"/>
      <c r="K14" s="10"/>
      <c r="L14" s="11"/>
      <c r="N14" s="13"/>
    </row>
    <row r="15" spans="1:14" ht="15.75" thickBot="1">
      <c r="A15" s="3"/>
      <c r="B15" s="3"/>
      <c r="K15" s="32" t="s">
        <v>19</v>
      </c>
      <c r="L15" s="33" t="s">
        <v>20</v>
      </c>
    </row>
    <row r="16" spans="1:14" ht="15.75" thickBot="1">
      <c r="C16" s="29" t="s">
        <v>21</v>
      </c>
      <c r="D16" s="30">
        <f>MAX(D6:D14)-MIN(C6:C14)</f>
        <v>1000</v>
      </c>
      <c r="F16" s="6" t="s">
        <v>22</v>
      </c>
      <c r="G16" s="8">
        <f>SUM(G6:G14)</f>
        <v>360</v>
      </c>
      <c r="I16" s="28" t="s">
        <v>23</v>
      </c>
      <c r="J16" s="52">
        <f>SUM($J6:$J14)/$G$16</f>
        <v>281.52777777777777</v>
      </c>
      <c r="K16" s="53">
        <f>(SUM($K6:$K14)/$G$16)-($J$16)^2</f>
        <v>36563.638117283961</v>
      </c>
      <c r="L16" s="55">
        <f>SUM($L6:$L14)/$G$16</f>
        <v>143.59567901234567</v>
      </c>
      <c r="N16" s="5"/>
    </row>
    <row r="17" spans="3:11" ht="15.75" thickBot="1">
      <c r="C17" s="57" t="s">
        <v>24</v>
      </c>
      <c r="D17" s="56" t="str" cm="1">
        <f t="array" aca="1" ref="D17" ca="1">INDIRECT("B"&amp;(5+MATCH(MAX(E6:E12),E6:E12,0)))</f>
        <v>[140,200[</v>
      </c>
    </row>
    <row r="18" spans="3:11" ht="15.75" thickBot="1">
      <c r="J18" s="31" t="s">
        <v>25</v>
      </c>
      <c r="K18" s="54">
        <f>SQRT($K$16)</f>
        <v>191.21620777874443</v>
      </c>
    </row>
    <row r="41" spans="1:7" s="1" customFormat="1">
      <c r="A41" s="42" t="s">
        <v>26</v>
      </c>
      <c r="B41" s="42"/>
      <c r="C41" s="42"/>
      <c r="D41" s="42"/>
      <c r="F41" s="1">
        <f>C6</f>
        <v>0</v>
      </c>
      <c r="G41" s="1">
        <v>0</v>
      </c>
    </row>
    <row r="42" spans="1:7" ht="41.25" customHeight="1">
      <c r="A42" s="43"/>
      <c r="B42" s="44" t="s">
        <v>27</v>
      </c>
      <c r="C42" s="45" t="s">
        <v>28</v>
      </c>
      <c r="D42" s="46" t="s">
        <v>29</v>
      </c>
    </row>
    <row r="43" spans="1:7">
      <c r="B43" s="63"/>
      <c r="C43" s="60">
        <f>C6</f>
        <v>0</v>
      </c>
      <c r="D43" s="61">
        <f>E6</f>
        <v>0</v>
      </c>
    </row>
    <row r="44" spans="1:7">
      <c r="B44" s="62">
        <v>1</v>
      </c>
      <c r="C44" s="64">
        <v>0</v>
      </c>
      <c r="D44" s="64">
        <v>0</v>
      </c>
    </row>
    <row r="45" spans="1:7">
      <c r="B45" s="62"/>
      <c r="C45" s="34">
        <f>C6</f>
        <v>0</v>
      </c>
      <c r="D45" s="35">
        <f>E6</f>
        <v>0</v>
      </c>
    </row>
    <row r="46" spans="1:7">
      <c r="B46" s="62"/>
      <c r="C46" s="34">
        <f>C7</f>
        <v>50</v>
      </c>
      <c r="D46" s="35">
        <f>E6</f>
        <v>0</v>
      </c>
    </row>
    <row r="47" spans="1:7">
      <c r="A47" s="62"/>
      <c r="B47" s="62">
        <v>2</v>
      </c>
      <c r="C47" s="34">
        <f>C7</f>
        <v>50</v>
      </c>
      <c r="D47" s="36">
        <v>0</v>
      </c>
    </row>
    <row r="48" spans="1:7">
      <c r="A48" s="62"/>
      <c r="C48" s="34">
        <f>C7</f>
        <v>50</v>
      </c>
      <c r="D48" s="35">
        <f>E7</f>
        <v>0.6</v>
      </c>
    </row>
    <row r="49" spans="1:5">
      <c r="A49" s="62"/>
      <c r="C49" s="34">
        <f>C8</f>
        <v>100</v>
      </c>
      <c r="D49" s="35">
        <f>E7</f>
        <v>0.6</v>
      </c>
    </row>
    <row r="50" spans="1:5">
      <c r="A50" s="62"/>
      <c r="B50" s="62">
        <v>3</v>
      </c>
      <c r="C50" s="34">
        <f>C8</f>
        <v>100</v>
      </c>
      <c r="D50" s="34">
        <v>0</v>
      </c>
      <c r="E50" t="s">
        <v>30</v>
      </c>
    </row>
    <row r="51" spans="1:5">
      <c r="B51" s="62"/>
      <c r="C51" s="34">
        <f>C8</f>
        <v>100</v>
      </c>
      <c r="D51" s="35">
        <f>E8</f>
        <v>1</v>
      </c>
      <c r="E51" t="s">
        <v>31</v>
      </c>
    </row>
    <row r="52" spans="1:5">
      <c r="B52" s="62"/>
      <c r="C52" s="34">
        <f>C9</f>
        <v>140</v>
      </c>
      <c r="D52" s="35">
        <f>E8</f>
        <v>1</v>
      </c>
      <c r="E52" t="s">
        <v>32</v>
      </c>
    </row>
    <row r="53" spans="1:5">
      <c r="A53" s="62"/>
      <c r="B53" s="62">
        <v>4</v>
      </c>
      <c r="C53" s="34">
        <f>C9</f>
        <v>140</v>
      </c>
      <c r="D53" s="34">
        <v>0</v>
      </c>
    </row>
    <row r="54" spans="1:5">
      <c r="A54" s="62"/>
      <c r="C54" s="34">
        <f>+C9</f>
        <v>140</v>
      </c>
      <c r="D54" s="35">
        <f>E9</f>
        <v>1.5</v>
      </c>
    </row>
    <row r="55" spans="1:5">
      <c r="A55" s="62"/>
      <c r="C55" s="34">
        <f>+C10</f>
        <v>200</v>
      </c>
      <c r="D55" s="35">
        <f>E9</f>
        <v>1.5</v>
      </c>
    </row>
    <row r="56" spans="1:5">
      <c r="A56" s="62"/>
      <c r="B56" s="62">
        <v>5</v>
      </c>
      <c r="C56" s="34">
        <f>C10</f>
        <v>200</v>
      </c>
      <c r="D56" s="34">
        <v>0</v>
      </c>
    </row>
    <row r="57" spans="1:5">
      <c r="B57" s="62"/>
      <c r="C57" s="34">
        <f>C10</f>
        <v>200</v>
      </c>
      <c r="D57" s="35">
        <f>E10</f>
        <v>1</v>
      </c>
    </row>
    <row r="58" spans="1:5">
      <c r="B58" s="62"/>
      <c r="C58" s="34">
        <f>+C11</f>
        <v>300</v>
      </c>
      <c r="D58" s="35">
        <f>E10</f>
        <v>1</v>
      </c>
    </row>
    <row r="59" spans="1:5">
      <c r="A59" s="62"/>
      <c r="B59" s="62">
        <v>6</v>
      </c>
      <c r="C59" s="34">
        <f>C11</f>
        <v>300</v>
      </c>
      <c r="D59" s="34">
        <v>0</v>
      </c>
    </row>
    <row r="60" spans="1:5">
      <c r="A60" s="62"/>
      <c r="C60" s="34">
        <f>C11</f>
        <v>300</v>
      </c>
      <c r="D60" s="35">
        <f>E11</f>
        <v>0.3</v>
      </c>
    </row>
    <row r="61" spans="1:5">
      <c r="A61" s="62"/>
      <c r="C61" s="34">
        <f>+C12</f>
        <v>500</v>
      </c>
      <c r="D61" s="35">
        <f>E11</f>
        <v>0.3</v>
      </c>
    </row>
    <row r="62" spans="1:5">
      <c r="A62" s="62"/>
      <c r="B62" s="62">
        <v>7</v>
      </c>
      <c r="C62" s="34">
        <f>C12</f>
        <v>500</v>
      </c>
      <c r="D62" s="34">
        <v>0</v>
      </c>
    </row>
    <row r="63" spans="1:5">
      <c r="B63" s="62"/>
      <c r="C63" s="34">
        <f>C12</f>
        <v>500</v>
      </c>
      <c r="D63" s="35">
        <f>E12</f>
        <v>0.08</v>
      </c>
    </row>
    <row r="64" spans="1:5">
      <c r="B64" s="62"/>
      <c r="C64" s="34">
        <f>C13</f>
        <v>1000</v>
      </c>
      <c r="D64" s="59">
        <f>E12</f>
        <v>0.08</v>
      </c>
    </row>
    <row r="65" spans="2:4">
      <c r="B65" s="62"/>
      <c r="C65" s="34">
        <f>C13</f>
        <v>1000</v>
      </c>
      <c r="D65" s="36">
        <f>E13</f>
        <v>0</v>
      </c>
    </row>
    <row r="66" spans="2:4">
      <c r="C66" s="34"/>
      <c r="D66" s="35"/>
    </row>
    <row r="68" spans="2:4">
      <c r="D68" s="4"/>
    </row>
    <row r="69" spans="2:4">
      <c r="D69" s="4"/>
    </row>
    <row r="71" spans="2:4">
      <c r="D71" s="4"/>
    </row>
    <row r="72" spans="2:4">
      <c r="D72" s="4"/>
    </row>
  </sheetData>
  <sortState xmlns:xlrd2="http://schemas.microsoft.com/office/spreadsheetml/2017/richdata2" ref="F44:G56">
    <sortCondition ref="F44:F56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361FF0A25264689F219BBFE5AB049" ma:contentTypeVersion="4" ma:contentTypeDescription="Crée un document." ma:contentTypeScope="" ma:versionID="f17296153b6aae1b78dc81790e77d238">
  <xsd:schema xmlns:xsd="http://www.w3.org/2001/XMLSchema" xmlns:xs="http://www.w3.org/2001/XMLSchema" xmlns:p="http://schemas.microsoft.com/office/2006/metadata/properties" xmlns:ns2="5d6bbf2e-d7ca-4f6c-8b5c-20988321e177" targetNamespace="http://schemas.microsoft.com/office/2006/metadata/properties" ma:root="true" ma:fieldsID="7e15d9b3871ac30e4c382ef0dcdb2dde" ns2:_="">
    <xsd:import namespace="5d6bbf2e-d7ca-4f6c-8b5c-20988321e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bbf2e-d7ca-4f6c-8b5c-20988321e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E69AA-A8A1-4274-BEF8-491DB4FACD11}"/>
</file>

<file path=customXml/itemProps2.xml><?xml version="1.0" encoding="utf-8"?>
<ds:datastoreItem xmlns:ds="http://schemas.openxmlformats.org/officeDocument/2006/customXml" ds:itemID="{BAD4371D-DA91-494D-8238-86EF4BC71BCD}"/>
</file>

<file path=customXml/itemProps3.xml><?xml version="1.0" encoding="utf-8"?>
<ds:datastoreItem xmlns:ds="http://schemas.openxmlformats.org/officeDocument/2006/customXml" ds:itemID="{E2939B69-E601-444E-9C7F-8F43C2010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fractal8700i7</dc:creator>
  <cp:keywords/>
  <dc:description/>
  <cp:lastModifiedBy>Gérard Barmarin</cp:lastModifiedBy>
  <cp:revision/>
  <dcterms:created xsi:type="dcterms:W3CDTF">2015-06-05T18:19:34Z</dcterms:created>
  <dcterms:modified xsi:type="dcterms:W3CDTF">2025-02-11T22:45:58Z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0x010100D89361FF0A25264689F219BBFE5AB049</vt:lpwstr>
  </property>
</Properties>
</file>