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360" yWindow="0" windowWidth="21960" windowHeight="15140" tabRatio="500" firstSheet="3" activeTab="5"/>
  </bookViews>
  <sheets>
    <sheet name="ind_calcsoutput" sheetId="9" r:id="rId1"/>
    <sheet name="ind_calcs_GDP" sheetId="1" r:id="rId2"/>
    <sheet name="A32.inc_elas.csv" sheetId="2" r:id="rId3"/>
    <sheet name="cement_calcs" sheetId="7" r:id="rId4"/>
    <sheet name="cement_calcs_output" sheetId="12" r:id="rId5"/>
    <sheet name="A321.inc_elas_output.csv" sheetId="10" r:id="rId6"/>
    <sheet name="A321.inc_elas.csv" sheetId="8" r:id="rId7"/>
    <sheet name="bld_calcs" sheetId="3" r:id="rId8"/>
    <sheet name="A42.inc_elas.csv" sheetId="4" r:id="rId9"/>
    <sheet name="trn_calcs" sheetId="5" r:id="rId10"/>
    <sheet name="A52.inc_elas.csv" sheetId="6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2" i="12" l="1"/>
  <c r="J91" i="12"/>
  <c r="L91" i="12"/>
  <c r="L90" i="12"/>
  <c r="L89" i="12"/>
  <c r="L88" i="12"/>
  <c r="L87" i="12"/>
  <c r="L86" i="12"/>
  <c r="L85" i="12"/>
  <c r="L84" i="12"/>
  <c r="L83" i="12"/>
  <c r="L82" i="12"/>
  <c r="I91" i="12"/>
  <c r="I90" i="12"/>
  <c r="I89" i="12"/>
  <c r="I88" i="12"/>
  <c r="I87" i="12"/>
  <c r="I86" i="12"/>
  <c r="I85" i="12"/>
  <c r="I84" i="12"/>
  <c r="I83" i="12"/>
  <c r="K91" i="12"/>
  <c r="J90" i="12"/>
  <c r="K90" i="12"/>
  <c r="J89" i="12"/>
  <c r="K89" i="12"/>
  <c r="J88" i="12"/>
  <c r="K88" i="12"/>
  <c r="J87" i="12"/>
  <c r="K87" i="12"/>
  <c r="J86" i="12"/>
  <c r="K86" i="12"/>
  <c r="J85" i="12"/>
  <c r="K85" i="12"/>
  <c r="J84" i="12"/>
  <c r="K84" i="12"/>
  <c r="J83" i="12"/>
  <c r="K83" i="12"/>
  <c r="J82" i="12"/>
  <c r="K82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F50" i="12"/>
  <c r="G50" i="12"/>
  <c r="H50" i="12"/>
  <c r="I50" i="12"/>
  <c r="J50" i="12"/>
  <c r="K50" i="12"/>
  <c r="E50" i="12"/>
  <c r="J79" i="12"/>
  <c r="I79" i="12"/>
  <c r="H79" i="12"/>
  <c r="G79" i="12"/>
  <c r="F79" i="12"/>
  <c r="E79" i="12"/>
  <c r="D79" i="12"/>
  <c r="J78" i="12"/>
  <c r="I78" i="12"/>
  <c r="H78" i="12"/>
  <c r="G78" i="12"/>
  <c r="F78" i="12"/>
  <c r="E78" i="12"/>
  <c r="D78" i="12"/>
  <c r="J77" i="12"/>
  <c r="I77" i="12"/>
  <c r="H77" i="12"/>
  <c r="G77" i="12"/>
  <c r="F77" i="12"/>
  <c r="E77" i="12"/>
  <c r="D77" i="12"/>
  <c r="J76" i="12"/>
  <c r="I76" i="12"/>
  <c r="H76" i="12"/>
  <c r="G76" i="12"/>
  <c r="F76" i="12"/>
  <c r="E76" i="12"/>
  <c r="D76" i="12"/>
  <c r="J75" i="12"/>
  <c r="I75" i="12"/>
  <c r="H75" i="12"/>
  <c r="G75" i="12"/>
  <c r="F75" i="12"/>
  <c r="E75" i="12"/>
  <c r="D75" i="12"/>
  <c r="J74" i="12"/>
  <c r="I74" i="12"/>
  <c r="H74" i="12"/>
  <c r="G74" i="12"/>
  <c r="F74" i="12"/>
  <c r="E74" i="12"/>
  <c r="D74" i="12"/>
  <c r="J73" i="12"/>
  <c r="I73" i="12"/>
  <c r="H73" i="12"/>
  <c r="G73" i="12"/>
  <c r="F73" i="12"/>
  <c r="E73" i="12"/>
  <c r="D73" i="12"/>
  <c r="J72" i="12"/>
  <c r="I72" i="12"/>
  <c r="H72" i="12"/>
  <c r="G72" i="12"/>
  <c r="F72" i="12"/>
  <c r="E72" i="12"/>
  <c r="D72" i="12"/>
  <c r="J71" i="12"/>
  <c r="I71" i="12"/>
  <c r="H71" i="12"/>
  <c r="G71" i="12"/>
  <c r="F71" i="12"/>
  <c r="E71" i="12"/>
  <c r="D71" i="12"/>
  <c r="J70" i="12"/>
  <c r="I70" i="12"/>
  <c r="H70" i="12"/>
  <c r="G70" i="12"/>
  <c r="F70" i="12"/>
  <c r="E70" i="12"/>
  <c r="D70" i="12"/>
  <c r="J69" i="12"/>
  <c r="I69" i="12"/>
  <c r="H69" i="12"/>
  <c r="G69" i="12"/>
  <c r="F69" i="12"/>
  <c r="E69" i="12"/>
  <c r="D69" i="12"/>
  <c r="J68" i="12"/>
  <c r="I68" i="12"/>
  <c r="H68" i="12"/>
  <c r="G68" i="12"/>
  <c r="F68" i="12"/>
  <c r="E68" i="12"/>
  <c r="D68" i="12"/>
  <c r="J67" i="12"/>
  <c r="I67" i="12"/>
  <c r="H67" i="12"/>
  <c r="G67" i="12"/>
  <c r="F67" i="12"/>
  <c r="E67" i="12"/>
  <c r="D67" i="12"/>
  <c r="J66" i="12"/>
  <c r="I66" i="12"/>
  <c r="H66" i="12"/>
  <c r="G66" i="12"/>
  <c r="F66" i="12"/>
  <c r="E66" i="12"/>
  <c r="D66" i="12"/>
  <c r="T33" i="12"/>
  <c r="S33" i="12"/>
  <c r="R33" i="12"/>
  <c r="Q33" i="12"/>
  <c r="P33" i="12"/>
  <c r="O33" i="12"/>
  <c r="N33" i="12"/>
  <c r="T32" i="12"/>
  <c r="S32" i="12"/>
  <c r="R32" i="12"/>
  <c r="Q32" i="12"/>
  <c r="P32" i="12"/>
  <c r="O32" i="12"/>
  <c r="N32" i="12"/>
  <c r="T31" i="12"/>
  <c r="S31" i="12"/>
  <c r="R31" i="12"/>
  <c r="Q31" i="12"/>
  <c r="P31" i="12"/>
  <c r="O31" i="12"/>
  <c r="N31" i="12"/>
  <c r="T30" i="12"/>
  <c r="S30" i="12"/>
  <c r="R30" i="12"/>
  <c r="Q30" i="12"/>
  <c r="P30" i="12"/>
  <c r="O30" i="12"/>
  <c r="N30" i="12"/>
  <c r="T29" i="12"/>
  <c r="S29" i="12"/>
  <c r="R29" i="12"/>
  <c r="Q29" i="12"/>
  <c r="P29" i="12"/>
  <c r="O29" i="12"/>
  <c r="N29" i="12"/>
  <c r="T28" i="12"/>
  <c r="S28" i="12"/>
  <c r="R28" i="12"/>
  <c r="Q28" i="12"/>
  <c r="P28" i="12"/>
  <c r="O28" i="12"/>
  <c r="N28" i="12"/>
  <c r="T27" i="12"/>
  <c r="S27" i="12"/>
  <c r="R27" i="12"/>
  <c r="Q27" i="12"/>
  <c r="P27" i="12"/>
  <c r="O27" i="12"/>
  <c r="N27" i="12"/>
  <c r="T26" i="12"/>
  <c r="S26" i="12"/>
  <c r="R26" i="12"/>
  <c r="Q26" i="12"/>
  <c r="P26" i="12"/>
  <c r="O26" i="12"/>
  <c r="N26" i="12"/>
  <c r="T25" i="12"/>
  <c r="S25" i="12"/>
  <c r="R25" i="12"/>
  <c r="Q25" i="12"/>
  <c r="P25" i="12"/>
  <c r="O25" i="12"/>
  <c r="N25" i="12"/>
  <c r="T24" i="12"/>
  <c r="S24" i="12"/>
  <c r="R24" i="12"/>
  <c r="Q24" i="12"/>
  <c r="P24" i="12"/>
  <c r="O24" i="12"/>
  <c r="N24" i="12"/>
  <c r="T23" i="12"/>
  <c r="S23" i="12"/>
  <c r="R23" i="12"/>
  <c r="Q23" i="12"/>
  <c r="P23" i="12"/>
  <c r="O23" i="12"/>
  <c r="N23" i="12"/>
  <c r="T22" i="12"/>
  <c r="S22" i="12"/>
  <c r="R22" i="12"/>
  <c r="Q22" i="12"/>
  <c r="P22" i="12"/>
  <c r="O22" i="12"/>
  <c r="N22" i="12"/>
  <c r="T21" i="12"/>
  <c r="S21" i="12"/>
  <c r="R21" i="12"/>
  <c r="Q21" i="12"/>
  <c r="P21" i="12"/>
  <c r="O21" i="12"/>
  <c r="N21" i="12"/>
  <c r="T20" i="12"/>
  <c r="S20" i="12"/>
  <c r="R20" i="12"/>
  <c r="Q20" i="12"/>
  <c r="P20" i="12"/>
  <c r="O20" i="12"/>
  <c r="N20" i="12"/>
  <c r="T64" i="12"/>
  <c r="S64" i="12"/>
  <c r="R64" i="12"/>
  <c r="Q64" i="12"/>
  <c r="P64" i="12"/>
  <c r="O64" i="12"/>
  <c r="N64" i="12"/>
  <c r="T63" i="12"/>
  <c r="S63" i="12"/>
  <c r="R63" i="12"/>
  <c r="Q63" i="12"/>
  <c r="P63" i="12"/>
  <c r="O63" i="12"/>
  <c r="N63" i="12"/>
  <c r="T62" i="12"/>
  <c r="S62" i="12"/>
  <c r="R62" i="12"/>
  <c r="Q62" i="12"/>
  <c r="P62" i="12"/>
  <c r="O62" i="12"/>
  <c r="N62" i="12"/>
  <c r="T61" i="12"/>
  <c r="S61" i="12"/>
  <c r="R61" i="12"/>
  <c r="Q61" i="12"/>
  <c r="P61" i="12"/>
  <c r="O61" i="12"/>
  <c r="N61" i="12"/>
  <c r="T60" i="12"/>
  <c r="S60" i="12"/>
  <c r="R60" i="12"/>
  <c r="Q60" i="12"/>
  <c r="P60" i="12"/>
  <c r="O60" i="12"/>
  <c r="N60" i="12"/>
  <c r="T59" i="12"/>
  <c r="S59" i="12"/>
  <c r="R59" i="12"/>
  <c r="Q59" i="12"/>
  <c r="P59" i="12"/>
  <c r="O59" i="12"/>
  <c r="N59" i="12"/>
  <c r="T58" i="12"/>
  <c r="S58" i="12"/>
  <c r="R58" i="12"/>
  <c r="Q58" i="12"/>
  <c r="P58" i="12"/>
  <c r="O58" i="12"/>
  <c r="N58" i="12"/>
  <c r="T57" i="12"/>
  <c r="S57" i="12"/>
  <c r="R57" i="12"/>
  <c r="Q57" i="12"/>
  <c r="P57" i="12"/>
  <c r="O57" i="12"/>
  <c r="N57" i="12"/>
  <c r="T56" i="12"/>
  <c r="S56" i="12"/>
  <c r="R56" i="12"/>
  <c r="Q56" i="12"/>
  <c r="P56" i="12"/>
  <c r="O56" i="12"/>
  <c r="N56" i="12"/>
  <c r="T55" i="12"/>
  <c r="S55" i="12"/>
  <c r="R55" i="12"/>
  <c r="Q55" i="12"/>
  <c r="P55" i="12"/>
  <c r="O55" i="12"/>
  <c r="N55" i="12"/>
  <c r="T54" i="12"/>
  <c r="S54" i="12"/>
  <c r="R54" i="12"/>
  <c r="Q54" i="12"/>
  <c r="P54" i="12"/>
  <c r="O54" i="12"/>
  <c r="N54" i="12"/>
  <c r="T53" i="12"/>
  <c r="S53" i="12"/>
  <c r="R53" i="12"/>
  <c r="Q53" i="12"/>
  <c r="P53" i="12"/>
  <c r="O53" i="12"/>
  <c r="N53" i="12"/>
  <c r="T52" i="12"/>
  <c r="S52" i="12"/>
  <c r="R52" i="12"/>
  <c r="Q52" i="12"/>
  <c r="P52" i="12"/>
  <c r="O52" i="12"/>
  <c r="N52" i="12"/>
  <c r="T51" i="12"/>
  <c r="S51" i="12"/>
  <c r="R51" i="12"/>
  <c r="Q51" i="12"/>
  <c r="P51" i="12"/>
  <c r="O51" i="12"/>
  <c r="N51" i="12"/>
  <c r="K64" i="12"/>
  <c r="J64" i="12"/>
  <c r="I64" i="12"/>
  <c r="H64" i="12"/>
  <c r="G64" i="12"/>
  <c r="F64" i="12"/>
  <c r="E64" i="12"/>
  <c r="D64" i="12"/>
  <c r="K63" i="12"/>
  <c r="J63" i="12"/>
  <c r="I63" i="12"/>
  <c r="H63" i="12"/>
  <c r="G63" i="12"/>
  <c r="F63" i="12"/>
  <c r="E63" i="12"/>
  <c r="D63" i="12"/>
  <c r="K62" i="12"/>
  <c r="J62" i="12"/>
  <c r="I62" i="12"/>
  <c r="H62" i="12"/>
  <c r="G62" i="12"/>
  <c r="F62" i="12"/>
  <c r="E62" i="12"/>
  <c r="D62" i="12"/>
  <c r="K61" i="12"/>
  <c r="J61" i="12"/>
  <c r="I61" i="12"/>
  <c r="H61" i="12"/>
  <c r="G61" i="12"/>
  <c r="F61" i="12"/>
  <c r="E61" i="12"/>
  <c r="D61" i="12"/>
  <c r="K60" i="12"/>
  <c r="J60" i="12"/>
  <c r="I60" i="12"/>
  <c r="H60" i="12"/>
  <c r="G60" i="12"/>
  <c r="F60" i="12"/>
  <c r="E60" i="12"/>
  <c r="D60" i="12"/>
  <c r="K59" i="12"/>
  <c r="J59" i="12"/>
  <c r="I59" i="12"/>
  <c r="H59" i="12"/>
  <c r="G59" i="12"/>
  <c r="F59" i="12"/>
  <c r="E59" i="12"/>
  <c r="D59" i="12"/>
  <c r="K58" i="12"/>
  <c r="J58" i="12"/>
  <c r="I58" i="12"/>
  <c r="H58" i="12"/>
  <c r="G58" i="12"/>
  <c r="F58" i="12"/>
  <c r="E58" i="12"/>
  <c r="D58" i="12"/>
  <c r="K57" i="12"/>
  <c r="J57" i="12"/>
  <c r="I57" i="12"/>
  <c r="H57" i="12"/>
  <c r="G57" i="12"/>
  <c r="F57" i="12"/>
  <c r="E57" i="12"/>
  <c r="D57" i="12"/>
  <c r="K56" i="12"/>
  <c r="J56" i="12"/>
  <c r="I56" i="12"/>
  <c r="H56" i="12"/>
  <c r="G56" i="12"/>
  <c r="F56" i="12"/>
  <c r="E56" i="12"/>
  <c r="D56" i="12"/>
  <c r="K55" i="12"/>
  <c r="J55" i="12"/>
  <c r="I55" i="12"/>
  <c r="H55" i="12"/>
  <c r="G55" i="12"/>
  <c r="F55" i="12"/>
  <c r="E55" i="12"/>
  <c r="D55" i="12"/>
  <c r="K54" i="12"/>
  <c r="J54" i="12"/>
  <c r="I54" i="12"/>
  <c r="H54" i="12"/>
  <c r="G54" i="12"/>
  <c r="F54" i="12"/>
  <c r="E54" i="12"/>
  <c r="D54" i="12"/>
  <c r="K53" i="12"/>
  <c r="J53" i="12"/>
  <c r="I53" i="12"/>
  <c r="H53" i="12"/>
  <c r="G53" i="12"/>
  <c r="F53" i="12"/>
  <c r="E53" i="12"/>
  <c r="D53" i="12"/>
  <c r="K52" i="12"/>
  <c r="J52" i="12"/>
  <c r="I52" i="12"/>
  <c r="H52" i="12"/>
  <c r="G52" i="12"/>
  <c r="F52" i="12"/>
  <c r="E52" i="12"/>
  <c r="D52" i="12"/>
  <c r="K51" i="12"/>
  <c r="J51" i="12"/>
  <c r="I51" i="12"/>
  <c r="H51" i="12"/>
  <c r="G51" i="12"/>
  <c r="F51" i="12"/>
  <c r="E51" i="12"/>
  <c r="D51" i="12"/>
  <c r="J83" i="9"/>
  <c r="J82" i="9"/>
  <c r="J81" i="9"/>
  <c r="J80" i="9"/>
  <c r="J79" i="9"/>
  <c r="J78" i="9"/>
  <c r="J77" i="9"/>
  <c r="J76" i="9"/>
  <c r="J75" i="9"/>
  <c r="K82" i="9"/>
  <c r="J71" i="9"/>
  <c r="J72" i="9"/>
  <c r="J73" i="9"/>
  <c r="J74" i="9"/>
  <c r="L82" i="9"/>
  <c r="K81" i="9"/>
  <c r="L81" i="9"/>
  <c r="K80" i="9"/>
  <c r="L80" i="9"/>
  <c r="K79" i="9"/>
  <c r="L79" i="9"/>
  <c r="K78" i="9"/>
  <c r="L78" i="9"/>
  <c r="K77" i="9"/>
  <c r="L77" i="9"/>
  <c r="K76" i="9"/>
  <c r="L76" i="9"/>
  <c r="K75" i="9"/>
  <c r="L75" i="9"/>
  <c r="K74" i="9"/>
  <c r="L74" i="9"/>
  <c r="K73" i="9"/>
  <c r="L73" i="9"/>
  <c r="K72" i="9"/>
  <c r="L72" i="9"/>
  <c r="K71" i="9"/>
  <c r="L71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98" i="9"/>
  <c r="B112" i="9"/>
  <c r="B126" i="9"/>
  <c r="B140" i="9"/>
  <c r="B154" i="9"/>
  <c r="D154" i="9"/>
  <c r="C154" i="9"/>
  <c r="B97" i="9"/>
  <c r="B111" i="9"/>
  <c r="B125" i="9"/>
  <c r="B139" i="9"/>
  <c r="B153" i="9"/>
  <c r="D153" i="9"/>
  <c r="C153" i="9"/>
  <c r="B96" i="9"/>
  <c r="B110" i="9"/>
  <c r="B124" i="9"/>
  <c r="B138" i="9"/>
  <c r="B152" i="9"/>
  <c r="D152" i="9"/>
  <c r="C152" i="9"/>
  <c r="B95" i="9"/>
  <c r="B109" i="9"/>
  <c r="B123" i="9"/>
  <c r="B137" i="9"/>
  <c r="B151" i="9"/>
  <c r="D151" i="9"/>
  <c r="C151" i="9"/>
  <c r="B94" i="9"/>
  <c r="B108" i="9"/>
  <c r="B122" i="9"/>
  <c r="B136" i="9"/>
  <c r="B150" i="9"/>
  <c r="D150" i="9"/>
  <c r="C150" i="9"/>
  <c r="B93" i="9"/>
  <c r="B107" i="9"/>
  <c r="B121" i="9"/>
  <c r="B135" i="9"/>
  <c r="B149" i="9"/>
  <c r="D149" i="9"/>
  <c r="C149" i="9"/>
  <c r="B92" i="9"/>
  <c r="B106" i="9"/>
  <c r="B120" i="9"/>
  <c r="B134" i="9"/>
  <c r="B148" i="9"/>
  <c r="D148" i="9"/>
  <c r="C148" i="9"/>
  <c r="B91" i="9"/>
  <c r="B105" i="9"/>
  <c r="B119" i="9"/>
  <c r="B133" i="9"/>
  <c r="B147" i="9"/>
  <c r="D147" i="9"/>
  <c r="C147" i="9"/>
  <c r="B90" i="9"/>
  <c r="B104" i="9"/>
  <c r="B118" i="9"/>
  <c r="B132" i="9"/>
  <c r="B146" i="9"/>
  <c r="D146" i="9"/>
  <c r="C146" i="9"/>
  <c r="B89" i="9"/>
  <c r="B103" i="9"/>
  <c r="B117" i="9"/>
  <c r="B131" i="9"/>
  <c r="B145" i="9"/>
  <c r="D145" i="9"/>
  <c r="C145" i="9"/>
  <c r="B88" i="9"/>
  <c r="B102" i="9"/>
  <c r="B116" i="9"/>
  <c r="B130" i="9"/>
  <c r="B144" i="9"/>
  <c r="D144" i="9"/>
  <c r="C144" i="9"/>
  <c r="B87" i="9"/>
  <c r="B101" i="9"/>
  <c r="B115" i="9"/>
  <c r="B129" i="9"/>
  <c r="B143" i="9"/>
  <c r="D143" i="9"/>
  <c r="C143" i="9"/>
  <c r="B86" i="9"/>
  <c r="B100" i="9"/>
  <c r="B114" i="9"/>
  <c r="B128" i="9"/>
  <c r="B142" i="9"/>
  <c r="D142" i="9"/>
  <c r="C142" i="9"/>
  <c r="B85" i="9"/>
  <c r="B99" i="9"/>
  <c r="B113" i="9"/>
  <c r="B127" i="9"/>
  <c r="B141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M83" i="9"/>
  <c r="L83" i="9"/>
  <c r="D83" i="9"/>
  <c r="C83" i="9"/>
  <c r="M82" i="9"/>
  <c r="D82" i="9"/>
  <c r="C82" i="9"/>
  <c r="M81" i="9"/>
  <c r="D81" i="9"/>
  <c r="C81" i="9"/>
  <c r="M80" i="9"/>
  <c r="D80" i="9"/>
  <c r="C80" i="9"/>
  <c r="M79" i="9"/>
  <c r="D79" i="9"/>
  <c r="C79" i="9"/>
  <c r="M78" i="9"/>
  <c r="D78" i="9"/>
  <c r="C78" i="9"/>
  <c r="M77" i="9"/>
  <c r="D77" i="9"/>
  <c r="C77" i="9"/>
  <c r="M76" i="9"/>
  <c r="D76" i="9"/>
  <c r="C76" i="9"/>
  <c r="M75" i="9"/>
  <c r="D75" i="9"/>
  <c r="C75" i="9"/>
  <c r="M74" i="9"/>
  <c r="D74" i="9"/>
  <c r="C74" i="9"/>
  <c r="M73" i="9"/>
  <c r="D73" i="9"/>
  <c r="C73" i="9"/>
  <c r="M72" i="9"/>
  <c r="D72" i="9"/>
  <c r="C72" i="9"/>
  <c r="M71" i="9"/>
  <c r="D71" i="9"/>
  <c r="C71" i="9"/>
  <c r="G121" i="7"/>
  <c r="H121" i="7"/>
  <c r="I121" i="7"/>
  <c r="M37" i="7"/>
  <c r="G16" i="7"/>
  <c r="F16" i="7"/>
  <c r="E16" i="7"/>
  <c r="D16" i="7"/>
  <c r="C16" i="7"/>
  <c r="B16" i="7"/>
  <c r="G15" i="7"/>
  <c r="F15" i="7"/>
  <c r="E15" i="7"/>
  <c r="D15" i="7"/>
  <c r="C15" i="7"/>
  <c r="B15" i="7"/>
  <c r="G14" i="7"/>
  <c r="F14" i="7"/>
  <c r="E14" i="7"/>
  <c r="D14" i="7"/>
  <c r="C14" i="7"/>
  <c r="B14" i="7"/>
  <c r="G13" i="7"/>
  <c r="F13" i="7"/>
  <c r="E13" i="7"/>
  <c r="D13" i="7"/>
  <c r="C13" i="7"/>
  <c r="B13" i="7"/>
  <c r="G12" i="7"/>
  <c r="F12" i="7"/>
  <c r="E12" i="7"/>
  <c r="D12" i="7"/>
  <c r="C12" i="7"/>
  <c r="B12" i="7"/>
  <c r="G11" i="7"/>
  <c r="F11" i="7"/>
  <c r="E11" i="7"/>
  <c r="D11" i="7"/>
  <c r="C11" i="7"/>
  <c r="B11" i="7"/>
  <c r="G10" i="7"/>
  <c r="F10" i="7"/>
  <c r="E10" i="7"/>
  <c r="D10" i="7"/>
  <c r="C10" i="7"/>
  <c r="B10" i="7"/>
  <c r="G9" i="7"/>
  <c r="F9" i="7"/>
  <c r="E9" i="7"/>
  <c r="D9" i="7"/>
  <c r="C9" i="7"/>
  <c r="B9" i="7"/>
  <c r="G8" i="7"/>
  <c r="F8" i="7"/>
  <c r="E8" i="7"/>
  <c r="D8" i="7"/>
  <c r="C8" i="7"/>
  <c r="B8" i="7"/>
  <c r="G7" i="7"/>
  <c r="F7" i="7"/>
  <c r="E7" i="7"/>
  <c r="D7" i="7"/>
  <c r="C7" i="7"/>
  <c r="B7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B64" i="7"/>
  <c r="B78" i="7"/>
  <c r="B92" i="7"/>
  <c r="B106" i="7"/>
  <c r="B120" i="7"/>
  <c r="D120" i="7"/>
  <c r="C120" i="7"/>
  <c r="B63" i="7"/>
  <c r="B77" i="7"/>
  <c r="B91" i="7"/>
  <c r="B105" i="7"/>
  <c r="B119" i="7"/>
  <c r="D119" i="7"/>
  <c r="C119" i="7"/>
  <c r="B62" i="7"/>
  <c r="B76" i="7"/>
  <c r="B90" i="7"/>
  <c r="B104" i="7"/>
  <c r="B118" i="7"/>
  <c r="D118" i="7"/>
  <c r="C118" i="7"/>
  <c r="B61" i="7"/>
  <c r="B75" i="7"/>
  <c r="B89" i="7"/>
  <c r="B103" i="7"/>
  <c r="B117" i="7"/>
  <c r="D117" i="7"/>
  <c r="C117" i="7"/>
  <c r="B60" i="7"/>
  <c r="B74" i="7"/>
  <c r="B88" i="7"/>
  <c r="B102" i="7"/>
  <c r="B116" i="7"/>
  <c r="D116" i="7"/>
  <c r="C116" i="7"/>
  <c r="B59" i="7"/>
  <c r="B73" i="7"/>
  <c r="B87" i="7"/>
  <c r="B101" i="7"/>
  <c r="B115" i="7"/>
  <c r="D115" i="7"/>
  <c r="C115" i="7"/>
  <c r="B58" i="7"/>
  <c r="B72" i="7"/>
  <c r="B86" i="7"/>
  <c r="B100" i="7"/>
  <c r="B114" i="7"/>
  <c r="D114" i="7"/>
  <c r="C114" i="7"/>
  <c r="B57" i="7"/>
  <c r="B71" i="7"/>
  <c r="B85" i="7"/>
  <c r="B99" i="7"/>
  <c r="B113" i="7"/>
  <c r="D113" i="7"/>
  <c r="C113" i="7"/>
  <c r="B56" i="7"/>
  <c r="B70" i="7"/>
  <c r="B84" i="7"/>
  <c r="B98" i="7"/>
  <c r="B112" i="7"/>
  <c r="D112" i="7"/>
  <c r="C112" i="7"/>
  <c r="B55" i="7"/>
  <c r="B69" i="7"/>
  <c r="B83" i="7"/>
  <c r="B97" i="7"/>
  <c r="B111" i="7"/>
  <c r="D111" i="7"/>
  <c r="C111" i="7"/>
  <c r="B54" i="7"/>
  <c r="B68" i="7"/>
  <c r="B82" i="7"/>
  <c r="B96" i="7"/>
  <c r="B110" i="7"/>
  <c r="D110" i="7"/>
  <c r="C110" i="7"/>
  <c r="B53" i="7"/>
  <c r="B67" i="7"/>
  <c r="B81" i="7"/>
  <c r="B95" i="7"/>
  <c r="B109" i="7"/>
  <c r="D109" i="7"/>
  <c r="C109" i="7"/>
  <c r="B52" i="7"/>
  <c r="B66" i="7"/>
  <c r="B80" i="7"/>
  <c r="B94" i="7"/>
  <c r="B108" i="7"/>
  <c r="D108" i="7"/>
  <c r="C108" i="7"/>
  <c r="B51" i="7"/>
  <c r="B65" i="7"/>
  <c r="B79" i="7"/>
  <c r="B93" i="7"/>
  <c r="B107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J39" i="7"/>
  <c r="J40" i="7"/>
  <c r="J41" i="7"/>
  <c r="J42" i="7"/>
  <c r="J43" i="7"/>
  <c r="J44" i="7"/>
  <c r="J45" i="7"/>
  <c r="J46" i="7"/>
  <c r="J47" i="7"/>
  <c r="J48" i="7"/>
  <c r="J49" i="7"/>
  <c r="J50" i="7"/>
  <c r="M50" i="7"/>
  <c r="L50" i="7"/>
  <c r="D50" i="7"/>
  <c r="C50" i="7"/>
  <c r="K49" i="7"/>
  <c r="M49" i="7"/>
  <c r="L49" i="7"/>
  <c r="D49" i="7"/>
  <c r="C49" i="7"/>
  <c r="K48" i="7"/>
  <c r="M48" i="7"/>
  <c r="L48" i="7"/>
  <c r="D48" i="7"/>
  <c r="C48" i="7"/>
  <c r="K47" i="7"/>
  <c r="M47" i="7"/>
  <c r="L47" i="7"/>
  <c r="D47" i="7"/>
  <c r="C47" i="7"/>
  <c r="K46" i="7"/>
  <c r="M46" i="7"/>
  <c r="L46" i="7"/>
  <c r="D46" i="7"/>
  <c r="C46" i="7"/>
  <c r="K45" i="7"/>
  <c r="M45" i="7"/>
  <c r="L45" i="7"/>
  <c r="D45" i="7"/>
  <c r="C45" i="7"/>
  <c r="K44" i="7"/>
  <c r="M44" i="7"/>
  <c r="L44" i="7"/>
  <c r="D44" i="7"/>
  <c r="C44" i="7"/>
  <c r="K43" i="7"/>
  <c r="M43" i="7"/>
  <c r="L43" i="7"/>
  <c r="D43" i="7"/>
  <c r="C43" i="7"/>
  <c r="K42" i="7"/>
  <c r="M42" i="7"/>
  <c r="L42" i="7"/>
  <c r="D42" i="7"/>
  <c r="C42" i="7"/>
  <c r="K41" i="7"/>
  <c r="M41" i="7"/>
  <c r="L41" i="7"/>
  <c r="D41" i="7"/>
  <c r="C41" i="7"/>
  <c r="K40" i="7"/>
  <c r="M40" i="7"/>
  <c r="L40" i="7"/>
  <c r="D40" i="7"/>
  <c r="C40" i="7"/>
  <c r="K39" i="7"/>
  <c r="M39" i="7"/>
  <c r="L39" i="7"/>
  <c r="D39" i="7"/>
  <c r="C39" i="7"/>
  <c r="M38" i="7"/>
  <c r="L38" i="7"/>
  <c r="D38" i="7"/>
  <c r="C38" i="7"/>
  <c r="L37" i="7"/>
  <c r="D37" i="7"/>
  <c r="C37" i="7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C114" i="5"/>
  <c r="D114" i="5"/>
  <c r="L114" i="5"/>
  <c r="M114" i="5"/>
  <c r="C115" i="5"/>
  <c r="D115" i="5"/>
  <c r="L115" i="5"/>
  <c r="M115" i="5"/>
  <c r="C116" i="5"/>
  <c r="D116" i="5"/>
  <c r="J116" i="5"/>
  <c r="J117" i="5"/>
  <c r="K116" i="5"/>
  <c r="L116" i="5"/>
  <c r="M116" i="5"/>
  <c r="C117" i="5"/>
  <c r="D117" i="5"/>
  <c r="J118" i="5"/>
  <c r="K117" i="5"/>
  <c r="L117" i="5"/>
  <c r="M117" i="5"/>
  <c r="C118" i="5"/>
  <c r="D118" i="5"/>
  <c r="J119" i="5"/>
  <c r="K118" i="5"/>
  <c r="L118" i="5"/>
  <c r="M118" i="5"/>
  <c r="C119" i="5"/>
  <c r="D119" i="5"/>
  <c r="J120" i="5"/>
  <c r="K119" i="5"/>
  <c r="L119" i="5"/>
  <c r="M119" i="5"/>
  <c r="C120" i="5"/>
  <c r="D120" i="5"/>
  <c r="J121" i="5"/>
  <c r="K120" i="5"/>
  <c r="L120" i="5"/>
  <c r="M120" i="5"/>
  <c r="C121" i="5"/>
  <c r="D121" i="5"/>
  <c r="J122" i="5"/>
  <c r="K121" i="5"/>
  <c r="L121" i="5"/>
  <c r="M121" i="5"/>
  <c r="C122" i="5"/>
  <c r="D122" i="5"/>
  <c r="J123" i="5"/>
  <c r="K122" i="5"/>
  <c r="L122" i="5"/>
  <c r="M122" i="5"/>
  <c r="C123" i="5"/>
  <c r="D123" i="5"/>
  <c r="J124" i="5"/>
  <c r="K123" i="5"/>
  <c r="L123" i="5"/>
  <c r="M123" i="5"/>
  <c r="C124" i="5"/>
  <c r="D124" i="5"/>
  <c r="J125" i="5"/>
  <c r="K124" i="5"/>
  <c r="L124" i="5"/>
  <c r="M124" i="5"/>
  <c r="C125" i="5"/>
  <c r="D125" i="5"/>
  <c r="J126" i="5"/>
  <c r="K125" i="5"/>
  <c r="L125" i="5"/>
  <c r="M125" i="5"/>
  <c r="C126" i="5"/>
  <c r="D126" i="5"/>
  <c r="J127" i="5"/>
  <c r="K126" i="5"/>
  <c r="L126" i="5"/>
  <c r="M126" i="5"/>
  <c r="C127" i="5"/>
  <c r="D127" i="5"/>
  <c r="L127" i="5"/>
  <c r="M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B172" i="5"/>
  <c r="C172" i="5"/>
  <c r="D172" i="5"/>
  <c r="B173" i="5"/>
  <c r="C173" i="5"/>
  <c r="D173" i="5"/>
  <c r="B174" i="5"/>
  <c r="C174" i="5"/>
  <c r="D174" i="5"/>
  <c r="B175" i="5"/>
  <c r="C175" i="5"/>
  <c r="D175" i="5"/>
  <c r="B176" i="5"/>
  <c r="C176" i="5"/>
  <c r="D176" i="5"/>
  <c r="B177" i="5"/>
  <c r="C177" i="5"/>
  <c r="D177" i="5"/>
  <c r="B178" i="5"/>
  <c r="C178" i="5"/>
  <c r="D178" i="5"/>
  <c r="B179" i="5"/>
  <c r="C179" i="5"/>
  <c r="D179" i="5"/>
  <c r="B180" i="5"/>
  <c r="C180" i="5"/>
  <c r="D180" i="5"/>
  <c r="B181" i="5"/>
  <c r="C181" i="5"/>
  <c r="D181" i="5"/>
  <c r="B182" i="5"/>
  <c r="C182" i="5"/>
  <c r="D182" i="5"/>
  <c r="B183" i="5"/>
  <c r="C183" i="5"/>
  <c r="D183" i="5"/>
  <c r="B184" i="5"/>
  <c r="C184" i="5"/>
  <c r="D184" i="5"/>
  <c r="B185" i="5"/>
  <c r="C185" i="5"/>
  <c r="D185" i="5"/>
  <c r="B186" i="5"/>
  <c r="C186" i="5"/>
  <c r="D186" i="5"/>
  <c r="B187" i="5"/>
  <c r="C187" i="5"/>
  <c r="D187" i="5"/>
  <c r="B188" i="5"/>
  <c r="C188" i="5"/>
  <c r="D188" i="5"/>
  <c r="B189" i="5"/>
  <c r="C189" i="5"/>
  <c r="D189" i="5"/>
  <c r="B190" i="5"/>
  <c r="C190" i="5"/>
  <c r="D190" i="5"/>
  <c r="B191" i="5"/>
  <c r="C191" i="5"/>
  <c r="D191" i="5"/>
  <c r="B192" i="5"/>
  <c r="C192" i="5"/>
  <c r="D192" i="5"/>
  <c r="B193" i="5"/>
  <c r="C193" i="5"/>
  <c r="D193" i="5"/>
  <c r="B194" i="5"/>
  <c r="C194" i="5"/>
  <c r="D194" i="5"/>
  <c r="B195" i="5"/>
  <c r="C195" i="5"/>
  <c r="D195" i="5"/>
  <c r="B196" i="5"/>
  <c r="C196" i="5"/>
  <c r="D196" i="5"/>
  <c r="B197" i="5"/>
  <c r="C197" i="5"/>
  <c r="D197" i="5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L155" i="3"/>
  <c r="K154" i="3"/>
  <c r="L154" i="3"/>
  <c r="K153" i="3"/>
  <c r="L153" i="3"/>
  <c r="K152" i="3"/>
  <c r="L152" i="3"/>
  <c r="K151" i="3"/>
  <c r="L151" i="3"/>
  <c r="K150" i="3"/>
  <c r="L150" i="3"/>
  <c r="K149" i="3"/>
  <c r="L149" i="3"/>
  <c r="K148" i="3"/>
  <c r="L148" i="3"/>
  <c r="K147" i="3"/>
  <c r="L147" i="3"/>
  <c r="K146" i="3"/>
  <c r="L146" i="3"/>
  <c r="K145" i="3"/>
  <c r="L145" i="3"/>
  <c r="K144" i="3"/>
  <c r="L144" i="3"/>
  <c r="L143" i="3"/>
  <c r="L142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B169" i="3"/>
  <c r="B183" i="3"/>
  <c r="B197" i="3"/>
  <c r="B211" i="3"/>
  <c r="B225" i="3"/>
  <c r="B168" i="3"/>
  <c r="B182" i="3"/>
  <c r="B196" i="3"/>
  <c r="B210" i="3"/>
  <c r="B224" i="3"/>
  <c r="B167" i="3"/>
  <c r="B181" i="3"/>
  <c r="B195" i="3"/>
  <c r="B209" i="3"/>
  <c r="B223" i="3"/>
  <c r="B166" i="3"/>
  <c r="B180" i="3"/>
  <c r="B194" i="3"/>
  <c r="B208" i="3"/>
  <c r="B222" i="3"/>
  <c r="B165" i="3"/>
  <c r="B179" i="3"/>
  <c r="B193" i="3"/>
  <c r="B207" i="3"/>
  <c r="B221" i="3"/>
  <c r="B164" i="3"/>
  <c r="B178" i="3"/>
  <c r="B192" i="3"/>
  <c r="B206" i="3"/>
  <c r="B220" i="3"/>
  <c r="B163" i="3"/>
  <c r="B177" i="3"/>
  <c r="B191" i="3"/>
  <c r="B205" i="3"/>
  <c r="B219" i="3"/>
  <c r="B162" i="3"/>
  <c r="B176" i="3"/>
  <c r="B190" i="3"/>
  <c r="B204" i="3"/>
  <c r="B218" i="3"/>
  <c r="B161" i="3"/>
  <c r="B175" i="3"/>
  <c r="B189" i="3"/>
  <c r="B203" i="3"/>
  <c r="B217" i="3"/>
  <c r="B160" i="3"/>
  <c r="B174" i="3"/>
  <c r="B188" i="3"/>
  <c r="B202" i="3"/>
  <c r="B216" i="3"/>
  <c r="B159" i="3"/>
  <c r="B173" i="3"/>
  <c r="B187" i="3"/>
  <c r="B201" i="3"/>
  <c r="B215" i="3"/>
  <c r="B158" i="3"/>
  <c r="B172" i="3"/>
  <c r="B186" i="3"/>
  <c r="B200" i="3"/>
  <c r="B214" i="3"/>
  <c r="B157" i="3"/>
  <c r="B171" i="3"/>
  <c r="B185" i="3"/>
  <c r="B199" i="3"/>
  <c r="B213" i="3"/>
  <c r="B156" i="3"/>
  <c r="B170" i="3"/>
  <c r="B184" i="3"/>
  <c r="B198" i="3"/>
  <c r="B212" i="3"/>
  <c r="W104" i="3"/>
  <c r="V104" i="3"/>
  <c r="W138" i="3"/>
  <c r="U104" i="3"/>
  <c r="V138" i="3"/>
  <c r="T104" i="3"/>
  <c r="U138" i="3"/>
  <c r="S104" i="3"/>
  <c r="T138" i="3"/>
  <c r="R104" i="3"/>
  <c r="S138" i="3"/>
  <c r="Q104" i="3"/>
  <c r="R138" i="3"/>
  <c r="P104" i="3"/>
  <c r="Q138" i="3"/>
  <c r="O104" i="3"/>
  <c r="P138" i="3"/>
  <c r="N104" i="3"/>
  <c r="O138" i="3"/>
  <c r="M104" i="3"/>
  <c r="N138" i="3"/>
  <c r="L104" i="3"/>
  <c r="M138" i="3"/>
  <c r="K104" i="3"/>
  <c r="L138" i="3"/>
  <c r="J104" i="3"/>
  <c r="K138" i="3"/>
  <c r="I104" i="3"/>
  <c r="J138" i="3"/>
  <c r="H104" i="3"/>
  <c r="I138" i="3"/>
  <c r="G104" i="3"/>
  <c r="H138" i="3"/>
  <c r="F104" i="3"/>
  <c r="G138" i="3"/>
  <c r="E104" i="3"/>
  <c r="F138" i="3"/>
  <c r="D104" i="3"/>
  <c r="E138" i="3"/>
  <c r="W103" i="3"/>
  <c r="V103" i="3"/>
  <c r="W137" i="3"/>
  <c r="U103" i="3"/>
  <c r="V137" i="3"/>
  <c r="T103" i="3"/>
  <c r="U137" i="3"/>
  <c r="S103" i="3"/>
  <c r="T137" i="3"/>
  <c r="R103" i="3"/>
  <c r="S137" i="3"/>
  <c r="Q103" i="3"/>
  <c r="R137" i="3"/>
  <c r="P103" i="3"/>
  <c r="Q137" i="3"/>
  <c r="O103" i="3"/>
  <c r="P137" i="3"/>
  <c r="N103" i="3"/>
  <c r="O137" i="3"/>
  <c r="M103" i="3"/>
  <c r="N137" i="3"/>
  <c r="L103" i="3"/>
  <c r="M137" i="3"/>
  <c r="K103" i="3"/>
  <c r="L137" i="3"/>
  <c r="J103" i="3"/>
  <c r="K137" i="3"/>
  <c r="I103" i="3"/>
  <c r="J137" i="3"/>
  <c r="H103" i="3"/>
  <c r="I137" i="3"/>
  <c r="G103" i="3"/>
  <c r="H137" i="3"/>
  <c r="F103" i="3"/>
  <c r="G137" i="3"/>
  <c r="E103" i="3"/>
  <c r="F137" i="3"/>
  <c r="D103" i="3"/>
  <c r="E137" i="3"/>
  <c r="W102" i="3"/>
  <c r="V102" i="3"/>
  <c r="W136" i="3"/>
  <c r="U102" i="3"/>
  <c r="V136" i="3"/>
  <c r="T102" i="3"/>
  <c r="U136" i="3"/>
  <c r="S102" i="3"/>
  <c r="T136" i="3"/>
  <c r="R102" i="3"/>
  <c r="S136" i="3"/>
  <c r="Q102" i="3"/>
  <c r="R136" i="3"/>
  <c r="P102" i="3"/>
  <c r="Q136" i="3"/>
  <c r="O102" i="3"/>
  <c r="P136" i="3"/>
  <c r="N102" i="3"/>
  <c r="O136" i="3"/>
  <c r="M102" i="3"/>
  <c r="N136" i="3"/>
  <c r="L102" i="3"/>
  <c r="M136" i="3"/>
  <c r="K102" i="3"/>
  <c r="L136" i="3"/>
  <c r="J102" i="3"/>
  <c r="K136" i="3"/>
  <c r="I102" i="3"/>
  <c r="J136" i="3"/>
  <c r="H102" i="3"/>
  <c r="I136" i="3"/>
  <c r="G102" i="3"/>
  <c r="H136" i="3"/>
  <c r="F102" i="3"/>
  <c r="G136" i="3"/>
  <c r="E102" i="3"/>
  <c r="F136" i="3"/>
  <c r="D102" i="3"/>
  <c r="E136" i="3"/>
  <c r="W101" i="3"/>
  <c r="V101" i="3"/>
  <c r="W135" i="3"/>
  <c r="U101" i="3"/>
  <c r="V135" i="3"/>
  <c r="T101" i="3"/>
  <c r="U135" i="3"/>
  <c r="S101" i="3"/>
  <c r="T135" i="3"/>
  <c r="R101" i="3"/>
  <c r="S135" i="3"/>
  <c r="Q101" i="3"/>
  <c r="R135" i="3"/>
  <c r="P101" i="3"/>
  <c r="Q135" i="3"/>
  <c r="O101" i="3"/>
  <c r="P135" i="3"/>
  <c r="N101" i="3"/>
  <c r="O135" i="3"/>
  <c r="M101" i="3"/>
  <c r="N135" i="3"/>
  <c r="L101" i="3"/>
  <c r="M135" i="3"/>
  <c r="K101" i="3"/>
  <c r="L135" i="3"/>
  <c r="J101" i="3"/>
  <c r="K135" i="3"/>
  <c r="I101" i="3"/>
  <c r="J135" i="3"/>
  <c r="H101" i="3"/>
  <c r="I135" i="3"/>
  <c r="G101" i="3"/>
  <c r="H135" i="3"/>
  <c r="F101" i="3"/>
  <c r="G135" i="3"/>
  <c r="E101" i="3"/>
  <c r="F135" i="3"/>
  <c r="D101" i="3"/>
  <c r="E135" i="3"/>
  <c r="W100" i="3"/>
  <c r="V100" i="3"/>
  <c r="W134" i="3"/>
  <c r="U100" i="3"/>
  <c r="V134" i="3"/>
  <c r="T100" i="3"/>
  <c r="U134" i="3"/>
  <c r="S100" i="3"/>
  <c r="T134" i="3"/>
  <c r="R100" i="3"/>
  <c r="S134" i="3"/>
  <c r="Q100" i="3"/>
  <c r="R134" i="3"/>
  <c r="P100" i="3"/>
  <c r="Q134" i="3"/>
  <c r="O100" i="3"/>
  <c r="P134" i="3"/>
  <c r="N100" i="3"/>
  <c r="O134" i="3"/>
  <c r="M100" i="3"/>
  <c r="N134" i="3"/>
  <c r="L100" i="3"/>
  <c r="M134" i="3"/>
  <c r="K100" i="3"/>
  <c r="L134" i="3"/>
  <c r="J100" i="3"/>
  <c r="K134" i="3"/>
  <c r="I100" i="3"/>
  <c r="J134" i="3"/>
  <c r="H100" i="3"/>
  <c r="I134" i="3"/>
  <c r="G100" i="3"/>
  <c r="H134" i="3"/>
  <c r="F100" i="3"/>
  <c r="G134" i="3"/>
  <c r="E100" i="3"/>
  <c r="F134" i="3"/>
  <c r="D100" i="3"/>
  <c r="E134" i="3"/>
  <c r="W99" i="3"/>
  <c r="V99" i="3"/>
  <c r="W133" i="3"/>
  <c r="U99" i="3"/>
  <c r="V133" i="3"/>
  <c r="T99" i="3"/>
  <c r="U133" i="3"/>
  <c r="S99" i="3"/>
  <c r="T133" i="3"/>
  <c r="R99" i="3"/>
  <c r="S133" i="3"/>
  <c r="Q99" i="3"/>
  <c r="R133" i="3"/>
  <c r="P99" i="3"/>
  <c r="Q133" i="3"/>
  <c r="O99" i="3"/>
  <c r="P133" i="3"/>
  <c r="N99" i="3"/>
  <c r="O133" i="3"/>
  <c r="M99" i="3"/>
  <c r="N133" i="3"/>
  <c r="L99" i="3"/>
  <c r="M133" i="3"/>
  <c r="K99" i="3"/>
  <c r="L133" i="3"/>
  <c r="J99" i="3"/>
  <c r="K133" i="3"/>
  <c r="I99" i="3"/>
  <c r="J133" i="3"/>
  <c r="H99" i="3"/>
  <c r="I133" i="3"/>
  <c r="G99" i="3"/>
  <c r="H133" i="3"/>
  <c r="F99" i="3"/>
  <c r="G133" i="3"/>
  <c r="E99" i="3"/>
  <c r="F133" i="3"/>
  <c r="D99" i="3"/>
  <c r="E133" i="3"/>
  <c r="W98" i="3"/>
  <c r="V98" i="3"/>
  <c r="W132" i="3"/>
  <c r="U98" i="3"/>
  <c r="V132" i="3"/>
  <c r="T98" i="3"/>
  <c r="U132" i="3"/>
  <c r="S98" i="3"/>
  <c r="T132" i="3"/>
  <c r="R98" i="3"/>
  <c r="S132" i="3"/>
  <c r="Q98" i="3"/>
  <c r="R132" i="3"/>
  <c r="P98" i="3"/>
  <c r="Q132" i="3"/>
  <c r="O98" i="3"/>
  <c r="P132" i="3"/>
  <c r="N98" i="3"/>
  <c r="O132" i="3"/>
  <c r="M98" i="3"/>
  <c r="N132" i="3"/>
  <c r="L98" i="3"/>
  <c r="M132" i="3"/>
  <c r="K98" i="3"/>
  <c r="L132" i="3"/>
  <c r="J98" i="3"/>
  <c r="K132" i="3"/>
  <c r="I98" i="3"/>
  <c r="J132" i="3"/>
  <c r="H98" i="3"/>
  <c r="I132" i="3"/>
  <c r="G98" i="3"/>
  <c r="H132" i="3"/>
  <c r="F98" i="3"/>
  <c r="G132" i="3"/>
  <c r="E98" i="3"/>
  <c r="F132" i="3"/>
  <c r="D98" i="3"/>
  <c r="E132" i="3"/>
  <c r="W97" i="3"/>
  <c r="V97" i="3"/>
  <c r="W131" i="3"/>
  <c r="U97" i="3"/>
  <c r="V131" i="3"/>
  <c r="T97" i="3"/>
  <c r="U131" i="3"/>
  <c r="S97" i="3"/>
  <c r="T131" i="3"/>
  <c r="R97" i="3"/>
  <c r="S131" i="3"/>
  <c r="Q97" i="3"/>
  <c r="R131" i="3"/>
  <c r="P97" i="3"/>
  <c r="Q131" i="3"/>
  <c r="O97" i="3"/>
  <c r="P131" i="3"/>
  <c r="N97" i="3"/>
  <c r="O131" i="3"/>
  <c r="M97" i="3"/>
  <c r="N131" i="3"/>
  <c r="L97" i="3"/>
  <c r="M131" i="3"/>
  <c r="K97" i="3"/>
  <c r="L131" i="3"/>
  <c r="J97" i="3"/>
  <c r="K131" i="3"/>
  <c r="I97" i="3"/>
  <c r="J131" i="3"/>
  <c r="H97" i="3"/>
  <c r="I131" i="3"/>
  <c r="G97" i="3"/>
  <c r="H131" i="3"/>
  <c r="F97" i="3"/>
  <c r="G131" i="3"/>
  <c r="E97" i="3"/>
  <c r="F131" i="3"/>
  <c r="D97" i="3"/>
  <c r="E131" i="3"/>
  <c r="W96" i="3"/>
  <c r="V96" i="3"/>
  <c r="W130" i="3"/>
  <c r="U96" i="3"/>
  <c r="V130" i="3"/>
  <c r="T96" i="3"/>
  <c r="U130" i="3"/>
  <c r="S96" i="3"/>
  <c r="T130" i="3"/>
  <c r="R96" i="3"/>
  <c r="S130" i="3"/>
  <c r="Q96" i="3"/>
  <c r="R130" i="3"/>
  <c r="P96" i="3"/>
  <c r="Q130" i="3"/>
  <c r="O96" i="3"/>
  <c r="P130" i="3"/>
  <c r="N96" i="3"/>
  <c r="O130" i="3"/>
  <c r="M96" i="3"/>
  <c r="N130" i="3"/>
  <c r="L96" i="3"/>
  <c r="M130" i="3"/>
  <c r="K96" i="3"/>
  <c r="L130" i="3"/>
  <c r="J96" i="3"/>
  <c r="K130" i="3"/>
  <c r="I96" i="3"/>
  <c r="J130" i="3"/>
  <c r="H96" i="3"/>
  <c r="I130" i="3"/>
  <c r="G96" i="3"/>
  <c r="H130" i="3"/>
  <c r="F96" i="3"/>
  <c r="G130" i="3"/>
  <c r="E96" i="3"/>
  <c r="F130" i="3"/>
  <c r="D96" i="3"/>
  <c r="E130" i="3"/>
  <c r="W95" i="3"/>
  <c r="V95" i="3"/>
  <c r="W129" i="3"/>
  <c r="U95" i="3"/>
  <c r="V129" i="3"/>
  <c r="T95" i="3"/>
  <c r="U129" i="3"/>
  <c r="S95" i="3"/>
  <c r="T129" i="3"/>
  <c r="R95" i="3"/>
  <c r="S129" i="3"/>
  <c r="Q95" i="3"/>
  <c r="R129" i="3"/>
  <c r="P95" i="3"/>
  <c r="Q129" i="3"/>
  <c r="O95" i="3"/>
  <c r="P129" i="3"/>
  <c r="N95" i="3"/>
  <c r="O129" i="3"/>
  <c r="M95" i="3"/>
  <c r="N129" i="3"/>
  <c r="L95" i="3"/>
  <c r="M129" i="3"/>
  <c r="K95" i="3"/>
  <c r="L129" i="3"/>
  <c r="J95" i="3"/>
  <c r="K129" i="3"/>
  <c r="I95" i="3"/>
  <c r="J129" i="3"/>
  <c r="H95" i="3"/>
  <c r="I129" i="3"/>
  <c r="G95" i="3"/>
  <c r="H129" i="3"/>
  <c r="F95" i="3"/>
  <c r="G129" i="3"/>
  <c r="E95" i="3"/>
  <c r="F129" i="3"/>
  <c r="D95" i="3"/>
  <c r="E129" i="3"/>
  <c r="W94" i="3"/>
  <c r="V94" i="3"/>
  <c r="W128" i="3"/>
  <c r="U94" i="3"/>
  <c r="V128" i="3"/>
  <c r="T94" i="3"/>
  <c r="U128" i="3"/>
  <c r="S94" i="3"/>
  <c r="T128" i="3"/>
  <c r="R94" i="3"/>
  <c r="S128" i="3"/>
  <c r="Q94" i="3"/>
  <c r="R128" i="3"/>
  <c r="P94" i="3"/>
  <c r="Q128" i="3"/>
  <c r="O94" i="3"/>
  <c r="P128" i="3"/>
  <c r="N94" i="3"/>
  <c r="O128" i="3"/>
  <c r="M94" i="3"/>
  <c r="N128" i="3"/>
  <c r="L94" i="3"/>
  <c r="M128" i="3"/>
  <c r="K94" i="3"/>
  <c r="L128" i="3"/>
  <c r="J94" i="3"/>
  <c r="K128" i="3"/>
  <c r="I94" i="3"/>
  <c r="J128" i="3"/>
  <c r="H94" i="3"/>
  <c r="I128" i="3"/>
  <c r="G94" i="3"/>
  <c r="H128" i="3"/>
  <c r="F94" i="3"/>
  <c r="G128" i="3"/>
  <c r="E94" i="3"/>
  <c r="F128" i="3"/>
  <c r="D94" i="3"/>
  <c r="E128" i="3"/>
  <c r="W93" i="3"/>
  <c r="V93" i="3"/>
  <c r="W127" i="3"/>
  <c r="U93" i="3"/>
  <c r="V127" i="3"/>
  <c r="T93" i="3"/>
  <c r="U127" i="3"/>
  <c r="S93" i="3"/>
  <c r="T127" i="3"/>
  <c r="R93" i="3"/>
  <c r="S127" i="3"/>
  <c r="Q93" i="3"/>
  <c r="R127" i="3"/>
  <c r="P93" i="3"/>
  <c r="Q127" i="3"/>
  <c r="O93" i="3"/>
  <c r="P127" i="3"/>
  <c r="N93" i="3"/>
  <c r="O127" i="3"/>
  <c r="M93" i="3"/>
  <c r="N127" i="3"/>
  <c r="L93" i="3"/>
  <c r="M127" i="3"/>
  <c r="K93" i="3"/>
  <c r="L127" i="3"/>
  <c r="J93" i="3"/>
  <c r="K127" i="3"/>
  <c r="I93" i="3"/>
  <c r="J127" i="3"/>
  <c r="H93" i="3"/>
  <c r="I127" i="3"/>
  <c r="G93" i="3"/>
  <c r="H127" i="3"/>
  <c r="F93" i="3"/>
  <c r="G127" i="3"/>
  <c r="E93" i="3"/>
  <c r="F127" i="3"/>
  <c r="D93" i="3"/>
  <c r="E127" i="3"/>
  <c r="W92" i="3"/>
  <c r="V92" i="3"/>
  <c r="W126" i="3"/>
  <c r="U92" i="3"/>
  <c r="V126" i="3"/>
  <c r="T92" i="3"/>
  <c r="U126" i="3"/>
  <c r="S92" i="3"/>
  <c r="T126" i="3"/>
  <c r="R92" i="3"/>
  <c r="S126" i="3"/>
  <c r="Q92" i="3"/>
  <c r="R126" i="3"/>
  <c r="P92" i="3"/>
  <c r="Q126" i="3"/>
  <c r="O92" i="3"/>
  <c r="P126" i="3"/>
  <c r="N92" i="3"/>
  <c r="O126" i="3"/>
  <c r="M92" i="3"/>
  <c r="N126" i="3"/>
  <c r="L92" i="3"/>
  <c r="M126" i="3"/>
  <c r="K92" i="3"/>
  <c r="L126" i="3"/>
  <c r="J92" i="3"/>
  <c r="K126" i="3"/>
  <c r="I92" i="3"/>
  <c r="J126" i="3"/>
  <c r="H92" i="3"/>
  <c r="I126" i="3"/>
  <c r="G92" i="3"/>
  <c r="H126" i="3"/>
  <c r="F92" i="3"/>
  <c r="G126" i="3"/>
  <c r="E92" i="3"/>
  <c r="F126" i="3"/>
  <c r="D92" i="3"/>
  <c r="E126" i="3"/>
  <c r="W91" i="3"/>
  <c r="V91" i="3"/>
  <c r="W125" i="3"/>
  <c r="U91" i="3"/>
  <c r="V125" i="3"/>
  <c r="T91" i="3"/>
  <c r="U125" i="3"/>
  <c r="S91" i="3"/>
  <c r="T125" i="3"/>
  <c r="R91" i="3"/>
  <c r="S125" i="3"/>
  <c r="Q91" i="3"/>
  <c r="R125" i="3"/>
  <c r="P91" i="3"/>
  <c r="Q125" i="3"/>
  <c r="O91" i="3"/>
  <c r="P125" i="3"/>
  <c r="N91" i="3"/>
  <c r="O125" i="3"/>
  <c r="M91" i="3"/>
  <c r="N125" i="3"/>
  <c r="L91" i="3"/>
  <c r="M125" i="3"/>
  <c r="K91" i="3"/>
  <c r="L125" i="3"/>
  <c r="J91" i="3"/>
  <c r="K125" i="3"/>
  <c r="I91" i="3"/>
  <c r="J125" i="3"/>
  <c r="H91" i="3"/>
  <c r="I125" i="3"/>
  <c r="G91" i="3"/>
  <c r="H125" i="3"/>
  <c r="F91" i="3"/>
  <c r="G125" i="3"/>
  <c r="E91" i="3"/>
  <c r="F125" i="3"/>
  <c r="E125" i="3"/>
  <c r="D91" i="3"/>
  <c r="M38" i="1"/>
  <c r="L38" i="1"/>
  <c r="J39" i="1"/>
  <c r="J40" i="1"/>
  <c r="J41" i="1"/>
  <c r="J42" i="1"/>
  <c r="J43" i="1"/>
  <c r="J44" i="1"/>
  <c r="J45" i="1"/>
  <c r="J46" i="1"/>
  <c r="J47" i="1"/>
  <c r="J48" i="1"/>
  <c r="J49" i="1"/>
  <c r="J50" i="1"/>
  <c r="M50" i="1"/>
  <c r="K49" i="1"/>
  <c r="M49" i="1"/>
  <c r="L50" i="1"/>
  <c r="L49" i="1"/>
  <c r="K48" i="1"/>
  <c r="M48" i="1"/>
  <c r="K47" i="1"/>
  <c r="M47" i="1"/>
  <c r="K46" i="1"/>
  <c r="M46" i="1"/>
  <c r="K45" i="1"/>
  <c r="M45" i="1"/>
  <c r="K44" i="1"/>
  <c r="M44" i="1"/>
  <c r="K43" i="1"/>
  <c r="M43" i="1"/>
  <c r="K42" i="1"/>
  <c r="M42" i="1"/>
  <c r="K41" i="1"/>
  <c r="M41" i="1"/>
  <c r="K40" i="1"/>
  <c r="M40" i="1"/>
  <c r="K39" i="1"/>
  <c r="M39" i="1"/>
  <c r="M37" i="1"/>
  <c r="L48" i="1"/>
  <c r="L47" i="1"/>
  <c r="L46" i="1"/>
  <c r="L45" i="1"/>
  <c r="L44" i="1"/>
  <c r="L43" i="1"/>
  <c r="L42" i="1"/>
  <c r="L41" i="1"/>
  <c r="L40" i="1"/>
  <c r="L39" i="1"/>
  <c r="L37" i="1"/>
  <c r="B64" i="1"/>
  <c r="B78" i="1"/>
  <c r="B92" i="1"/>
  <c r="B106" i="1"/>
  <c r="B120" i="1"/>
  <c r="D120" i="1"/>
  <c r="B63" i="1"/>
  <c r="B77" i="1"/>
  <c r="B91" i="1"/>
  <c r="B105" i="1"/>
  <c r="B119" i="1"/>
  <c r="D119" i="1"/>
  <c r="B62" i="1"/>
  <c r="B76" i="1"/>
  <c r="B90" i="1"/>
  <c r="B104" i="1"/>
  <c r="B118" i="1"/>
  <c r="D118" i="1"/>
  <c r="B61" i="1"/>
  <c r="B75" i="1"/>
  <c r="B89" i="1"/>
  <c r="B103" i="1"/>
  <c r="B117" i="1"/>
  <c r="D117" i="1"/>
  <c r="B60" i="1"/>
  <c r="B74" i="1"/>
  <c r="B88" i="1"/>
  <c r="B102" i="1"/>
  <c r="B116" i="1"/>
  <c r="D116" i="1"/>
  <c r="B59" i="1"/>
  <c r="B73" i="1"/>
  <c r="B87" i="1"/>
  <c r="B101" i="1"/>
  <c r="B115" i="1"/>
  <c r="D115" i="1"/>
  <c r="B58" i="1"/>
  <c r="B72" i="1"/>
  <c r="B86" i="1"/>
  <c r="B100" i="1"/>
  <c r="B114" i="1"/>
  <c r="D114" i="1"/>
  <c r="B57" i="1"/>
  <c r="B71" i="1"/>
  <c r="B85" i="1"/>
  <c r="B99" i="1"/>
  <c r="B113" i="1"/>
  <c r="D113" i="1"/>
  <c r="B56" i="1"/>
  <c r="B70" i="1"/>
  <c r="B84" i="1"/>
  <c r="B98" i="1"/>
  <c r="B112" i="1"/>
  <c r="D112" i="1"/>
  <c r="B55" i="1"/>
  <c r="B69" i="1"/>
  <c r="B83" i="1"/>
  <c r="B97" i="1"/>
  <c r="B111" i="1"/>
  <c r="D111" i="1"/>
  <c r="B54" i="1"/>
  <c r="B68" i="1"/>
  <c r="B82" i="1"/>
  <c r="B96" i="1"/>
  <c r="B110" i="1"/>
  <c r="D110" i="1"/>
  <c r="B53" i="1"/>
  <c r="B67" i="1"/>
  <c r="B81" i="1"/>
  <c r="B95" i="1"/>
  <c r="B109" i="1"/>
  <c r="D109" i="1"/>
  <c r="B52" i="1"/>
  <c r="B66" i="1"/>
  <c r="B80" i="1"/>
  <c r="B94" i="1"/>
  <c r="B108" i="1"/>
  <c r="D108" i="1"/>
  <c r="B51" i="1"/>
  <c r="B65" i="1"/>
  <c r="B79" i="1"/>
  <c r="B93" i="1"/>
  <c r="B107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</calcChain>
</file>

<file path=xl/sharedStrings.xml><?xml version="1.0" encoding="utf-8"?>
<sst xmlns="http://schemas.openxmlformats.org/spreadsheetml/2006/main" count="2373" uniqueCount="81">
  <si>
    <t>Africa</t>
  </si>
  <si>
    <t>Australia_NZ</t>
  </si>
  <si>
    <t>Canada</t>
  </si>
  <si>
    <t>China</t>
  </si>
  <si>
    <t>Eastern Europe</t>
  </si>
  <si>
    <t>Former Soviet Union</t>
  </si>
  <si>
    <t>India</t>
  </si>
  <si>
    <t>Japan</t>
  </si>
  <si>
    <t>Korea</t>
  </si>
  <si>
    <t>Latin America</t>
  </si>
  <si>
    <t>Middle East</t>
  </si>
  <si>
    <t>Southeast Asia</t>
  </si>
  <si>
    <t>USA</t>
  </si>
  <si>
    <t>Western Europe</t>
  </si>
  <si>
    <t>region</t>
  </si>
  <si>
    <t>GDP per capita MER by region</t>
  </si>
  <si>
    <t>scenario</t>
  </si>
  <si>
    <t>Region</t>
  </si>
  <si>
    <t>Units</t>
  </si>
  <si>
    <t>GCAM,date=2013-12-7T15:05:19-04:00</t>
  </si>
  <si>
    <t>Thous90US$/per</t>
  </si>
  <si>
    <t>Melt</t>
  </si>
  <si>
    <t>year</t>
  </si>
  <si>
    <t>GDP</t>
  </si>
  <si>
    <t>inc_elas</t>
  </si>
  <si>
    <t>unlink and sort</t>
  </si>
  <si>
    <t>lower bound</t>
  </si>
  <si>
    <t>upper bound</t>
  </si>
  <si>
    <t>range</t>
  </si>
  <si>
    <t>average</t>
  </si>
  <si>
    <t>Industrial sector income elasticity</t>
  </si>
  <si>
    <t>pcgdp_90thousUSD</t>
  </si>
  <si>
    <t>Building service output by service</t>
  </si>
  <si>
    <t>sector</t>
  </si>
  <si>
    <t>trn_UCD,date=2013-6-6T10:51:59-04:00</t>
  </si>
  <si>
    <t>comm cooling</t>
  </si>
  <si>
    <t>EJ</t>
  </si>
  <si>
    <t>comm heating</t>
  </si>
  <si>
    <t>comm others</t>
  </si>
  <si>
    <t>resid cooling</t>
  </si>
  <si>
    <t>resid heating</t>
  </si>
  <si>
    <t>resid others</t>
  </si>
  <si>
    <t>Total building service output by region</t>
  </si>
  <si>
    <t>Income elasticity of growth in building sector energy service demand</t>
  </si>
  <si>
    <t>Income elasticity of growth in passenger sector energy service demand</t>
  </si>
  <si>
    <t>trn_passenger</t>
  </si>
  <si>
    <t>Total transportation service output by region</t>
  </si>
  <si>
    <t>million ton-km</t>
  </si>
  <si>
    <t>trn_shipping_intl</t>
  </si>
  <si>
    <t>million pass-km</t>
  </si>
  <si>
    <t>trn_pass_road</t>
  </si>
  <si>
    <t>trn_freight</t>
  </si>
  <si>
    <t>output</t>
  </si>
  <si>
    <t>Transportation service output by sector</t>
  </si>
  <si>
    <t>cement sector income elasticity</t>
  </si>
  <si>
    <t>cement</t>
  </si>
  <si>
    <t>from model input</t>
  </si>
  <si>
    <t>GDP is a poor independent variable to use here.</t>
  </si>
  <si>
    <t>Really should use the observed output. Trying that instead</t>
  </si>
  <si>
    <t>Industrial output by region</t>
  </si>
  <si>
    <t>GCAM,date=2014-10-2T16:09:28-05:00</t>
  </si>
  <si>
    <t>Population by region</t>
  </si>
  <si>
    <t>thous</t>
  </si>
  <si>
    <t>pc.output</t>
  </si>
  <si>
    <t>Per-capita industrial output</t>
  </si>
  <si>
    <t>Cement - derived income elasticity on cement production, from WBC report</t>
  </si>
  <si>
    <t>Uses SRES scenarios</t>
  </si>
  <si>
    <t>A1</t>
  </si>
  <si>
    <t>variable</t>
  </si>
  <si>
    <t>Population</t>
  </si>
  <si>
    <t>unit</t>
  </si>
  <si>
    <t>millions</t>
  </si>
  <si>
    <t>Per-capita GDP</t>
  </si>
  <si>
    <t>thous 1990 USD</t>
  </si>
  <si>
    <t>Cement consumption</t>
  </si>
  <si>
    <t>Mt</t>
  </si>
  <si>
    <t>Per-capita cement</t>
  </si>
  <si>
    <t>t/pers/yr</t>
  </si>
  <si>
    <t>Income elasticity</t>
  </si>
  <si>
    <t>elasticity</t>
  </si>
  <si>
    <t>pc.output_t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</si>
</sst>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168" fontId="0" fillId="0" borderId="0" xfId="0" applyNumberFormat="1"/>
  </cellXfs>
  <cellStyles count="3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ind_calcsoutput!$H$71:$H$154</c:f>
              <c:numCache>
                <c:formatCode>General</c:formatCode>
                <c:ptCount val="84"/>
                <c:pt idx="0">
                  <c:v>8.050815966308487</c:v>
                </c:pt>
                <c:pt idx="1">
                  <c:v>9.492482859509667</c:v>
                </c:pt>
                <c:pt idx="2">
                  <c:v>11.7774069266745</c:v>
                </c:pt>
                <c:pt idx="3">
                  <c:v>12.4916685655691</c:v>
                </c:pt>
                <c:pt idx="4">
                  <c:v>13.61495348814698</c:v>
                </c:pt>
                <c:pt idx="5">
                  <c:v>15.88393350101221</c:v>
                </c:pt>
                <c:pt idx="6">
                  <c:v>16.02123733367866</c:v>
                </c:pt>
                <c:pt idx="7">
                  <c:v>19.39415555270582</c:v>
                </c:pt>
                <c:pt idx="8">
                  <c:v>20.09729754143049</c:v>
                </c:pt>
                <c:pt idx="9">
                  <c:v>20.96606908502478</c:v>
                </c:pt>
                <c:pt idx="10">
                  <c:v>21.64724087429882</c:v>
                </c:pt>
                <c:pt idx="11">
                  <c:v>22.31477336590985</c:v>
                </c:pt>
                <c:pt idx="12">
                  <c:v>25.23609911687395</c:v>
                </c:pt>
                <c:pt idx="13">
                  <c:v>25.2680480999391</c:v>
                </c:pt>
                <c:pt idx="14">
                  <c:v>26.39909947864553</c:v>
                </c:pt>
                <c:pt idx="15">
                  <c:v>27.39073495952167</c:v>
                </c:pt>
                <c:pt idx="16">
                  <c:v>27.62820646181372</c:v>
                </c:pt>
                <c:pt idx="17">
                  <c:v>29.2042160304141</c:v>
                </c:pt>
                <c:pt idx="18">
                  <c:v>31.74674927540086</c:v>
                </c:pt>
                <c:pt idx="19">
                  <c:v>32.27918768726472</c:v>
                </c:pt>
                <c:pt idx="20">
                  <c:v>32.40005142710208</c:v>
                </c:pt>
                <c:pt idx="21">
                  <c:v>33.02527914753727</c:v>
                </c:pt>
                <c:pt idx="22">
                  <c:v>34.08612531360158</c:v>
                </c:pt>
                <c:pt idx="23">
                  <c:v>35.86750386994311</c:v>
                </c:pt>
                <c:pt idx="24">
                  <c:v>36.33041203161593</c:v>
                </c:pt>
                <c:pt idx="25">
                  <c:v>36.33051980833783</c:v>
                </c:pt>
                <c:pt idx="26">
                  <c:v>36.48703394834266</c:v>
                </c:pt>
                <c:pt idx="27">
                  <c:v>36.65070961463925</c:v>
                </c:pt>
                <c:pt idx="28">
                  <c:v>36.70606165102041</c:v>
                </c:pt>
                <c:pt idx="29">
                  <c:v>37.36636210706864</c:v>
                </c:pt>
                <c:pt idx="30">
                  <c:v>37.51276060895845</c:v>
                </c:pt>
                <c:pt idx="31">
                  <c:v>37.78121390286087</c:v>
                </c:pt>
                <c:pt idx="32">
                  <c:v>40.22201264768007</c:v>
                </c:pt>
                <c:pt idx="33">
                  <c:v>40.55936518364917</c:v>
                </c:pt>
                <c:pt idx="34">
                  <c:v>41.02429196188148</c:v>
                </c:pt>
                <c:pt idx="35">
                  <c:v>41.52422495364657</c:v>
                </c:pt>
                <c:pt idx="36">
                  <c:v>41.83620971890931</c:v>
                </c:pt>
                <c:pt idx="37">
                  <c:v>42.0135990074918</c:v>
                </c:pt>
                <c:pt idx="38">
                  <c:v>42.24335783681922</c:v>
                </c:pt>
                <c:pt idx="39">
                  <c:v>42.42805708920834</c:v>
                </c:pt>
                <c:pt idx="40">
                  <c:v>42.85497620473998</c:v>
                </c:pt>
                <c:pt idx="41">
                  <c:v>43.73535528527006</c:v>
                </c:pt>
                <c:pt idx="42">
                  <c:v>43.81767825176478</c:v>
                </c:pt>
                <c:pt idx="43">
                  <c:v>45.65080062845467</c:v>
                </c:pt>
                <c:pt idx="44">
                  <c:v>46.31041875865063</c:v>
                </c:pt>
                <c:pt idx="45">
                  <c:v>46.67176229949403</c:v>
                </c:pt>
                <c:pt idx="46">
                  <c:v>46.88000325084319</c:v>
                </c:pt>
                <c:pt idx="47">
                  <c:v>47.38520255761635</c:v>
                </c:pt>
                <c:pt idx="48">
                  <c:v>48.20019150266284</c:v>
                </c:pt>
                <c:pt idx="49">
                  <c:v>50.88868344948561</c:v>
                </c:pt>
                <c:pt idx="50">
                  <c:v>51.61966123905809</c:v>
                </c:pt>
                <c:pt idx="51">
                  <c:v>51.89109250421513</c:v>
                </c:pt>
                <c:pt idx="52">
                  <c:v>52.75534145650326</c:v>
                </c:pt>
                <c:pt idx="53">
                  <c:v>55.1098400752587</c:v>
                </c:pt>
                <c:pt idx="54">
                  <c:v>55.14633285416847</c:v>
                </c:pt>
                <c:pt idx="55">
                  <c:v>55.7493661066946</c:v>
                </c:pt>
                <c:pt idx="56">
                  <c:v>55.83042608655776</c:v>
                </c:pt>
                <c:pt idx="57">
                  <c:v>58.2929045266158</c:v>
                </c:pt>
                <c:pt idx="58">
                  <c:v>59.96429922166521</c:v>
                </c:pt>
                <c:pt idx="59">
                  <c:v>60.95114189771269</c:v>
                </c:pt>
                <c:pt idx="60">
                  <c:v>62.17834148662513</c:v>
                </c:pt>
                <c:pt idx="61">
                  <c:v>64.92294628180526</c:v>
                </c:pt>
                <c:pt idx="62">
                  <c:v>65.14909722565476</c:v>
                </c:pt>
                <c:pt idx="63">
                  <c:v>66.34894943500285</c:v>
                </c:pt>
                <c:pt idx="64">
                  <c:v>66.60526397951856</c:v>
                </c:pt>
                <c:pt idx="65">
                  <c:v>67.09840574994824</c:v>
                </c:pt>
                <c:pt idx="66">
                  <c:v>68.21768215512565</c:v>
                </c:pt>
                <c:pt idx="67">
                  <c:v>68.29062433346537</c:v>
                </c:pt>
                <c:pt idx="68">
                  <c:v>70.06309562931318</c:v>
                </c:pt>
                <c:pt idx="69">
                  <c:v>70.71293935026055</c:v>
                </c:pt>
                <c:pt idx="70">
                  <c:v>71.61187574770641</c:v>
                </c:pt>
                <c:pt idx="71">
                  <c:v>75.97437892752818</c:v>
                </c:pt>
                <c:pt idx="72">
                  <c:v>76.41202472066467</c:v>
                </c:pt>
                <c:pt idx="73">
                  <c:v>80.4968506547323</c:v>
                </c:pt>
                <c:pt idx="74">
                  <c:v>83.34366179248286</c:v>
                </c:pt>
                <c:pt idx="75">
                  <c:v>84.72045065389483</c:v>
                </c:pt>
                <c:pt idx="76">
                  <c:v>84.78319312150918</c:v>
                </c:pt>
                <c:pt idx="77">
                  <c:v>85.02666871529225</c:v>
                </c:pt>
                <c:pt idx="78">
                  <c:v>92.12251209657305</c:v>
                </c:pt>
                <c:pt idx="79">
                  <c:v>95.91400860423084</c:v>
                </c:pt>
                <c:pt idx="80">
                  <c:v>99.08244097535801</c:v>
                </c:pt>
                <c:pt idx="81">
                  <c:v>102.1995618610474</c:v>
                </c:pt>
                <c:pt idx="82">
                  <c:v>106.9793505590328</c:v>
                </c:pt>
                <c:pt idx="83">
                  <c:v>110.68350456621</c:v>
                </c:pt>
              </c:numCache>
            </c:numRef>
          </c:xVal>
          <c:yVal>
            <c:numRef>
              <c:f>ind_calcsoutput!$I$71:$I$154</c:f>
              <c:numCache>
                <c:formatCode>General</c:formatCode>
                <c:ptCount val="84"/>
                <c:pt idx="0">
                  <c:v>0.636441874857018</c:v>
                </c:pt>
                <c:pt idx="1">
                  <c:v>1.611791250148137</c:v>
                </c:pt>
                <c:pt idx="2">
                  <c:v>0.612272856683632</c:v>
                </c:pt>
                <c:pt idx="3">
                  <c:v>1.315726751536341</c:v>
                </c:pt>
                <c:pt idx="4">
                  <c:v>0.805214620810583</c:v>
                </c:pt>
                <c:pt idx="5">
                  <c:v>1.023869770699727</c:v>
                </c:pt>
                <c:pt idx="6">
                  <c:v>0.57341118765598</c:v>
                </c:pt>
                <c:pt idx="7">
                  <c:v>0.731717328422092</c:v>
                </c:pt>
                <c:pt idx="8">
                  <c:v>0.639054880533697</c:v>
                </c:pt>
                <c:pt idx="9">
                  <c:v>0.563873234026606</c:v>
                </c:pt>
                <c:pt idx="10">
                  <c:v>0.810945832690384</c:v>
                </c:pt>
                <c:pt idx="11">
                  <c:v>0.62986194078422</c:v>
                </c:pt>
                <c:pt idx="12">
                  <c:v>0.624111201311196</c:v>
                </c:pt>
                <c:pt idx="13">
                  <c:v>0.645650314611657</c:v>
                </c:pt>
                <c:pt idx="14">
                  <c:v>0.544385107922909</c:v>
                </c:pt>
                <c:pt idx="15">
                  <c:v>0.427307542467363</c:v>
                </c:pt>
                <c:pt idx="16">
                  <c:v>0.590792706164385</c:v>
                </c:pt>
                <c:pt idx="17">
                  <c:v>0.582285351488524</c:v>
                </c:pt>
                <c:pt idx="18">
                  <c:v>0.559363725261127</c:v>
                </c:pt>
                <c:pt idx="19">
                  <c:v>0.455331376767</c:v>
                </c:pt>
                <c:pt idx="20">
                  <c:v>0.407032742684287</c:v>
                </c:pt>
                <c:pt idx="21">
                  <c:v>0.525313911703601</c:v>
                </c:pt>
                <c:pt idx="22">
                  <c:v>0.395100351851594</c:v>
                </c:pt>
                <c:pt idx="23">
                  <c:v>0.561916406909983</c:v>
                </c:pt>
                <c:pt idx="24">
                  <c:v>0.124163906274617</c:v>
                </c:pt>
                <c:pt idx="25">
                  <c:v>0.436540462936319</c:v>
                </c:pt>
                <c:pt idx="26">
                  <c:v>0.17448994735792</c:v>
                </c:pt>
                <c:pt idx="27">
                  <c:v>0.203737727362395</c:v>
                </c:pt>
                <c:pt idx="28">
                  <c:v>0.0841235011167408</c:v>
                </c:pt>
                <c:pt idx="29">
                  <c:v>0.454903948559477</c:v>
                </c:pt>
                <c:pt idx="30">
                  <c:v>0.253753172220191</c:v>
                </c:pt>
                <c:pt idx="31">
                  <c:v>0.294432535939236</c:v>
                </c:pt>
                <c:pt idx="32">
                  <c:v>0.398106480365432</c:v>
                </c:pt>
                <c:pt idx="33">
                  <c:v>0.0</c:v>
                </c:pt>
                <c:pt idx="34">
                  <c:v>0.0</c:v>
                </c:pt>
                <c:pt idx="35">
                  <c:v>-0.0108288584188705</c:v>
                </c:pt>
                <c:pt idx="36">
                  <c:v>0.423371017973491</c:v>
                </c:pt>
                <c:pt idx="37">
                  <c:v>0.360714198247405</c:v>
                </c:pt>
                <c:pt idx="38">
                  <c:v>0.0</c:v>
                </c:pt>
                <c:pt idx="39">
                  <c:v>1.289372479698684</c:v>
                </c:pt>
                <c:pt idx="40">
                  <c:v>0.537769102674336</c:v>
                </c:pt>
                <c:pt idx="41">
                  <c:v>-0.0288326372571839</c:v>
                </c:pt>
                <c:pt idx="42">
                  <c:v>0.0</c:v>
                </c:pt>
                <c:pt idx="43">
                  <c:v>0.0</c:v>
                </c:pt>
                <c:pt idx="44">
                  <c:v>0.388301029960904</c:v>
                </c:pt>
                <c:pt idx="45">
                  <c:v>-0.0682492479070126</c:v>
                </c:pt>
                <c:pt idx="46">
                  <c:v>0.409359987100714</c:v>
                </c:pt>
                <c:pt idx="47">
                  <c:v>0.700315193623822</c:v>
                </c:pt>
                <c:pt idx="48">
                  <c:v>0.00166476908948814</c:v>
                </c:pt>
                <c:pt idx="49">
                  <c:v>-0.0703522031244399</c:v>
                </c:pt>
                <c:pt idx="50">
                  <c:v>0.602998360329442</c:v>
                </c:pt>
                <c:pt idx="51">
                  <c:v>0.320702944387521</c:v>
                </c:pt>
                <c:pt idx="52">
                  <c:v>0.355678415848571</c:v>
                </c:pt>
                <c:pt idx="53">
                  <c:v>0.256355628795724</c:v>
                </c:pt>
                <c:pt idx="54">
                  <c:v>0.543239247625574</c:v>
                </c:pt>
                <c:pt idx="55">
                  <c:v>-0.179742736465154</c:v>
                </c:pt>
                <c:pt idx="56">
                  <c:v>0.386811607833856</c:v>
                </c:pt>
                <c:pt idx="57">
                  <c:v>0.25761017284947</c:v>
                </c:pt>
                <c:pt idx="58">
                  <c:v>0.506556435348336</c:v>
                </c:pt>
                <c:pt idx="59">
                  <c:v>0.319339626441929</c:v>
                </c:pt>
                <c:pt idx="60">
                  <c:v>-0.154960160639121</c:v>
                </c:pt>
                <c:pt idx="61">
                  <c:v>0.454180403088438</c:v>
                </c:pt>
                <c:pt idx="62">
                  <c:v>0.281041836864606</c:v>
                </c:pt>
                <c:pt idx="63">
                  <c:v>0.16142246805563</c:v>
                </c:pt>
                <c:pt idx="64">
                  <c:v>0.123628966974556</c:v>
                </c:pt>
                <c:pt idx="65">
                  <c:v>0.183127589257247</c:v>
                </c:pt>
                <c:pt idx="66">
                  <c:v>0.252529517482509</c:v>
                </c:pt>
                <c:pt idx="67">
                  <c:v>0.19564746423248</c:v>
                </c:pt>
                <c:pt idx="68">
                  <c:v>0.242578224114176</c:v>
                </c:pt>
                <c:pt idx="69">
                  <c:v>0.310454502066872</c:v>
                </c:pt>
                <c:pt idx="70">
                  <c:v>0.225493803993345</c:v>
                </c:pt>
                <c:pt idx="71">
                  <c:v>0.200330236836203</c:v>
                </c:pt>
                <c:pt idx="72">
                  <c:v>0.789557026726176</c:v>
                </c:pt>
                <c:pt idx="73">
                  <c:v>0.511998036072268</c:v>
                </c:pt>
                <c:pt idx="74">
                  <c:v>0.329475635716734</c:v>
                </c:pt>
                <c:pt idx="75">
                  <c:v>0.0778384370379323</c:v>
                </c:pt>
                <c:pt idx="76">
                  <c:v>0.143159159721651</c:v>
                </c:pt>
                <c:pt idx="77">
                  <c:v>0.198856626568527</c:v>
                </c:pt>
                <c:pt idx="78">
                  <c:v>0.029705643841802</c:v>
                </c:pt>
                <c:pt idx="79">
                  <c:v>0.0935910135579457</c:v>
                </c:pt>
                <c:pt idx="80">
                  <c:v>0.136152847564258</c:v>
                </c:pt>
                <c:pt idx="81">
                  <c:v>0.168943533359342</c:v>
                </c:pt>
                <c:pt idx="82">
                  <c:v>0.255367759987398</c:v>
                </c:pt>
                <c:pt idx="83">
                  <c:v>0.37190095045866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9304"/>
        <c:axId val="442902312"/>
      </c:scatterChart>
      <c:valAx>
        <c:axId val="44289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2902312"/>
        <c:crosses val="autoZero"/>
        <c:crossBetween val="midCat"/>
      </c:valAx>
      <c:valAx>
        <c:axId val="44290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899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trn_calcs!$I$113</c:f>
              <c:strCache>
                <c:ptCount val="1"/>
                <c:pt idx="0">
                  <c:v>inc_elas</c:v>
                </c:pt>
              </c:strCache>
            </c:strRef>
          </c:tx>
          <c:spPr>
            <a:ln w="47625">
              <a:noFill/>
            </a:ln>
          </c:spPr>
          <c:xVal>
            <c:numRef>
              <c:f>trn_calcs!$H$114:$H$197</c:f>
              <c:numCache>
                <c:formatCode>General</c:formatCode>
                <c:ptCount val="84"/>
                <c:pt idx="0">
                  <c:v>0.843084</c:v>
                </c:pt>
                <c:pt idx="1">
                  <c:v>1.02209</c:v>
                </c:pt>
                <c:pt idx="2">
                  <c:v>1.05912</c:v>
                </c:pt>
                <c:pt idx="3">
                  <c:v>1.41765</c:v>
                </c:pt>
                <c:pt idx="4">
                  <c:v>2.07202</c:v>
                </c:pt>
                <c:pt idx="5">
                  <c:v>2.1479</c:v>
                </c:pt>
                <c:pt idx="6">
                  <c:v>2.34696</c:v>
                </c:pt>
                <c:pt idx="7">
                  <c:v>2.4403</c:v>
                </c:pt>
                <c:pt idx="8">
                  <c:v>3.09285</c:v>
                </c:pt>
                <c:pt idx="9">
                  <c:v>3.48064</c:v>
                </c:pt>
                <c:pt idx="10">
                  <c:v>3.75655</c:v>
                </c:pt>
                <c:pt idx="11">
                  <c:v>3.87798</c:v>
                </c:pt>
                <c:pt idx="12">
                  <c:v>4.12826</c:v>
                </c:pt>
                <c:pt idx="13">
                  <c:v>4.504</c:v>
                </c:pt>
                <c:pt idx="14">
                  <c:v>4.64055</c:v>
                </c:pt>
                <c:pt idx="15">
                  <c:v>5.48513</c:v>
                </c:pt>
                <c:pt idx="16">
                  <c:v>5.55401</c:v>
                </c:pt>
                <c:pt idx="17">
                  <c:v>5.78022</c:v>
                </c:pt>
                <c:pt idx="18">
                  <c:v>5.78182</c:v>
                </c:pt>
                <c:pt idx="19">
                  <c:v>6.05176</c:v>
                </c:pt>
                <c:pt idx="20">
                  <c:v>6.25367</c:v>
                </c:pt>
                <c:pt idx="21">
                  <c:v>6.7849</c:v>
                </c:pt>
                <c:pt idx="22">
                  <c:v>6.85805</c:v>
                </c:pt>
                <c:pt idx="23">
                  <c:v>7.65045</c:v>
                </c:pt>
                <c:pt idx="24">
                  <c:v>7.84117</c:v>
                </c:pt>
                <c:pt idx="25">
                  <c:v>8.0844</c:v>
                </c:pt>
                <c:pt idx="26">
                  <c:v>8.700150000000001</c:v>
                </c:pt>
                <c:pt idx="27">
                  <c:v>9.8822</c:v>
                </c:pt>
                <c:pt idx="28">
                  <c:v>10.6147</c:v>
                </c:pt>
                <c:pt idx="29">
                  <c:v>10.7892</c:v>
                </c:pt>
                <c:pt idx="30">
                  <c:v>11.1152</c:v>
                </c:pt>
                <c:pt idx="31">
                  <c:v>11.344</c:v>
                </c:pt>
                <c:pt idx="32">
                  <c:v>12.7072</c:v>
                </c:pt>
                <c:pt idx="33">
                  <c:v>12.9135</c:v>
                </c:pt>
                <c:pt idx="34">
                  <c:v>12.9535</c:v>
                </c:pt>
                <c:pt idx="35">
                  <c:v>14.4599</c:v>
                </c:pt>
                <c:pt idx="36">
                  <c:v>16.2193</c:v>
                </c:pt>
                <c:pt idx="37">
                  <c:v>16.7753</c:v>
                </c:pt>
                <c:pt idx="38">
                  <c:v>16.863</c:v>
                </c:pt>
                <c:pt idx="39">
                  <c:v>17.8222</c:v>
                </c:pt>
                <c:pt idx="40">
                  <c:v>17.8854</c:v>
                </c:pt>
                <c:pt idx="41">
                  <c:v>18.1513</c:v>
                </c:pt>
                <c:pt idx="42">
                  <c:v>18.6156</c:v>
                </c:pt>
                <c:pt idx="43">
                  <c:v>19.0365</c:v>
                </c:pt>
                <c:pt idx="44">
                  <c:v>19.1111</c:v>
                </c:pt>
                <c:pt idx="45">
                  <c:v>21.642</c:v>
                </c:pt>
                <c:pt idx="46">
                  <c:v>22.3208</c:v>
                </c:pt>
                <c:pt idx="47">
                  <c:v>23.5379</c:v>
                </c:pt>
                <c:pt idx="48">
                  <c:v>23.6507</c:v>
                </c:pt>
                <c:pt idx="49">
                  <c:v>24.158</c:v>
                </c:pt>
                <c:pt idx="50">
                  <c:v>25.8455</c:v>
                </c:pt>
                <c:pt idx="51">
                  <c:v>26.033</c:v>
                </c:pt>
                <c:pt idx="52">
                  <c:v>26.8022</c:v>
                </c:pt>
                <c:pt idx="53">
                  <c:v>27.1723</c:v>
                </c:pt>
                <c:pt idx="54">
                  <c:v>27.8406</c:v>
                </c:pt>
                <c:pt idx="55">
                  <c:v>29.026</c:v>
                </c:pt>
                <c:pt idx="56">
                  <c:v>30.6111</c:v>
                </c:pt>
                <c:pt idx="57">
                  <c:v>31.3516</c:v>
                </c:pt>
                <c:pt idx="58">
                  <c:v>32.2836</c:v>
                </c:pt>
                <c:pt idx="59">
                  <c:v>33.9497</c:v>
                </c:pt>
                <c:pt idx="60">
                  <c:v>34.0776</c:v>
                </c:pt>
                <c:pt idx="61">
                  <c:v>34.5738</c:v>
                </c:pt>
                <c:pt idx="62">
                  <c:v>37.4133</c:v>
                </c:pt>
                <c:pt idx="63">
                  <c:v>37.6962</c:v>
                </c:pt>
                <c:pt idx="64">
                  <c:v>39.5214</c:v>
                </c:pt>
                <c:pt idx="65">
                  <c:v>39.6357</c:v>
                </c:pt>
                <c:pt idx="66">
                  <c:v>40.2465</c:v>
                </c:pt>
                <c:pt idx="67">
                  <c:v>41.1297</c:v>
                </c:pt>
                <c:pt idx="68">
                  <c:v>41.2332</c:v>
                </c:pt>
                <c:pt idx="69">
                  <c:v>42.7888</c:v>
                </c:pt>
                <c:pt idx="70">
                  <c:v>44.8092</c:v>
                </c:pt>
                <c:pt idx="71">
                  <c:v>47.9722</c:v>
                </c:pt>
                <c:pt idx="72">
                  <c:v>48.6143</c:v>
                </c:pt>
                <c:pt idx="73">
                  <c:v>49.6738</c:v>
                </c:pt>
                <c:pt idx="74">
                  <c:v>50.2235</c:v>
                </c:pt>
                <c:pt idx="75">
                  <c:v>51.0954</c:v>
                </c:pt>
                <c:pt idx="76">
                  <c:v>53.8307</c:v>
                </c:pt>
                <c:pt idx="77">
                  <c:v>58.4853</c:v>
                </c:pt>
                <c:pt idx="78">
                  <c:v>60.6232</c:v>
                </c:pt>
                <c:pt idx="79">
                  <c:v>61.6952</c:v>
                </c:pt>
                <c:pt idx="80">
                  <c:v>71.7557</c:v>
                </c:pt>
                <c:pt idx="81">
                  <c:v>73.8759</c:v>
                </c:pt>
                <c:pt idx="82">
                  <c:v>88.5186</c:v>
                </c:pt>
                <c:pt idx="83">
                  <c:v>89.1134</c:v>
                </c:pt>
              </c:numCache>
            </c:numRef>
          </c:xVal>
          <c:yVal>
            <c:numRef>
              <c:f>trn_calcs!$I$114:$I$197</c:f>
              <c:numCache>
                <c:formatCode>General</c:formatCode>
                <c:ptCount val="84"/>
                <c:pt idx="0">
                  <c:v>1.842991484019862</c:v>
                </c:pt>
                <c:pt idx="1">
                  <c:v>1.222192389559567</c:v>
                </c:pt>
                <c:pt idx="2">
                  <c:v>1.785807342380778</c:v>
                </c:pt>
                <c:pt idx="3">
                  <c:v>1.146135173642995</c:v>
                </c:pt>
                <c:pt idx="4">
                  <c:v>1.003436796859295</c:v>
                </c:pt>
                <c:pt idx="5">
                  <c:v>0.983725931275264</c:v>
                </c:pt>
                <c:pt idx="6">
                  <c:v>1.45045091377733</c:v>
                </c:pt>
                <c:pt idx="7">
                  <c:v>0.536375140411926</c:v>
                </c:pt>
                <c:pt idx="8">
                  <c:v>0.994067768902744</c:v>
                </c:pt>
                <c:pt idx="9">
                  <c:v>0.82261774667995</c:v>
                </c:pt>
                <c:pt idx="10">
                  <c:v>0.429640440005485</c:v>
                </c:pt>
                <c:pt idx="11">
                  <c:v>0.860871260276755</c:v>
                </c:pt>
                <c:pt idx="12">
                  <c:v>1.321898475061962</c:v>
                </c:pt>
                <c:pt idx="13">
                  <c:v>1.759698421655971</c:v>
                </c:pt>
                <c:pt idx="14">
                  <c:v>1.382298484551103</c:v>
                </c:pt>
                <c:pt idx="15">
                  <c:v>0.677637132513837</c:v>
                </c:pt>
                <c:pt idx="16">
                  <c:v>0.686934530883048</c:v>
                </c:pt>
                <c:pt idx="17">
                  <c:v>1.64230693485089</c:v>
                </c:pt>
                <c:pt idx="18">
                  <c:v>0.341343861918246</c:v>
                </c:pt>
                <c:pt idx="19">
                  <c:v>1.324750770185043</c:v>
                </c:pt>
                <c:pt idx="20">
                  <c:v>0.790885818326189</c:v>
                </c:pt>
                <c:pt idx="21">
                  <c:v>0.748248270230011</c:v>
                </c:pt>
                <c:pt idx="22">
                  <c:v>1.09217105433637</c:v>
                </c:pt>
                <c:pt idx="23">
                  <c:v>1.366433175165816</c:v>
                </c:pt>
                <c:pt idx="24">
                  <c:v>0.995972782479354</c:v>
                </c:pt>
                <c:pt idx="25">
                  <c:v>0.51360479895611</c:v>
                </c:pt>
                <c:pt idx="26">
                  <c:v>0.191420630309837</c:v>
                </c:pt>
                <c:pt idx="27">
                  <c:v>0.806135240885921</c:v>
                </c:pt>
                <c:pt idx="28">
                  <c:v>1.10591123714112</c:v>
                </c:pt>
                <c:pt idx="29">
                  <c:v>0.582889197372437</c:v>
                </c:pt>
                <c:pt idx="30">
                  <c:v>0.614886699328283</c:v>
                </c:pt>
                <c:pt idx="31">
                  <c:v>0.797723240857516</c:v>
                </c:pt>
                <c:pt idx="32">
                  <c:v>0.41641101988072</c:v>
                </c:pt>
                <c:pt idx="33">
                  <c:v>0.144317669247478</c:v>
                </c:pt>
                <c:pt idx="34">
                  <c:v>0.555825793871324</c:v>
                </c:pt>
                <c:pt idx="35">
                  <c:v>0.766715507228907</c:v>
                </c:pt>
                <c:pt idx="36">
                  <c:v>0.914462386068938</c:v>
                </c:pt>
                <c:pt idx="37">
                  <c:v>0.410903446871629</c:v>
                </c:pt>
                <c:pt idx="38">
                  <c:v>0.437191466658256</c:v>
                </c:pt>
                <c:pt idx="39">
                  <c:v>0.500137637983832</c:v>
                </c:pt>
                <c:pt idx="40">
                  <c:v>0.466347556411835</c:v>
                </c:pt>
                <c:pt idx="41">
                  <c:v>0.613432347795952</c:v>
                </c:pt>
                <c:pt idx="42">
                  <c:v>0.718416926812386</c:v>
                </c:pt>
                <c:pt idx="43">
                  <c:v>0.22533892607828</c:v>
                </c:pt>
                <c:pt idx="44">
                  <c:v>0.104066738072247</c:v>
                </c:pt>
                <c:pt idx="45">
                  <c:v>1.45033619570372</c:v>
                </c:pt>
                <c:pt idx="46">
                  <c:v>0.552583580220924</c:v>
                </c:pt>
                <c:pt idx="47">
                  <c:v>0.809305908153968</c:v>
                </c:pt>
                <c:pt idx="48">
                  <c:v>0.441090934873928</c:v>
                </c:pt>
                <c:pt idx="49">
                  <c:v>0.641601683862991</c:v>
                </c:pt>
                <c:pt idx="50">
                  <c:v>1.193202999204377</c:v>
                </c:pt>
                <c:pt idx="51">
                  <c:v>0.280465968548372</c:v>
                </c:pt>
                <c:pt idx="52">
                  <c:v>0.326775681243088</c:v>
                </c:pt>
                <c:pt idx="53">
                  <c:v>0.205864803936747</c:v>
                </c:pt>
                <c:pt idx="54">
                  <c:v>0.525795720859987</c:v>
                </c:pt>
                <c:pt idx="55">
                  <c:v>-0.0425545918021834</c:v>
                </c:pt>
                <c:pt idx="56">
                  <c:v>0.291737669658312</c:v>
                </c:pt>
                <c:pt idx="57">
                  <c:v>0.75260605960874</c:v>
                </c:pt>
                <c:pt idx="58">
                  <c:v>0.208845572636853</c:v>
                </c:pt>
                <c:pt idx="59">
                  <c:v>0.206798297952166</c:v>
                </c:pt>
                <c:pt idx="60">
                  <c:v>0.898306726868007</c:v>
                </c:pt>
                <c:pt idx="61">
                  <c:v>0.953515852596708</c:v>
                </c:pt>
                <c:pt idx="62">
                  <c:v>-0.044054328313071</c:v>
                </c:pt>
                <c:pt idx="63">
                  <c:v>0.409118067529699</c:v>
                </c:pt>
                <c:pt idx="64">
                  <c:v>0.114521421836799</c:v>
                </c:pt>
                <c:pt idx="65">
                  <c:v>0.00398859608997114</c:v>
                </c:pt>
                <c:pt idx="66">
                  <c:v>0.859770658001549</c:v>
                </c:pt>
                <c:pt idx="67">
                  <c:v>0.607070888164296</c:v>
                </c:pt>
                <c:pt idx="68">
                  <c:v>0.13782223348784</c:v>
                </c:pt>
                <c:pt idx="69">
                  <c:v>0.0245078963599635</c:v>
                </c:pt>
                <c:pt idx="70">
                  <c:v>0.0889919123832764</c:v>
                </c:pt>
                <c:pt idx="71">
                  <c:v>0.250599424257242</c:v>
                </c:pt>
                <c:pt idx="72">
                  <c:v>0.626643472799879</c:v>
                </c:pt>
                <c:pt idx="73">
                  <c:v>0.366871804095838</c:v>
                </c:pt>
                <c:pt idx="74">
                  <c:v>0.0778131389239028</c:v>
                </c:pt>
                <c:pt idx="75">
                  <c:v>-0.0269290318777844</c:v>
                </c:pt>
                <c:pt idx="76">
                  <c:v>0.00633419313084673</c:v>
                </c:pt>
                <c:pt idx="77">
                  <c:v>0.424629149848867</c:v>
                </c:pt>
                <c:pt idx="78">
                  <c:v>0.0373604889110879</c:v>
                </c:pt>
                <c:pt idx="79">
                  <c:v>0.0166634683106957</c:v>
                </c:pt>
                <c:pt idx="80">
                  <c:v>0.265401598710169</c:v>
                </c:pt>
                <c:pt idx="81">
                  <c:v>-0.211112535846962</c:v>
                </c:pt>
                <c:pt idx="82">
                  <c:v>0.227251438819192</c:v>
                </c:pt>
                <c:pt idx="83">
                  <c:v>-0.119501565462401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81816"/>
        <c:axId val="454893192"/>
      </c:scatterChart>
      <c:valAx>
        <c:axId val="58778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4893192"/>
        <c:crosses val="autoZero"/>
        <c:crossBetween val="midCat"/>
      </c:valAx>
      <c:valAx>
        <c:axId val="45489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781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trn_calcs!$M$113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trn_calcs!$L$114:$L$127</c:f>
              <c:strCache>
                <c:ptCount val="14"/>
                <c:pt idx="0">
                  <c:v>0-2.5</c:v>
                </c:pt>
                <c:pt idx="1">
                  <c:v>2.5-5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</c:v>
                </c:pt>
              </c:strCache>
            </c:strRef>
          </c:cat>
          <c:val>
            <c:numRef>
              <c:f>trn_calcs!$M$114:$M$127</c:f>
              <c:numCache>
                <c:formatCode>General</c:formatCode>
                <c:ptCount val="14"/>
                <c:pt idx="0">
                  <c:v>1.246389396490877</c:v>
                </c:pt>
                <c:pt idx="1">
                  <c:v>1.081584656733425</c:v>
                </c:pt>
                <c:pt idx="2">
                  <c:v>0.859834230849283</c:v>
                </c:pt>
                <c:pt idx="3">
                  <c:v>0.623085045615973</c:v>
                </c:pt>
                <c:pt idx="4">
                  <c:v>0.487810825861484</c:v>
                </c:pt>
                <c:pt idx="5">
                  <c:v>0.778983660563106</c:v>
                </c:pt>
                <c:pt idx="6">
                  <c:v>0.414925096998398</c:v>
                </c:pt>
                <c:pt idx="7">
                  <c:v>0.551968363220131</c:v>
                </c:pt>
                <c:pt idx="8">
                  <c:v>0.120893439285849</c:v>
                </c:pt>
                <c:pt idx="9">
                  <c:v>0.343632717679385</c:v>
                </c:pt>
                <c:pt idx="10">
                  <c:v>0.414704900384319</c:v>
                </c:pt>
                <c:pt idx="11">
                  <c:v>0.0190727667256551</c:v>
                </c:pt>
                <c:pt idx="12">
                  <c:v>0.424629149848867</c:v>
                </c:pt>
                <c:pt idx="13">
                  <c:v>0.0360104822402969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920456"/>
        <c:axId val="588072104"/>
      </c:barChart>
      <c:catAx>
        <c:axId val="58792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588072104"/>
        <c:crosses val="autoZero"/>
        <c:auto val="1"/>
        <c:lblAlgn val="ctr"/>
        <c:lblOffset val="100"/>
        <c:noMultiLvlLbl val="0"/>
      </c:catAx>
      <c:valAx>
        <c:axId val="588072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92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ind_calcsoutput!$M$70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ind_calcsoutput!$L$71:$L$84</c:f>
              <c:strCache>
                <c:ptCount val="13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  <c:pt idx="6">
                  <c:v>50-60</c:v>
                </c:pt>
                <c:pt idx="7">
                  <c:v>60-70</c:v>
                </c:pt>
                <c:pt idx="8">
                  <c:v>70-80</c:v>
                </c:pt>
                <c:pt idx="9">
                  <c:v>80-90</c:v>
                </c:pt>
                <c:pt idx="10">
                  <c:v>90-100</c:v>
                </c:pt>
                <c:pt idx="11">
                  <c:v>100-110</c:v>
                </c:pt>
                <c:pt idx="12">
                  <c:v>110-120</c:v>
                </c:pt>
              </c:strCache>
            </c:strRef>
          </c:cat>
          <c:val>
            <c:numRef>
              <c:f>ind_calcsoutput!$M$71:$M$84</c:f>
              <c:numCache>
                <c:formatCode>General</c:formatCode>
                <c:ptCount val="14"/>
                <c:pt idx="0">
                  <c:v>1.124116562502577</c:v>
                </c:pt>
                <c:pt idx="1">
                  <c:v>0.911071409676852</c:v>
                </c:pt>
                <c:pt idx="2">
                  <c:v>0.776332762259266</c:v>
                </c:pt>
                <c:pt idx="3">
                  <c:v>0.605826811200094</c:v>
                </c:pt>
                <c:pt idx="4">
                  <c:v>0.352157408353178</c:v>
                </c:pt>
                <c:pt idx="5">
                  <c:v>0.258886089126542</c:v>
                </c:pt>
                <c:pt idx="6">
                  <c:v>0.29798578734289</c:v>
                </c:pt>
                <c:pt idx="7">
                  <c:v>0.201773079084253</c:v>
                </c:pt>
                <c:pt idx="8">
                  <c:v>0.353682758747354</c:v>
                </c:pt>
                <c:pt idx="9">
                  <c:v>0.252265579023423</c:v>
                </c:pt>
                <c:pt idx="10">
                  <c:v>0.0864831683213353</c:v>
                </c:pt>
                <c:pt idx="11">
                  <c:v>0.21215564667337</c:v>
                </c:pt>
                <c:pt idx="12">
                  <c:v>0.37190095045866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780184"/>
        <c:axId val="587698488"/>
      </c:barChart>
      <c:catAx>
        <c:axId val="45478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587698488"/>
        <c:crosses val="autoZero"/>
        <c:auto val="1"/>
        <c:lblAlgn val="ctr"/>
        <c:lblOffset val="100"/>
        <c:noMultiLvlLbl val="0"/>
      </c:catAx>
      <c:valAx>
        <c:axId val="58769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78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ind_calcs_GDP!$H$37:$H$120</c:f>
              <c:numCache>
                <c:formatCode>General</c:formatCode>
                <c:ptCount val="84"/>
                <c:pt idx="0">
                  <c:v>0.843084</c:v>
                </c:pt>
                <c:pt idx="1">
                  <c:v>1.02209</c:v>
                </c:pt>
                <c:pt idx="2">
                  <c:v>1.05912</c:v>
                </c:pt>
                <c:pt idx="3">
                  <c:v>1.41765</c:v>
                </c:pt>
                <c:pt idx="4">
                  <c:v>2.07202</c:v>
                </c:pt>
                <c:pt idx="5">
                  <c:v>2.1479</c:v>
                </c:pt>
                <c:pt idx="6">
                  <c:v>2.34696</c:v>
                </c:pt>
                <c:pt idx="7">
                  <c:v>2.4403</c:v>
                </c:pt>
                <c:pt idx="8">
                  <c:v>3.09285</c:v>
                </c:pt>
                <c:pt idx="9">
                  <c:v>3.48064</c:v>
                </c:pt>
                <c:pt idx="10">
                  <c:v>3.75655</c:v>
                </c:pt>
                <c:pt idx="11">
                  <c:v>3.87798</c:v>
                </c:pt>
                <c:pt idx="12">
                  <c:v>4.12826</c:v>
                </c:pt>
                <c:pt idx="13">
                  <c:v>4.504</c:v>
                </c:pt>
                <c:pt idx="14">
                  <c:v>4.64055</c:v>
                </c:pt>
                <c:pt idx="15">
                  <c:v>5.48513</c:v>
                </c:pt>
                <c:pt idx="16">
                  <c:v>5.55401</c:v>
                </c:pt>
                <c:pt idx="17">
                  <c:v>5.78022</c:v>
                </c:pt>
                <c:pt idx="18">
                  <c:v>5.78182</c:v>
                </c:pt>
                <c:pt idx="19">
                  <c:v>6.05176</c:v>
                </c:pt>
                <c:pt idx="20">
                  <c:v>6.25367</c:v>
                </c:pt>
                <c:pt idx="21">
                  <c:v>6.7849</c:v>
                </c:pt>
                <c:pt idx="22">
                  <c:v>6.85805</c:v>
                </c:pt>
                <c:pt idx="23">
                  <c:v>7.65045</c:v>
                </c:pt>
                <c:pt idx="24">
                  <c:v>7.84117</c:v>
                </c:pt>
                <c:pt idx="25">
                  <c:v>8.0844</c:v>
                </c:pt>
                <c:pt idx="26">
                  <c:v>8.700150000000001</c:v>
                </c:pt>
                <c:pt idx="27">
                  <c:v>9.8822</c:v>
                </c:pt>
                <c:pt idx="28">
                  <c:v>10.6147</c:v>
                </c:pt>
                <c:pt idx="29">
                  <c:v>10.7892</c:v>
                </c:pt>
                <c:pt idx="30">
                  <c:v>11.1152</c:v>
                </c:pt>
                <c:pt idx="31">
                  <c:v>11.344</c:v>
                </c:pt>
                <c:pt idx="32">
                  <c:v>12.7072</c:v>
                </c:pt>
                <c:pt idx="33">
                  <c:v>12.9135</c:v>
                </c:pt>
                <c:pt idx="34">
                  <c:v>12.9535</c:v>
                </c:pt>
                <c:pt idx="35">
                  <c:v>14.4599</c:v>
                </c:pt>
                <c:pt idx="36">
                  <c:v>16.2193</c:v>
                </c:pt>
                <c:pt idx="37">
                  <c:v>16.7753</c:v>
                </c:pt>
                <c:pt idx="38">
                  <c:v>16.863</c:v>
                </c:pt>
                <c:pt idx="39">
                  <c:v>17.8222</c:v>
                </c:pt>
                <c:pt idx="40">
                  <c:v>17.8854</c:v>
                </c:pt>
                <c:pt idx="41">
                  <c:v>18.1513</c:v>
                </c:pt>
                <c:pt idx="42">
                  <c:v>18.6156</c:v>
                </c:pt>
                <c:pt idx="43">
                  <c:v>19.0365</c:v>
                </c:pt>
                <c:pt idx="44">
                  <c:v>19.1111</c:v>
                </c:pt>
                <c:pt idx="45">
                  <c:v>21.642</c:v>
                </c:pt>
                <c:pt idx="46">
                  <c:v>22.3208</c:v>
                </c:pt>
                <c:pt idx="47">
                  <c:v>23.5379</c:v>
                </c:pt>
                <c:pt idx="48">
                  <c:v>23.6507</c:v>
                </c:pt>
                <c:pt idx="49">
                  <c:v>24.158</c:v>
                </c:pt>
                <c:pt idx="50">
                  <c:v>25.8455</c:v>
                </c:pt>
                <c:pt idx="51">
                  <c:v>26.033</c:v>
                </c:pt>
                <c:pt idx="52">
                  <c:v>26.8022</c:v>
                </c:pt>
                <c:pt idx="53">
                  <c:v>27.1723</c:v>
                </c:pt>
                <c:pt idx="54">
                  <c:v>27.8406</c:v>
                </c:pt>
                <c:pt idx="55">
                  <c:v>29.026</c:v>
                </c:pt>
                <c:pt idx="56">
                  <c:v>30.6111</c:v>
                </c:pt>
                <c:pt idx="57">
                  <c:v>31.3516</c:v>
                </c:pt>
                <c:pt idx="58">
                  <c:v>32.2836</c:v>
                </c:pt>
                <c:pt idx="59">
                  <c:v>33.9497</c:v>
                </c:pt>
                <c:pt idx="60">
                  <c:v>34.0776</c:v>
                </c:pt>
                <c:pt idx="61">
                  <c:v>34.5738</c:v>
                </c:pt>
                <c:pt idx="62">
                  <c:v>37.4133</c:v>
                </c:pt>
                <c:pt idx="63">
                  <c:v>37.6962</c:v>
                </c:pt>
                <c:pt idx="64">
                  <c:v>39.5214</c:v>
                </c:pt>
                <c:pt idx="65">
                  <c:v>39.6357</c:v>
                </c:pt>
                <c:pt idx="66">
                  <c:v>40.2465</c:v>
                </c:pt>
                <c:pt idx="67">
                  <c:v>41.1297</c:v>
                </c:pt>
                <c:pt idx="68">
                  <c:v>41.2332</c:v>
                </c:pt>
                <c:pt idx="69">
                  <c:v>42.7888</c:v>
                </c:pt>
                <c:pt idx="70">
                  <c:v>44.8092</c:v>
                </c:pt>
                <c:pt idx="71">
                  <c:v>47.9722</c:v>
                </c:pt>
                <c:pt idx="72">
                  <c:v>48.6143</c:v>
                </c:pt>
                <c:pt idx="73">
                  <c:v>49.6738</c:v>
                </c:pt>
                <c:pt idx="74">
                  <c:v>50.2235</c:v>
                </c:pt>
                <c:pt idx="75">
                  <c:v>51.0954</c:v>
                </c:pt>
                <c:pt idx="76">
                  <c:v>53.8307</c:v>
                </c:pt>
                <c:pt idx="77">
                  <c:v>58.4853</c:v>
                </c:pt>
                <c:pt idx="78">
                  <c:v>60.6232</c:v>
                </c:pt>
                <c:pt idx="79">
                  <c:v>61.6952</c:v>
                </c:pt>
                <c:pt idx="80">
                  <c:v>71.7557</c:v>
                </c:pt>
                <c:pt idx="81">
                  <c:v>73.8759</c:v>
                </c:pt>
                <c:pt idx="82">
                  <c:v>88.5186</c:v>
                </c:pt>
                <c:pt idx="83">
                  <c:v>89.1134</c:v>
                </c:pt>
              </c:numCache>
            </c:numRef>
          </c:xVal>
          <c:yVal>
            <c:numRef>
              <c:f>ind_calcs_GDP!$I$37:$I$120</c:f>
              <c:numCache>
                <c:formatCode>General</c:formatCode>
                <c:ptCount val="84"/>
                <c:pt idx="0">
                  <c:v>1.611791250148137</c:v>
                </c:pt>
                <c:pt idx="1">
                  <c:v>0.636441874857018</c:v>
                </c:pt>
                <c:pt idx="2">
                  <c:v>1.315726751536341</c:v>
                </c:pt>
                <c:pt idx="3">
                  <c:v>1.023869770699727</c:v>
                </c:pt>
                <c:pt idx="4">
                  <c:v>0.612272856683632</c:v>
                </c:pt>
                <c:pt idx="5">
                  <c:v>0.810945832690384</c:v>
                </c:pt>
                <c:pt idx="6">
                  <c:v>0.805214620810583</c:v>
                </c:pt>
                <c:pt idx="7">
                  <c:v>0.386811607833856</c:v>
                </c:pt>
                <c:pt idx="8">
                  <c:v>0.427307542467363</c:v>
                </c:pt>
                <c:pt idx="9">
                  <c:v>0.590792706164385</c:v>
                </c:pt>
                <c:pt idx="10">
                  <c:v>0.319339626441929</c:v>
                </c:pt>
                <c:pt idx="11">
                  <c:v>0.57341118765598</c:v>
                </c:pt>
                <c:pt idx="12">
                  <c:v>0.731717328422092</c:v>
                </c:pt>
                <c:pt idx="13">
                  <c:v>0.639054880533697</c:v>
                </c:pt>
                <c:pt idx="14">
                  <c:v>1.289372479698684</c:v>
                </c:pt>
                <c:pt idx="15">
                  <c:v>0.455331376767</c:v>
                </c:pt>
                <c:pt idx="16">
                  <c:v>0.407032742684287</c:v>
                </c:pt>
                <c:pt idx="17">
                  <c:v>0.62986194078422</c:v>
                </c:pt>
                <c:pt idx="18">
                  <c:v>0.281041836864606</c:v>
                </c:pt>
                <c:pt idx="19">
                  <c:v>0.700315193623822</c:v>
                </c:pt>
                <c:pt idx="20">
                  <c:v>0.395100351851594</c:v>
                </c:pt>
                <c:pt idx="21">
                  <c:v>0.563873234026606</c:v>
                </c:pt>
                <c:pt idx="22">
                  <c:v>0.645650314611657</c:v>
                </c:pt>
                <c:pt idx="23">
                  <c:v>0.624111201311196</c:v>
                </c:pt>
                <c:pt idx="24">
                  <c:v>0.602998360329442</c:v>
                </c:pt>
                <c:pt idx="25">
                  <c:v>0.436540462936319</c:v>
                </c:pt>
                <c:pt idx="26">
                  <c:v>0.252529517482509</c:v>
                </c:pt>
                <c:pt idx="27">
                  <c:v>0.543239247625574</c:v>
                </c:pt>
                <c:pt idx="28">
                  <c:v>0.582285351488524</c:v>
                </c:pt>
                <c:pt idx="29">
                  <c:v>0.398106480365432</c:v>
                </c:pt>
                <c:pt idx="30">
                  <c:v>0.544385107922909</c:v>
                </c:pt>
                <c:pt idx="31">
                  <c:v>0.559363725261127</c:v>
                </c:pt>
                <c:pt idx="32">
                  <c:v>0.423371017973491</c:v>
                </c:pt>
                <c:pt idx="33">
                  <c:v>0.225493803993345</c:v>
                </c:pt>
                <c:pt idx="34">
                  <c:v>0.506556435348336</c:v>
                </c:pt>
                <c:pt idx="35">
                  <c:v>0.789557026726176</c:v>
                </c:pt>
                <c:pt idx="36">
                  <c:v>0.561916406909983</c:v>
                </c:pt>
                <c:pt idx="37">
                  <c:v>0.388301029960904</c:v>
                </c:pt>
                <c:pt idx="38">
                  <c:v>0.454180403088438</c:v>
                </c:pt>
                <c:pt idx="39">
                  <c:v>0.454903948559477</c:v>
                </c:pt>
                <c:pt idx="40">
                  <c:v>0.525313911703601</c:v>
                </c:pt>
                <c:pt idx="41">
                  <c:v>0.511998036072268</c:v>
                </c:pt>
                <c:pt idx="42">
                  <c:v>0.294432535939236</c:v>
                </c:pt>
                <c:pt idx="43">
                  <c:v>0.200330236836203</c:v>
                </c:pt>
                <c:pt idx="44">
                  <c:v>0.409359987100714</c:v>
                </c:pt>
                <c:pt idx="45">
                  <c:v>0.310454502066872</c:v>
                </c:pt>
                <c:pt idx="46">
                  <c:v>0.253753172220191</c:v>
                </c:pt>
                <c:pt idx="47">
                  <c:v>0.37190095045866</c:v>
                </c:pt>
                <c:pt idx="48">
                  <c:v>0.329475635716734</c:v>
                </c:pt>
                <c:pt idx="49">
                  <c:v>0.537769102674336</c:v>
                </c:pt>
                <c:pt idx="50">
                  <c:v>0.242578224114176</c:v>
                </c:pt>
                <c:pt idx="51">
                  <c:v>0.320702944387521</c:v>
                </c:pt>
                <c:pt idx="52">
                  <c:v>0.203737727362395</c:v>
                </c:pt>
                <c:pt idx="53">
                  <c:v>0.360714198247405</c:v>
                </c:pt>
                <c:pt idx="54">
                  <c:v>0.255367759987398</c:v>
                </c:pt>
                <c:pt idx="55">
                  <c:v>0.355678415848571</c:v>
                </c:pt>
                <c:pt idx="56">
                  <c:v>0.198856626568527</c:v>
                </c:pt>
                <c:pt idx="57">
                  <c:v>0.19564746423248</c:v>
                </c:pt>
                <c:pt idx="58">
                  <c:v>0.17448994735792</c:v>
                </c:pt>
                <c:pt idx="59">
                  <c:v>0.168943533359342</c:v>
                </c:pt>
                <c:pt idx="60">
                  <c:v>-0.154960160639121</c:v>
                </c:pt>
                <c:pt idx="61">
                  <c:v>0.00166476908948814</c:v>
                </c:pt>
                <c:pt idx="62">
                  <c:v>0.256355628795724</c:v>
                </c:pt>
                <c:pt idx="63">
                  <c:v>0.183127589257247</c:v>
                </c:pt>
                <c:pt idx="64">
                  <c:v>0.124163906274617</c:v>
                </c:pt>
                <c:pt idx="65">
                  <c:v>0.143159159721651</c:v>
                </c:pt>
                <c:pt idx="66">
                  <c:v>-0.179742736465154</c:v>
                </c:pt>
                <c:pt idx="67">
                  <c:v>0.0</c:v>
                </c:pt>
                <c:pt idx="68">
                  <c:v>0.136152847564258</c:v>
                </c:pt>
                <c:pt idx="69">
                  <c:v>0.25761017284947</c:v>
                </c:pt>
                <c:pt idx="70">
                  <c:v>0.16142246805563</c:v>
                </c:pt>
                <c:pt idx="71">
                  <c:v>0.0841235011167408</c:v>
                </c:pt>
                <c:pt idx="72">
                  <c:v>-0.0703522031244399</c:v>
                </c:pt>
                <c:pt idx="73">
                  <c:v>0.0</c:v>
                </c:pt>
                <c:pt idx="74">
                  <c:v>0.0935910135579457</c:v>
                </c:pt>
                <c:pt idx="75">
                  <c:v>0.0778384370379323</c:v>
                </c:pt>
                <c:pt idx="76">
                  <c:v>0.123628966974556</c:v>
                </c:pt>
                <c:pt idx="77">
                  <c:v>-0.0682492479070126</c:v>
                </c:pt>
                <c:pt idx="78">
                  <c:v>0.0</c:v>
                </c:pt>
                <c:pt idx="79">
                  <c:v>0.029705643841802</c:v>
                </c:pt>
                <c:pt idx="80">
                  <c:v>-0.0288326372571839</c:v>
                </c:pt>
                <c:pt idx="81">
                  <c:v>0.0</c:v>
                </c:pt>
                <c:pt idx="82">
                  <c:v>-0.0108288584188705</c:v>
                </c:pt>
                <c:pt idx="8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25608"/>
        <c:axId val="587528568"/>
      </c:scatterChart>
      <c:valAx>
        <c:axId val="58752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7528568"/>
        <c:crosses val="autoZero"/>
        <c:crossBetween val="midCat"/>
      </c:valAx>
      <c:valAx>
        <c:axId val="58752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525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ind_calcs_GDP!$M$36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ind_calcs_GDP!$L$37:$L$50</c:f>
              <c:strCache>
                <c:ptCount val="14"/>
                <c:pt idx="0">
                  <c:v>0-2.5</c:v>
                </c:pt>
                <c:pt idx="1">
                  <c:v>2.5-5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</c:v>
                </c:pt>
              </c:strCache>
            </c:strRef>
          </c:cat>
          <c:val>
            <c:numRef>
              <c:f>ind_calcs_GDP!$M$37:$M$50</c:f>
              <c:numCache>
                <c:formatCode>General</c:formatCode>
                <c:ptCount val="14"/>
                <c:pt idx="0">
                  <c:v>0.90038432065746</c:v>
                </c:pt>
                <c:pt idx="1">
                  <c:v>0.652999393054876</c:v>
                </c:pt>
                <c:pt idx="2">
                  <c:v>0.502894290838372</c:v>
                </c:pt>
                <c:pt idx="3">
                  <c:v>0.503639868634917</c:v>
                </c:pt>
                <c:pt idx="4">
                  <c:v>0.422304055130091</c:v>
                </c:pt>
                <c:pt idx="5">
                  <c:v>0.360670672627358</c:v>
                </c:pt>
                <c:pt idx="6">
                  <c:v>0.289796544991244</c:v>
                </c:pt>
                <c:pt idx="7">
                  <c:v>0.097440363328106</c:v>
                </c:pt>
                <c:pt idx="8">
                  <c:v>0.17670157101231</c:v>
                </c:pt>
                <c:pt idx="9">
                  <c:v>0.0750885504008407</c:v>
                </c:pt>
                <c:pt idx="10">
                  <c:v>0.0045904326641003</c:v>
                </c:pt>
                <c:pt idx="11">
                  <c:v>0.0983528058568114</c:v>
                </c:pt>
                <c:pt idx="12">
                  <c:v>-0.0682492479070126</c:v>
                </c:pt>
                <c:pt idx="13">
                  <c:v>-0.00165930863904206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553528"/>
        <c:axId val="587556536"/>
      </c:barChart>
      <c:catAx>
        <c:axId val="58755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587556536"/>
        <c:crosses val="autoZero"/>
        <c:auto val="1"/>
        <c:lblAlgn val="ctr"/>
        <c:lblOffset val="100"/>
        <c:noMultiLvlLbl val="0"/>
      </c:catAx>
      <c:valAx>
        <c:axId val="58755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55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cement_calcs!$H$37:$H$120</c:f>
              <c:numCache>
                <c:formatCode>General</c:formatCode>
                <c:ptCount val="84"/>
                <c:pt idx="0">
                  <c:v>0.843084</c:v>
                </c:pt>
                <c:pt idx="1">
                  <c:v>1.02209</c:v>
                </c:pt>
                <c:pt idx="2">
                  <c:v>1.05912</c:v>
                </c:pt>
                <c:pt idx="3">
                  <c:v>1.41765</c:v>
                </c:pt>
                <c:pt idx="4">
                  <c:v>2.07202</c:v>
                </c:pt>
                <c:pt idx="5">
                  <c:v>2.1479</c:v>
                </c:pt>
                <c:pt idx="6">
                  <c:v>2.34696</c:v>
                </c:pt>
                <c:pt idx="7">
                  <c:v>2.4403</c:v>
                </c:pt>
                <c:pt idx="8">
                  <c:v>3.09285</c:v>
                </c:pt>
                <c:pt idx="9">
                  <c:v>3.48064</c:v>
                </c:pt>
                <c:pt idx="10">
                  <c:v>3.75655</c:v>
                </c:pt>
                <c:pt idx="11">
                  <c:v>3.87798</c:v>
                </c:pt>
                <c:pt idx="12">
                  <c:v>4.12826</c:v>
                </c:pt>
                <c:pt idx="13">
                  <c:v>4.504</c:v>
                </c:pt>
                <c:pt idx="14">
                  <c:v>4.64055</c:v>
                </c:pt>
                <c:pt idx="15">
                  <c:v>5.48513</c:v>
                </c:pt>
                <c:pt idx="16">
                  <c:v>5.55401</c:v>
                </c:pt>
                <c:pt idx="17">
                  <c:v>5.78022</c:v>
                </c:pt>
                <c:pt idx="18">
                  <c:v>5.78182</c:v>
                </c:pt>
                <c:pt idx="19">
                  <c:v>6.05176</c:v>
                </c:pt>
                <c:pt idx="20">
                  <c:v>6.25367</c:v>
                </c:pt>
                <c:pt idx="21">
                  <c:v>6.7849</c:v>
                </c:pt>
                <c:pt idx="22">
                  <c:v>6.85805</c:v>
                </c:pt>
                <c:pt idx="23">
                  <c:v>7.65045</c:v>
                </c:pt>
                <c:pt idx="24">
                  <c:v>7.84117</c:v>
                </c:pt>
                <c:pt idx="25">
                  <c:v>8.0844</c:v>
                </c:pt>
                <c:pt idx="26">
                  <c:v>8.700150000000001</c:v>
                </c:pt>
                <c:pt idx="27">
                  <c:v>9.8822</c:v>
                </c:pt>
                <c:pt idx="28">
                  <c:v>10.6147</c:v>
                </c:pt>
                <c:pt idx="29">
                  <c:v>10.7892</c:v>
                </c:pt>
                <c:pt idx="30">
                  <c:v>11.1152</c:v>
                </c:pt>
                <c:pt idx="31">
                  <c:v>11.344</c:v>
                </c:pt>
                <c:pt idx="32">
                  <c:v>12.7072</c:v>
                </c:pt>
                <c:pt idx="33">
                  <c:v>12.9135</c:v>
                </c:pt>
                <c:pt idx="34">
                  <c:v>12.9535</c:v>
                </c:pt>
                <c:pt idx="35">
                  <c:v>14.4599</c:v>
                </c:pt>
                <c:pt idx="36">
                  <c:v>16.2193</c:v>
                </c:pt>
                <c:pt idx="37">
                  <c:v>16.7753</c:v>
                </c:pt>
                <c:pt idx="38">
                  <c:v>16.863</c:v>
                </c:pt>
                <c:pt idx="39">
                  <c:v>17.8222</c:v>
                </c:pt>
                <c:pt idx="40">
                  <c:v>17.8854</c:v>
                </c:pt>
                <c:pt idx="41">
                  <c:v>18.1513</c:v>
                </c:pt>
                <c:pt idx="42">
                  <c:v>18.6156</c:v>
                </c:pt>
                <c:pt idx="43">
                  <c:v>19.0365</c:v>
                </c:pt>
                <c:pt idx="44">
                  <c:v>19.1111</c:v>
                </c:pt>
                <c:pt idx="45">
                  <c:v>21.642</c:v>
                </c:pt>
                <c:pt idx="46">
                  <c:v>22.3208</c:v>
                </c:pt>
                <c:pt idx="47">
                  <c:v>23.5379</c:v>
                </c:pt>
                <c:pt idx="48">
                  <c:v>23.6507</c:v>
                </c:pt>
                <c:pt idx="49">
                  <c:v>24.158</c:v>
                </c:pt>
                <c:pt idx="50">
                  <c:v>25.8455</c:v>
                </c:pt>
                <c:pt idx="51">
                  <c:v>26.033</c:v>
                </c:pt>
                <c:pt idx="52">
                  <c:v>26.8022</c:v>
                </c:pt>
                <c:pt idx="53">
                  <c:v>27.1723</c:v>
                </c:pt>
                <c:pt idx="54">
                  <c:v>27.8406</c:v>
                </c:pt>
                <c:pt idx="55">
                  <c:v>29.026</c:v>
                </c:pt>
                <c:pt idx="56">
                  <c:v>30.6111</c:v>
                </c:pt>
                <c:pt idx="57">
                  <c:v>31.3516</c:v>
                </c:pt>
                <c:pt idx="58">
                  <c:v>32.2836</c:v>
                </c:pt>
                <c:pt idx="59">
                  <c:v>33.9497</c:v>
                </c:pt>
                <c:pt idx="60">
                  <c:v>34.0776</c:v>
                </c:pt>
                <c:pt idx="61">
                  <c:v>34.5738</c:v>
                </c:pt>
                <c:pt idx="62">
                  <c:v>37.4133</c:v>
                </c:pt>
                <c:pt idx="63">
                  <c:v>37.6962</c:v>
                </c:pt>
                <c:pt idx="64">
                  <c:v>39.5214</c:v>
                </c:pt>
                <c:pt idx="65">
                  <c:v>39.6357</c:v>
                </c:pt>
                <c:pt idx="66">
                  <c:v>40.2465</c:v>
                </c:pt>
                <c:pt idx="67">
                  <c:v>41.1297</c:v>
                </c:pt>
                <c:pt idx="68">
                  <c:v>41.2332</c:v>
                </c:pt>
                <c:pt idx="69">
                  <c:v>42.7888</c:v>
                </c:pt>
                <c:pt idx="70">
                  <c:v>44.8092</c:v>
                </c:pt>
                <c:pt idx="71">
                  <c:v>47.9722</c:v>
                </c:pt>
                <c:pt idx="72">
                  <c:v>48.6143</c:v>
                </c:pt>
                <c:pt idx="73">
                  <c:v>49.6738</c:v>
                </c:pt>
                <c:pt idx="74">
                  <c:v>50.2235</c:v>
                </c:pt>
                <c:pt idx="75">
                  <c:v>51.0954</c:v>
                </c:pt>
                <c:pt idx="76">
                  <c:v>53.8307</c:v>
                </c:pt>
                <c:pt idx="77">
                  <c:v>58.4853</c:v>
                </c:pt>
                <c:pt idx="78">
                  <c:v>60.6232</c:v>
                </c:pt>
                <c:pt idx="79">
                  <c:v>61.6952</c:v>
                </c:pt>
                <c:pt idx="80">
                  <c:v>71.7557</c:v>
                </c:pt>
                <c:pt idx="81">
                  <c:v>73.8759</c:v>
                </c:pt>
                <c:pt idx="82">
                  <c:v>88.5186</c:v>
                </c:pt>
                <c:pt idx="83">
                  <c:v>89.1134</c:v>
                </c:pt>
              </c:numCache>
            </c:numRef>
          </c:xVal>
          <c:yVal>
            <c:numRef>
              <c:f>cement_calcs!$I$37:$I$120</c:f>
              <c:numCache>
                <c:formatCode>General</c:formatCode>
                <c:ptCount val="84"/>
                <c:pt idx="0">
                  <c:v>1.698259555700638</c:v>
                </c:pt>
                <c:pt idx="1">
                  <c:v>0.60524310747942</c:v>
                </c:pt>
                <c:pt idx="2">
                  <c:v>2.564675476028634</c:v>
                </c:pt>
                <c:pt idx="3">
                  <c:v>1.77492580863856</c:v>
                </c:pt>
                <c:pt idx="4">
                  <c:v>0.972056399324529</c:v>
                </c:pt>
                <c:pt idx="5">
                  <c:v>0.0520211629642898</c:v>
                </c:pt>
                <c:pt idx="6">
                  <c:v>0.862525513766071</c:v>
                </c:pt>
                <c:pt idx="7">
                  <c:v>0.430616665260253</c:v>
                </c:pt>
                <c:pt idx="8">
                  <c:v>0.602163828340512</c:v>
                </c:pt>
                <c:pt idx="9">
                  <c:v>-0.313317615538267</c:v>
                </c:pt>
                <c:pt idx="10">
                  <c:v>0.613801896924233</c:v>
                </c:pt>
                <c:pt idx="11">
                  <c:v>0.734318142073204</c:v>
                </c:pt>
                <c:pt idx="12">
                  <c:v>0.809833457771155</c:v>
                </c:pt>
                <c:pt idx="13">
                  <c:v>1.221551587119254</c:v>
                </c:pt>
                <c:pt idx="14">
                  <c:v>0.441732632572082</c:v>
                </c:pt>
                <c:pt idx="15">
                  <c:v>0.83428666150124</c:v>
                </c:pt>
                <c:pt idx="16">
                  <c:v>-0.528627685422954</c:v>
                </c:pt>
                <c:pt idx="17">
                  <c:v>1.818140565959448</c:v>
                </c:pt>
                <c:pt idx="18">
                  <c:v>0.100823350317536</c:v>
                </c:pt>
                <c:pt idx="19">
                  <c:v>0.693346762576493</c:v>
                </c:pt>
                <c:pt idx="20">
                  <c:v>0.351465027008432</c:v>
                </c:pt>
                <c:pt idx="21">
                  <c:v>0.20059507268649</c:v>
                </c:pt>
                <c:pt idx="22">
                  <c:v>0.561647210624766</c:v>
                </c:pt>
                <c:pt idx="23">
                  <c:v>0.359828449166069</c:v>
                </c:pt>
                <c:pt idx="24">
                  <c:v>0.213273793147549</c:v>
                </c:pt>
                <c:pt idx="25">
                  <c:v>0.436151542899286</c:v>
                </c:pt>
                <c:pt idx="26">
                  <c:v>-0.033727725102197</c:v>
                </c:pt>
                <c:pt idx="27">
                  <c:v>-0.118404080918389</c:v>
                </c:pt>
                <c:pt idx="28">
                  <c:v>0.0157268381139042</c:v>
                </c:pt>
                <c:pt idx="29">
                  <c:v>0.0340056024110089</c:v>
                </c:pt>
                <c:pt idx="30">
                  <c:v>-0.133645021483965</c:v>
                </c:pt>
                <c:pt idx="31">
                  <c:v>0.254919566940984</c:v>
                </c:pt>
                <c:pt idx="32">
                  <c:v>-0.0836964388592561</c:v>
                </c:pt>
                <c:pt idx="33">
                  <c:v>-0.0327365868346098</c:v>
                </c:pt>
                <c:pt idx="34">
                  <c:v>0.03994669058458</c:v>
                </c:pt>
                <c:pt idx="35">
                  <c:v>-0.414819780512415</c:v>
                </c:pt>
                <c:pt idx="36">
                  <c:v>-0.017978546772354</c:v>
                </c:pt>
                <c:pt idx="37">
                  <c:v>-0.0835443495409929</c:v>
                </c:pt>
                <c:pt idx="38">
                  <c:v>0.0465216573727716</c:v>
                </c:pt>
                <c:pt idx="39">
                  <c:v>0.200466504721401</c:v>
                </c:pt>
                <c:pt idx="40">
                  <c:v>-0.413183495451758</c:v>
                </c:pt>
                <c:pt idx="41">
                  <c:v>0.0851911332463332</c:v>
                </c:pt>
                <c:pt idx="42">
                  <c:v>-0.201550600668846</c:v>
                </c:pt>
                <c:pt idx="43">
                  <c:v>-0.0205422393301317</c:v>
                </c:pt>
                <c:pt idx="44">
                  <c:v>0.0177405900955533</c:v>
                </c:pt>
                <c:pt idx="45">
                  <c:v>-0.148455300007397</c:v>
                </c:pt>
                <c:pt idx="46">
                  <c:v>-0.140405862404108</c:v>
                </c:pt>
                <c:pt idx="47">
                  <c:v>0.346127094398287</c:v>
                </c:pt>
                <c:pt idx="48">
                  <c:v>0.0883941763403954</c:v>
                </c:pt>
                <c:pt idx="49">
                  <c:v>-0.00579906459829681</c:v>
                </c:pt>
                <c:pt idx="50">
                  <c:v>-0.0636752694172903</c:v>
                </c:pt>
                <c:pt idx="51">
                  <c:v>-0.127619323941659</c:v>
                </c:pt>
                <c:pt idx="52">
                  <c:v>-0.103267887309677</c:v>
                </c:pt>
                <c:pt idx="53">
                  <c:v>0.172074666824139</c:v>
                </c:pt>
                <c:pt idx="54">
                  <c:v>-0.290233325024501</c:v>
                </c:pt>
                <c:pt idx="55">
                  <c:v>0.061709359305827</c:v>
                </c:pt>
                <c:pt idx="56">
                  <c:v>-0.192967493939113</c:v>
                </c:pt>
                <c:pt idx="57">
                  <c:v>-0.302661587485047</c:v>
                </c:pt>
                <c:pt idx="58">
                  <c:v>-0.141577025175858</c:v>
                </c:pt>
                <c:pt idx="59">
                  <c:v>0.408888130080849</c:v>
                </c:pt>
                <c:pt idx="60">
                  <c:v>-0.0719704786614346</c:v>
                </c:pt>
                <c:pt idx="61">
                  <c:v>-0.170466710649722</c:v>
                </c:pt>
                <c:pt idx="62">
                  <c:v>-0.0359952897626732</c:v>
                </c:pt>
                <c:pt idx="63">
                  <c:v>-0.0899893446945767</c:v>
                </c:pt>
                <c:pt idx="64">
                  <c:v>-0.0953520021111405</c:v>
                </c:pt>
                <c:pt idx="65">
                  <c:v>0.137485862119663</c:v>
                </c:pt>
                <c:pt idx="66">
                  <c:v>-0.115834387525806</c:v>
                </c:pt>
                <c:pt idx="67">
                  <c:v>-0.255655731139974</c:v>
                </c:pt>
                <c:pt idx="68">
                  <c:v>-0.136106731244688</c:v>
                </c:pt>
                <c:pt idx="69">
                  <c:v>0.0812084017747782</c:v>
                </c:pt>
                <c:pt idx="70">
                  <c:v>0.150768412609265</c:v>
                </c:pt>
                <c:pt idx="71">
                  <c:v>-0.0247567138082568</c:v>
                </c:pt>
                <c:pt idx="72">
                  <c:v>-0.253167697148662</c:v>
                </c:pt>
                <c:pt idx="73">
                  <c:v>-0.32225254402095</c:v>
                </c:pt>
                <c:pt idx="74">
                  <c:v>-0.0752950865322741</c:v>
                </c:pt>
                <c:pt idx="75">
                  <c:v>0.110764393469403</c:v>
                </c:pt>
                <c:pt idx="76">
                  <c:v>0.233441672705491</c:v>
                </c:pt>
                <c:pt idx="77">
                  <c:v>-0.170426942380516</c:v>
                </c:pt>
                <c:pt idx="78">
                  <c:v>-0.176017110488826</c:v>
                </c:pt>
                <c:pt idx="79">
                  <c:v>-0.101187152079981</c:v>
                </c:pt>
                <c:pt idx="80">
                  <c:v>-0.0610185085437551</c:v>
                </c:pt>
                <c:pt idx="81">
                  <c:v>-0.0469437418036843</c:v>
                </c:pt>
                <c:pt idx="82">
                  <c:v>-0.0216336033293163</c:v>
                </c:pt>
                <c:pt idx="83">
                  <c:v>-0.186797004284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95960"/>
        <c:axId val="587598920"/>
      </c:scatterChart>
      <c:valAx>
        <c:axId val="58759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7598920"/>
        <c:crosses val="autoZero"/>
        <c:crossBetween val="midCat"/>
      </c:valAx>
      <c:valAx>
        <c:axId val="58759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595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cement_calcs!$M$36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cement_calcs!$L$37:$L$50</c:f>
              <c:strCache>
                <c:ptCount val="14"/>
                <c:pt idx="0">
                  <c:v>0-2.5</c:v>
                </c:pt>
                <c:pt idx="1">
                  <c:v>2.5-5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</c:v>
                </c:pt>
              </c:strCache>
            </c:strRef>
          </c:cat>
          <c:val>
            <c:numRef>
              <c:f>cement_calcs!$M$37:$M$50</c:f>
              <c:numCache>
                <c:formatCode>General</c:formatCode>
                <c:ptCount val="14"/>
                <c:pt idx="0">
                  <c:v>1.1200404611453</c:v>
                </c:pt>
                <c:pt idx="1">
                  <c:v>0.587154847037453</c:v>
                </c:pt>
                <c:pt idx="2">
                  <c:v>0.376061457264906</c:v>
                </c:pt>
                <c:pt idx="3">
                  <c:v>-0.0400373912049711</c:v>
                </c:pt>
                <c:pt idx="4">
                  <c:v>-0.042986594036447</c:v>
                </c:pt>
                <c:pt idx="5">
                  <c:v>0.0279722087457761</c:v>
                </c:pt>
                <c:pt idx="6">
                  <c:v>-0.0585019632605268</c:v>
                </c:pt>
                <c:pt idx="7">
                  <c:v>-0.0784591943050542</c:v>
                </c:pt>
                <c:pt idx="8">
                  <c:v>-0.0209626936121819</c:v>
                </c:pt>
                <c:pt idx="9">
                  <c:v>-0.0551240071052849</c:v>
                </c:pt>
                <c:pt idx="10">
                  <c:v>-0.200058984992623</c:v>
                </c:pt>
                <c:pt idx="11">
                  <c:v>0.0896369932142066</c:v>
                </c:pt>
                <c:pt idx="12">
                  <c:v>-0.170426942380516</c:v>
                </c:pt>
                <c:pt idx="13">
                  <c:v>-0.0989328534215939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623832"/>
        <c:axId val="587626840"/>
      </c:barChart>
      <c:catAx>
        <c:axId val="5876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587626840"/>
        <c:crosses val="autoZero"/>
        <c:auto val="1"/>
        <c:lblAlgn val="ctr"/>
        <c:lblOffset val="100"/>
        <c:noMultiLvlLbl val="0"/>
      </c:catAx>
      <c:valAx>
        <c:axId val="58762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6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cement_calcs_output!$G$83:$G$180</c:f>
              <c:numCache>
                <c:formatCode>General</c:formatCode>
                <c:ptCount val="98"/>
                <c:pt idx="0">
                  <c:v>0.0470035252643948</c:v>
                </c:pt>
                <c:pt idx="1">
                  <c:v>0.0708371665133395</c:v>
                </c:pt>
                <c:pt idx="2">
                  <c:v>0.108562691131498</c:v>
                </c:pt>
                <c:pt idx="3">
                  <c:v>0.117737003058104</c:v>
                </c:pt>
                <c:pt idx="4">
                  <c:v>0.122030237580994</c:v>
                </c:pt>
                <c:pt idx="5">
                  <c:v>0.147331786542923</c:v>
                </c:pt>
                <c:pt idx="6">
                  <c:v>0.162264150943396</c:v>
                </c:pt>
                <c:pt idx="7">
                  <c:v>0.184297520661157</c:v>
                </c:pt>
                <c:pt idx="8">
                  <c:v>0.223950233281493</c:v>
                </c:pt>
                <c:pt idx="9">
                  <c:v>0.236363636363636</c:v>
                </c:pt>
                <c:pt idx="10">
                  <c:v>0.270491803278689</c:v>
                </c:pt>
                <c:pt idx="11">
                  <c:v>0.29080118694362</c:v>
                </c:pt>
                <c:pt idx="12">
                  <c:v>0.3</c:v>
                </c:pt>
                <c:pt idx="13">
                  <c:v>0.302325581395349</c:v>
                </c:pt>
                <c:pt idx="14">
                  <c:v>0.307129798903108</c:v>
                </c:pt>
                <c:pt idx="15">
                  <c:v>0.307692307692308</c:v>
                </c:pt>
                <c:pt idx="16">
                  <c:v>0.311111111111111</c:v>
                </c:pt>
                <c:pt idx="17">
                  <c:v>0.314285714285714</c:v>
                </c:pt>
                <c:pt idx="18">
                  <c:v>0.321759259259259</c:v>
                </c:pt>
                <c:pt idx="19">
                  <c:v>0.322077922077922</c:v>
                </c:pt>
                <c:pt idx="20">
                  <c:v>0.322660098522167</c:v>
                </c:pt>
                <c:pt idx="21">
                  <c:v>0.323170731707317</c:v>
                </c:pt>
                <c:pt idx="22">
                  <c:v>0.323204419889503</c:v>
                </c:pt>
                <c:pt idx="23">
                  <c:v>0.323529411764706</c:v>
                </c:pt>
                <c:pt idx="24">
                  <c:v>0.325301204819277</c:v>
                </c:pt>
                <c:pt idx="25">
                  <c:v>0.325342465753425</c:v>
                </c:pt>
                <c:pt idx="26">
                  <c:v>0.333333333333333</c:v>
                </c:pt>
                <c:pt idx="27">
                  <c:v>0.333333333333333</c:v>
                </c:pt>
                <c:pt idx="28">
                  <c:v>0.344827586206897</c:v>
                </c:pt>
                <c:pt idx="29">
                  <c:v>0.347826086956522</c:v>
                </c:pt>
                <c:pt idx="30">
                  <c:v>0.347826086956522</c:v>
                </c:pt>
                <c:pt idx="31">
                  <c:v>0.354838709677419</c:v>
                </c:pt>
                <c:pt idx="32">
                  <c:v>0.363636363636364</c:v>
                </c:pt>
                <c:pt idx="33">
                  <c:v>0.363636363636364</c:v>
                </c:pt>
                <c:pt idx="34">
                  <c:v>0.379194630872483</c:v>
                </c:pt>
                <c:pt idx="35">
                  <c:v>0.380952380952381</c:v>
                </c:pt>
                <c:pt idx="36">
                  <c:v>0.382273342354533</c:v>
                </c:pt>
                <c:pt idx="37">
                  <c:v>0.386900742741391</c:v>
                </c:pt>
                <c:pt idx="38">
                  <c:v>0.443390259329538</c:v>
                </c:pt>
                <c:pt idx="39">
                  <c:v>0.457364341085271</c:v>
                </c:pt>
                <c:pt idx="40">
                  <c:v>0.465408805031447</c:v>
                </c:pt>
                <c:pt idx="41">
                  <c:v>0.470225872689938</c:v>
                </c:pt>
                <c:pt idx="42">
                  <c:v>0.474949899799599</c:v>
                </c:pt>
                <c:pt idx="43">
                  <c:v>0.483033932135729</c:v>
                </c:pt>
                <c:pt idx="44">
                  <c:v>0.487179487179487</c:v>
                </c:pt>
                <c:pt idx="45">
                  <c:v>0.48780487804878</c:v>
                </c:pt>
                <c:pt idx="46">
                  <c:v>0.493801652892562</c:v>
                </c:pt>
                <c:pt idx="47">
                  <c:v>0.506382978723404</c:v>
                </c:pt>
                <c:pt idx="48">
                  <c:v>0.518337408312958</c:v>
                </c:pt>
                <c:pt idx="49">
                  <c:v>0.522205206738132</c:v>
                </c:pt>
                <c:pt idx="50">
                  <c:v>0.54996776273372</c:v>
                </c:pt>
                <c:pt idx="51">
                  <c:v>0.551907719609583</c:v>
                </c:pt>
                <c:pt idx="52">
                  <c:v>0.568181818181818</c:v>
                </c:pt>
                <c:pt idx="53">
                  <c:v>0.609756097560976</c:v>
                </c:pt>
                <c:pt idx="54">
                  <c:v>0.616447368421053</c:v>
                </c:pt>
                <c:pt idx="55">
                  <c:v>0.622252747252747</c:v>
                </c:pt>
                <c:pt idx="56">
                  <c:v>0.624309392265193</c:v>
                </c:pt>
                <c:pt idx="57">
                  <c:v>0.625</c:v>
                </c:pt>
                <c:pt idx="58">
                  <c:v>0.625</c:v>
                </c:pt>
                <c:pt idx="59">
                  <c:v>0.626262626262626</c:v>
                </c:pt>
                <c:pt idx="60">
                  <c:v>0.626811594202898</c:v>
                </c:pt>
                <c:pt idx="61">
                  <c:v>0.627296587926509</c:v>
                </c:pt>
                <c:pt idx="62">
                  <c:v>0.629032258064516</c:v>
                </c:pt>
                <c:pt idx="63">
                  <c:v>0.62962962962963</c:v>
                </c:pt>
                <c:pt idx="64">
                  <c:v>0.63102998696219</c:v>
                </c:pt>
                <c:pt idx="65">
                  <c:v>0.631578947368421</c:v>
                </c:pt>
                <c:pt idx="66">
                  <c:v>0.632</c:v>
                </c:pt>
                <c:pt idx="67">
                  <c:v>0.634920634920635</c:v>
                </c:pt>
                <c:pt idx="68">
                  <c:v>0.636363636363636</c:v>
                </c:pt>
                <c:pt idx="69">
                  <c:v>0.638225255972696</c:v>
                </c:pt>
                <c:pt idx="70">
                  <c:v>0.641488779419814</c:v>
                </c:pt>
                <c:pt idx="71">
                  <c:v>0.641711229946524</c:v>
                </c:pt>
                <c:pt idx="72">
                  <c:v>0.642857142857143</c:v>
                </c:pt>
                <c:pt idx="73">
                  <c:v>0.644444444444444</c:v>
                </c:pt>
                <c:pt idx="74">
                  <c:v>0.644628099173554</c:v>
                </c:pt>
                <c:pt idx="75">
                  <c:v>0.645833333333333</c:v>
                </c:pt>
                <c:pt idx="76">
                  <c:v>0.646551724137931</c:v>
                </c:pt>
                <c:pt idx="77">
                  <c:v>0.646666666666667</c:v>
                </c:pt>
                <c:pt idx="78">
                  <c:v>0.647058823529412</c:v>
                </c:pt>
                <c:pt idx="79">
                  <c:v>0.648854961832061</c:v>
                </c:pt>
                <c:pt idx="80">
                  <c:v>0.654749744637385</c:v>
                </c:pt>
                <c:pt idx="81">
                  <c:v>0.65891472868217</c:v>
                </c:pt>
                <c:pt idx="82">
                  <c:v>0.66</c:v>
                </c:pt>
                <c:pt idx="83">
                  <c:v>0.660130718954248</c:v>
                </c:pt>
                <c:pt idx="84">
                  <c:v>0.661971830985915</c:v>
                </c:pt>
                <c:pt idx="85">
                  <c:v>0.664367816091954</c:v>
                </c:pt>
                <c:pt idx="86">
                  <c:v>0.666666666666667</c:v>
                </c:pt>
                <c:pt idx="87">
                  <c:v>0.666666666666667</c:v>
                </c:pt>
                <c:pt idx="88">
                  <c:v>0.670454545454545</c:v>
                </c:pt>
                <c:pt idx="89">
                  <c:v>0.673076923076923</c:v>
                </c:pt>
                <c:pt idx="90">
                  <c:v>0.675552170601676</c:v>
                </c:pt>
                <c:pt idx="91">
                  <c:v>0.676545733265202</c:v>
                </c:pt>
                <c:pt idx="92">
                  <c:v>0.696969696969697</c:v>
                </c:pt>
                <c:pt idx="93">
                  <c:v>0.744996772111039</c:v>
                </c:pt>
                <c:pt idx="94">
                  <c:v>0.767441860465116</c:v>
                </c:pt>
                <c:pt idx="95">
                  <c:v>0.76980365605958</c:v>
                </c:pt>
                <c:pt idx="96">
                  <c:v>0.770833333333333</c:v>
                </c:pt>
                <c:pt idx="97">
                  <c:v>0.876190476190476</c:v>
                </c:pt>
              </c:numCache>
            </c:numRef>
          </c:xVal>
          <c:yVal>
            <c:numRef>
              <c:f>cement_calcs_output!$H$83:$H$180</c:f>
              <c:numCache>
                <c:formatCode>General</c:formatCode>
                <c:ptCount val="98"/>
                <c:pt idx="0">
                  <c:v>1.168076479487796</c:v>
                </c:pt>
                <c:pt idx="1">
                  <c:v>1.35951465675001</c:v>
                </c:pt>
                <c:pt idx="2">
                  <c:v>1.055297391966424</c:v>
                </c:pt>
                <c:pt idx="3">
                  <c:v>0.984818084487283</c:v>
                </c:pt>
                <c:pt idx="4">
                  <c:v>1.091595777098577</c:v>
                </c:pt>
                <c:pt idx="5">
                  <c:v>1.101152616526098</c:v>
                </c:pt>
                <c:pt idx="6">
                  <c:v>1.351171903016542</c:v>
                </c:pt>
                <c:pt idx="7">
                  <c:v>1.013714178093666</c:v>
                </c:pt>
                <c:pt idx="8">
                  <c:v>1.081487261808608</c:v>
                </c:pt>
                <c:pt idx="9">
                  <c:v>1.277245794428271</c:v>
                </c:pt>
                <c:pt idx="10">
                  <c:v>1.114108986422646</c:v>
                </c:pt>
                <c:pt idx="11">
                  <c:v>0.962546329150738</c:v>
                </c:pt>
                <c:pt idx="12">
                  <c:v>0.0310090919649736</c:v>
                </c:pt>
                <c:pt idx="13">
                  <c:v>0.121796708626404</c:v>
                </c:pt>
                <c:pt idx="14">
                  <c:v>0.960469953102475</c:v>
                </c:pt>
                <c:pt idx="15">
                  <c:v>-0.109198462115695</c:v>
                </c:pt>
                <c:pt idx="16">
                  <c:v>-0.28696134702684</c:v>
                </c:pt>
                <c:pt idx="17">
                  <c:v>-0.0892563926381909</c:v>
                </c:pt>
                <c:pt idx="18">
                  <c:v>-0.0122345633736494</c:v>
                </c:pt>
                <c:pt idx="19">
                  <c:v>0.00784686977048881</c:v>
                </c:pt>
                <c:pt idx="20">
                  <c:v>-0.0130190937516761</c:v>
                </c:pt>
                <c:pt idx="21">
                  <c:v>0.000448234774644019</c:v>
                </c:pt>
                <c:pt idx="22">
                  <c:v>-0.016024993521401</c:v>
                </c:pt>
                <c:pt idx="23">
                  <c:v>-0.129331110570516</c:v>
                </c:pt>
                <c:pt idx="24">
                  <c:v>0.000473065390065951</c:v>
                </c:pt>
                <c:pt idx="25">
                  <c:v>-0.0280533368362647</c:v>
                </c:pt>
                <c:pt idx="26">
                  <c:v>0.148513993850879</c:v>
                </c:pt>
                <c:pt idx="27">
                  <c:v>0.176884193180893</c:v>
                </c:pt>
                <c:pt idx="28">
                  <c:v>-0.296169112725932</c:v>
                </c:pt>
                <c:pt idx="29">
                  <c:v>-0.144484725230764</c:v>
                </c:pt>
                <c:pt idx="30">
                  <c:v>0.146627781651239</c:v>
                </c:pt>
                <c:pt idx="31">
                  <c:v>0.77287180499316</c:v>
                </c:pt>
                <c:pt idx="32">
                  <c:v>-0.156680351532432</c:v>
                </c:pt>
                <c:pt idx="33">
                  <c:v>-0.301729631325078</c:v>
                </c:pt>
                <c:pt idx="34">
                  <c:v>0.856520054609747</c:v>
                </c:pt>
                <c:pt idx="35">
                  <c:v>-0.164533476684592</c:v>
                </c:pt>
                <c:pt idx="36">
                  <c:v>0.892269305246571</c:v>
                </c:pt>
                <c:pt idx="37">
                  <c:v>0.757521543977987</c:v>
                </c:pt>
                <c:pt idx="38">
                  <c:v>0.65305279644285</c:v>
                </c:pt>
                <c:pt idx="39">
                  <c:v>1.061434837964405</c:v>
                </c:pt>
                <c:pt idx="40">
                  <c:v>-0.0211564044017383</c:v>
                </c:pt>
                <c:pt idx="41">
                  <c:v>-0.0434684473613665</c:v>
                </c:pt>
                <c:pt idx="42">
                  <c:v>-0.0397929168944157</c:v>
                </c:pt>
                <c:pt idx="43">
                  <c:v>-0.0711347724870408</c:v>
                </c:pt>
                <c:pt idx="44">
                  <c:v>0.631845399598349</c:v>
                </c:pt>
                <c:pt idx="45">
                  <c:v>0.940632789926222</c:v>
                </c:pt>
                <c:pt idx="46">
                  <c:v>-0.0890881887204676</c:v>
                </c:pt>
                <c:pt idx="47">
                  <c:v>-0.10306127322837</c:v>
                </c:pt>
                <c:pt idx="48">
                  <c:v>-0.0914049320681346</c:v>
                </c:pt>
                <c:pt idx="49">
                  <c:v>0.318866720998378</c:v>
                </c:pt>
                <c:pt idx="50">
                  <c:v>0.224463885233418</c:v>
                </c:pt>
                <c:pt idx="51">
                  <c:v>0.404029361988234</c:v>
                </c:pt>
                <c:pt idx="52">
                  <c:v>0.327742855855387</c:v>
                </c:pt>
                <c:pt idx="53">
                  <c:v>0.208856796691361</c:v>
                </c:pt>
                <c:pt idx="54">
                  <c:v>0.0234602807634136</c:v>
                </c:pt>
                <c:pt idx="55">
                  <c:v>0.0230700165997234</c:v>
                </c:pt>
                <c:pt idx="56">
                  <c:v>-0.0107261266128335</c:v>
                </c:pt>
                <c:pt idx="57">
                  <c:v>0.027637684207347</c:v>
                </c:pt>
                <c:pt idx="58">
                  <c:v>-0.00451078156856979</c:v>
                </c:pt>
                <c:pt idx="59">
                  <c:v>-0.0540410198742047</c:v>
                </c:pt>
                <c:pt idx="60">
                  <c:v>-0.0108657272468569</c:v>
                </c:pt>
                <c:pt idx="61">
                  <c:v>-0.0139536418701095</c:v>
                </c:pt>
                <c:pt idx="62">
                  <c:v>-0.0660562225101422</c:v>
                </c:pt>
                <c:pt idx="63">
                  <c:v>-0.0150740277876465</c:v>
                </c:pt>
                <c:pt idx="64">
                  <c:v>-0.0147459536065582</c:v>
                </c:pt>
                <c:pt idx="65">
                  <c:v>-0.0428930827099372</c:v>
                </c:pt>
                <c:pt idx="66">
                  <c:v>0.076454020877629</c:v>
                </c:pt>
                <c:pt idx="67">
                  <c:v>-0.0360490289092206</c:v>
                </c:pt>
                <c:pt idx="68">
                  <c:v>0.042204225550375</c:v>
                </c:pt>
                <c:pt idx="69">
                  <c:v>-0.0409346693878241</c:v>
                </c:pt>
                <c:pt idx="70">
                  <c:v>0.1249392023774</c:v>
                </c:pt>
                <c:pt idx="71">
                  <c:v>-0.0433556567817075</c:v>
                </c:pt>
                <c:pt idx="72">
                  <c:v>-0.266156125609439</c:v>
                </c:pt>
                <c:pt idx="73">
                  <c:v>-0.0906520766305824</c:v>
                </c:pt>
                <c:pt idx="74">
                  <c:v>-0.0499861970221792</c:v>
                </c:pt>
                <c:pt idx="75">
                  <c:v>-0.0518494927730386</c:v>
                </c:pt>
                <c:pt idx="76">
                  <c:v>-0.0657866773756373</c:v>
                </c:pt>
                <c:pt idx="77">
                  <c:v>-0.049610488557913</c:v>
                </c:pt>
                <c:pt idx="78">
                  <c:v>-0.018594367357092</c:v>
                </c:pt>
                <c:pt idx="79">
                  <c:v>-0.0150168928996758</c:v>
                </c:pt>
                <c:pt idx="80">
                  <c:v>-0.0592956618039266</c:v>
                </c:pt>
                <c:pt idx="81">
                  <c:v>-0.11372648668097</c:v>
                </c:pt>
                <c:pt idx="82">
                  <c:v>-0.0387765633297287</c:v>
                </c:pt>
                <c:pt idx="83">
                  <c:v>-0.0701266780359352</c:v>
                </c:pt>
                <c:pt idx="84">
                  <c:v>0.105741509658873</c:v>
                </c:pt>
                <c:pt idx="85">
                  <c:v>-0.0853447789679081</c:v>
                </c:pt>
                <c:pt idx="86">
                  <c:v>-0.0474557439050548</c:v>
                </c:pt>
                <c:pt idx="87">
                  <c:v>0.0117774188177576</c:v>
                </c:pt>
                <c:pt idx="88">
                  <c:v>-0.0713988960075168</c:v>
                </c:pt>
                <c:pt idx="89">
                  <c:v>-0.0335679193568948</c:v>
                </c:pt>
                <c:pt idx="90">
                  <c:v>-0.102834615232573</c:v>
                </c:pt>
                <c:pt idx="91">
                  <c:v>-0.0598311179222326</c:v>
                </c:pt>
                <c:pt idx="92">
                  <c:v>-0.090247514731603</c:v>
                </c:pt>
                <c:pt idx="93">
                  <c:v>0.244483084320646</c:v>
                </c:pt>
                <c:pt idx="94">
                  <c:v>0.00582163014055632</c:v>
                </c:pt>
                <c:pt idx="95">
                  <c:v>-0.219023402956175</c:v>
                </c:pt>
                <c:pt idx="96">
                  <c:v>-0.194095873489435</c:v>
                </c:pt>
                <c:pt idx="97">
                  <c:v>-0.251791530653469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86408"/>
        <c:axId val="516534904"/>
      </c:scatterChart>
      <c:valAx>
        <c:axId val="56068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534904"/>
        <c:crosses val="autoZero"/>
        <c:crossBetween val="midCat"/>
      </c:valAx>
      <c:valAx>
        <c:axId val="51653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0686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bld_calcs!$I$141</c:f>
              <c:strCache>
                <c:ptCount val="1"/>
                <c:pt idx="0">
                  <c:v>inc_elas</c:v>
                </c:pt>
              </c:strCache>
            </c:strRef>
          </c:tx>
          <c:spPr>
            <a:ln w="47625">
              <a:noFill/>
            </a:ln>
          </c:spPr>
          <c:xVal>
            <c:numRef>
              <c:f>bld_calcs!$H$142:$H$225</c:f>
              <c:numCache>
                <c:formatCode>General</c:formatCode>
                <c:ptCount val="84"/>
                <c:pt idx="0">
                  <c:v>0.843084</c:v>
                </c:pt>
                <c:pt idx="1">
                  <c:v>1.02209</c:v>
                </c:pt>
                <c:pt idx="2">
                  <c:v>1.05912</c:v>
                </c:pt>
                <c:pt idx="3">
                  <c:v>1.41765</c:v>
                </c:pt>
                <c:pt idx="4">
                  <c:v>2.07202</c:v>
                </c:pt>
                <c:pt idx="5">
                  <c:v>2.1479</c:v>
                </c:pt>
                <c:pt idx="6">
                  <c:v>2.34696</c:v>
                </c:pt>
                <c:pt idx="7">
                  <c:v>2.4403</c:v>
                </c:pt>
                <c:pt idx="8">
                  <c:v>3.09285</c:v>
                </c:pt>
                <c:pt idx="9">
                  <c:v>3.48064</c:v>
                </c:pt>
                <c:pt idx="10">
                  <c:v>3.75655</c:v>
                </c:pt>
                <c:pt idx="11">
                  <c:v>3.87798</c:v>
                </c:pt>
                <c:pt idx="12">
                  <c:v>4.12826</c:v>
                </c:pt>
                <c:pt idx="13">
                  <c:v>4.504</c:v>
                </c:pt>
                <c:pt idx="14">
                  <c:v>4.64055</c:v>
                </c:pt>
                <c:pt idx="15">
                  <c:v>5.48513</c:v>
                </c:pt>
                <c:pt idx="16">
                  <c:v>5.55401</c:v>
                </c:pt>
                <c:pt idx="17">
                  <c:v>5.78022</c:v>
                </c:pt>
                <c:pt idx="18">
                  <c:v>5.78182</c:v>
                </c:pt>
                <c:pt idx="19">
                  <c:v>6.05176</c:v>
                </c:pt>
                <c:pt idx="20">
                  <c:v>6.25367</c:v>
                </c:pt>
                <c:pt idx="21">
                  <c:v>6.7849</c:v>
                </c:pt>
                <c:pt idx="22">
                  <c:v>6.85805</c:v>
                </c:pt>
                <c:pt idx="23">
                  <c:v>7.65045</c:v>
                </c:pt>
                <c:pt idx="24">
                  <c:v>7.84117</c:v>
                </c:pt>
                <c:pt idx="25">
                  <c:v>8.0844</c:v>
                </c:pt>
                <c:pt idx="26">
                  <c:v>8.700150000000001</c:v>
                </c:pt>
                <c:pt idx="27">
                  <c:v>9.8822</c:v>
                </c:pt>
                <c:pt idx="28">
                  <c:v>10.6147</c:v>
                </c:pt>
                <c:pt idx="29">
                  <c:v>10.7892</c:v>
                </c:pt>
                <c:pt idx="30">
                  <c:v>11.1152</c:v>
                </c:pt>
                <c:pt idx="31">
                  <c:v>11.344</c:v>
                </c:pt>
                <c:pt idx="32">
                  <c:v>12.7072</c:v>
                </c:pt>
                <c:pt idx="33">
                  <c:v>12.9135</c:v>
                </c:pt>
                <c:pt idx="34">
                  <c:v>12.9535</c:v>
                </c:pt>
                <c:pt idx="35">
                  <c:v>14.4599</c:v>
                </c:pt>
                <c:pt idx="36">
                  <c:v>16.2193</c:v>
                </c:pt>
                <c:pt idx="37">
                  <c:v>16.7753</c:v>
                </c:pt>
                <c:pt idx="38">
                  <c:v>16.863</c:v>
                </c:pt>
                <c:pt idx="39">
                  <c:v>17.8222</c:v>
                </c:pt>
                <c:pt idx="40">
                  <c:v>17.8854</c:v>
                </c:pt>
                <c:pt idx="41">
                  <c:v>18.1513</c:v>
                </c:pt>
                <c:pt idx="42">
                  <c:v>18.6156</c:v>
                </c:pt>
                <c:pt idx="43">
                  <c:v>19.0365</c:v>
                </c:pt>
                <c:pt idx="44">
                  <c:v>19.1111</c:v>
                </c:pt>
                <c:pt idx="45">
                  <c:v>21.642</c:v>
                </c:pt>
                <c:pt idx="46">
                  <c:v>22.3208</c:v>
                </c:pt>
                <c:pt idx="47">
                  <c:v>23.5379</c:v>
                </c:pt>
                <c:pt idx="48">
                  <c:v>23.6507</c:v>
                </c:pt>
                <c:pt idx="49">
                  <c:v>24.158</c:v>
                </c:pt>
                <c:pt idx="50">
                  <c:v>25.8455</c:v>
                </c:pt>
                <c:pt idx="51">
                  <c:v>26.033</c:v>
                </c:pt>
                <c:pt idx="52">
                  <c:v>26.8022</c:v>
                </c:pt>
                <c:pt idx="53">
                  <c:v>27.1723</c:v>
                </c:pt>
                <c:pt idx="54">
                  <c:v>27.8406</c:v>
                </c:pt>
                <c:pt idx="55">
                  <c:v>29.026</c:v>
                </c:pt>
                <c:pt idx="56">
                  <c:v>30.6111</c:v>
                </c:pt>
                <c:pt idx="57">
                  <c:v>31.3516</c:v>
                </c:pt>
                <c:pt idx="58">
                  <c:v>32.2836</c:v>
                </c:pt>
                <c:pt idx="59">
                  <c:v>33.9497</c:v>
                </c:pt>
                <c:pt idx="60">
                  <c:v>34.0776</c:v>
                </c:pt>
                <c:pt idx="61">
                  <c:v>34.5738</c:v>
                </c:pt>
                <c:pt idx="62">
                  <c:v>37.4133</c:v>
                </c:pt>
                <c:pt idx="63">
                  <c:v>37.6962</c:v>
                </c:pt>
                <c:pt idx="64">
                  <c:v>39.5214</c:v>
                </c:pt>
                <c:pt idx="65">
                  <c:v>39.6357</c:v>
                </c:pt>
                <c:pt idx="66">
                  <c:v>40.2465</c:v>
                </c:pt>
                <c:pt idx="67">
                  <c:v>41.1297</c:v>
                </c:pt>
                <c:pt idx="68">
                  <c:v>41.2332</c:v>
                </c:pt>
                <c:pt idx="69">
                  <c:v>42.7888</c:v>
                </c:pt>
                <c:pt idx="70">
                  <c:v>44.8092</c:v>
                </c:pt>
                <c:pt idx="71">
                  <c:v>47.9722</c:v>
                </c:pt>
                <c:pt idx="72">
                  <c:v>48.6143</c:v>
                </c:pt>
                <c:pt idx="73">
                  <c:v>49.6738</c:v>
                </c:pt>
                <c:pt idx="74">
                  <c:v>50.2235</c:v>
                </c:pt>
                <c:pt idx="75">
                  <c:v>51.0954</c:v>
                </c:pt>
                <c:pt idx="76">
                  <c:v>53.8307</c:v>
                </c:pt>
                <c:pt idx="77">
                  <c:v>58.4853</c:v>
                </c:pt>
                <c:pt idx="78">
                  <c:v>60.6232</c:v>
                </c:pt>
                <c:pt idx="79">
                  <c:v>61.6952</c:v>
                </c:pt>
                <c:pt idx="80">
                  <c:v>71.7557</c:v>
                </c:pt>
                <c:pt idx="81">
                  <c:v>73.8759</c:v>
                </c:pt>
                <c:pt idx="82">
                  <c:v>88.5186</c:v>
                </c:pt>
                <c:pt idx="83">
                  <c:v>89.1134</c:v>
                </c:pt>
              </c:numCache>
            </c:numRef>
          </c:xVal>
          <c:yVal>
            <c:numRef>
              <c:f>bld_calcs!$I$142:$I$225</c:f>
              <c:numCache>
                <c:formatCode>General</c:formatCode>
                <c:ptCount val="84"/>
                <c:pt idx="0">
                  <c:v>1.842991484019862</c:v>
                </c:pt>
                <c:pt idx="1">
                  <c:v>1.222192389559567</c:v>
                </c:pt>
                <c:pt idx="2">
                  <c:v>1.785807342380778</c:v>
                </c:pt>
                <c:pt idx="3">
                  <c:v>1.146135173642995</c:v>
                </c:pt>
                <c:pt idx="4">
                  <c:v>1.003436796859295</c:v>
                </c:pt>
                <c:pt idx="5">
                  <c:v>0.983725931275264</c:v>
                </c:pt>
                <c:pt idx="6">
                  <c:v>1.45045091377733</c:v>
                </c:pt>
                <c:pt idx="7">
                  <c:v>0.536375140411926</c:v>
                </c:pt>
                <c:pt idx="8">
                  <c:v>0.994067768902744</c:v>
                </c:pt>
                <c:pt idx="9">
                  <c:v>0.82261774667995</c:v>
                </c:pt>
                <c:pt idx="10">
                  <c:v>0.429640440005485</c:v>
                </c:pt>
                <c:pt idx="11">
                  <c:v>0.860871260276755</c:v>
                </c:pt>
                <c:pt idx="12">
                  <c:v>1.321898475061962</c:v>
                </c:pt>
                <c:pt idx="13">
                  <c:v>1.759698421655971</c:v>
                </c:pt>
                <c:pt idx="14">
                  <c:v>1.382298484551103</c:v>
                </c:pt>
                <c:pt idx="15">
                  <c:v>0.677637132513837</c:v>
                </c:pt>
                <c:pt idx="16">
                  <c:v>0.686934530883048</c:v>
                </c:pt>
                <c:pt idx="17">
                  <c:v>1.64230693485089</c:v>
                </c:pt>
                <c:pt idx="18">
                  <c:v>0.341343861918246</c:v>
                </c:pt>
                <c:pt idx="19">
                  <c:v>1.324750770185043</c:v>
                </c:pt>
                <c:pt idx="20">
                  <c:v>0.790885818326189</c:v>
                </c:pt>
                <c:pt idx="21">
                  <c:v>0.748248270230011</c:v>
                </c:pt>
                <c:pt idx="22">
                  <c:v>1.09217105433637</c:v>
                </c:pt>
                <c:pt idx="23">
                  <c:v>1.366433175165816</c:v>
                </c:pt>
                <c:pt idx="24">
                  <c:v>0.995972782479354</c:v>
                </c:pt>
                <c:pt idx="25">
                  <c:v>0.51360479895611</c:v>
                </c:pt>
                <c:pt idx="26">
                  <c:v>0.191420630309837</c:v>
                </c:pt>
                <c:pt idx="27">
                  <c:v>0.806135240885921</c:v>
                </c:pt>
                <c:pt idx="28">
                  <c:v>1.10591123714112</c:v>
                </c:pt>
                <c:pt idx="29">
                  <c:v>0.582889197372437</c:v>
                </c:pt>
                <c:pt idx="30">
                  <c:v>0.614886699328283</c:v>
                </c:pt>
                <c:pt idx="31">
                  <c:v>0.797723240857516</c:v>
                </c:pt>
                <c:pt idx="32">
                  <c:v>0.41641101988072</c:v>
                </c:pt>
                <c:pt idx="33">
                  <c:v>0.144317669247478</c:v>
                </c:pt>
                <c:pt idx="34">
                  <c:v>0.555825793871324</c:v>
                </c:pt>
                <c:pt idx="35">
                  <c:v>0.766715507228907</c:v>
                </c:pt>
                <c:pt idx="36">
                  <c:v>0.914462386068938</c:v>
                </c:pt>
                <c:pt idx="37">
                  <c:v>0.410903446871629</c:v>
                </c:pt>
                <c:pt idx="38">
                  <c:v>0.437191466658256</c:v>
                </c:pt>
                <c:pt idx="39">
                  <c:v>0.500137637983832</c:v>
                </c:pt>
                <c:pt idx="40">
                  <c:v>0.466347556411835</c:v>
                </c:pt>
                <c:pt idx="41">
                  <c:v>0.613432347795952</c:v>
                </c:pt>
                <c:pt idx="42">
                  <c:v>0.718416926812386</c:v>
                </c:pt>
                <c:pt idx="43">
                  <c:v>0.22533892607828</c:v>
                </c:pt>
                <c:pt idx="44">
                  <c:v>0.104066738072247</c:v>
                </c:pt>
                <c:pt idx="45">
                  <c:v>1.45033619570372</c:v>
                </c:pt>
                <c:pt idx="46">
                  <c:v>0.552583580220924</c:v>
                </c:pt>
                <c:pt idx="47">
                  <c:v>0.809305908153968</c:v>
                </c:pt>
                <c:pt idx="48">
                  <c:v>0.441090934873928</c:v>
                </c:pt>
                <c:pt idx="49">
                  <c:v>0.641601683862991</c:v>
                </c:pt>
                <c:pt idx="50">
                  <c:v>1.193202999204377</c:v>
                </c:pt>
                <c:pt idx="51">
                  <c:v>0.280465968548372</c:v>
                </c:pt>
                <c:pt idx="52">
                  <c:v>0.326775681243088</c:v>
                </c:pt>
                <c:pt idx="53">
                  <c:v>0.205864803936747</c:v>
                </c:pt>
                <c:pt idx="54">
                  <c:v>0.525795720859987</c:v>
                </c:pt>
                <c:pt idx="55">
                  <c:v>-0.0425545918021834</c:v>
                </c:pt>
                <c:pt idx="56">
                  <c:v>0.291737669658312</c:v>
                </c:pt>
                <c:pt idx="57">
                  <c:v>0.75260605960874</c:v>
                </c:pt>
                <c:pt idx="58">
                  <c:v>0.208845572636853</c:v>
                </c:pt>
                <c:pt idx="59">
                  <c:v>0.206798297952166</c:v>
                </c:pt>
                <c:pt idx="60">
                  <c:v>0.898306726868007</c:v>
                </c:pt>
                <c:pt idx="61">
                  <c:v>0.953515852596708</c:v>
                </c:pt>
                <c:pt idx="62">
                  <c:v>-0.044054328313071</c:v>
                </c:pt>
                <c:pt idx="63">
                  <c:v>0.409118067529699</c:v>
                </c:pt>
                <c:pt idx="64">
                  <c:v>0.114521421836799</c:v>
                </c:pt>
                <c:pt idx="65">
                  <c:v>0.00398859608997114</c:v>
                </c:pt>
                <c:pt idx="66">
                  <c:v>0.859770658001549</c:v>
                </c:pt>
                <c:pt idx="67">
                  <c:v>0.607070888164296</c:v>
                </c:pt>
                <c:pt idx="68">
                  <c:v>0.13782223348784</c:v>
                </c:pt>
                <c:pt idx="69">
                  <c:v>0.0245078963599635</c:v>
                </c:pt>
                <c:pt idx="70">
                  <c:v>0.0889919123832764</c:v>
                </c:pt>
                <c:pt idx="71">
                  <c:v>0.250599424257242</c:v>
                </c:pt>
                <c:pt idx="72">
                  <c:v>0.626643472799879</c:v>
                </c:pt>
                <c:pt idx="73">
                  <c:v>0.366871804095838</c:v>
                </c:pt>
                <c:pt idx="74">
                  <c:v>0.0778131389239028</c:v>
                </c:pt>
                <c:pt idx="75">
                  <c:v>-0.0269290318777844</c:v>
                </c:pt>
                <c:pt idx="76">
                  <c:v>0.00633419313084673</c:v>
                </c:pt>
                <c:pt idx="77">
                  <c:v>0.424629149848867</c:v>
                </c:pt>
                <c:pt idx="78">
                  <c:v>0.0373604889110879</c:v>
                </c:pt>
                <c:pt idx="79">
                  <c:v>0.0166634683106957</c:v>
                </c:pt>
                <c:pt idx="80">
                  <c:v>0.265401598710169</c:v>
                </c:pt>
                <c:pt idx="81">
                  <c:v>-0.211112535846962</c:v>
                </c:pt>
                <c:pt idx="82">
                  <c:v>0.227251438819192</c:v>
                </c:pt>
                <c:pt idx="83">
                  <c:v>-0.119501565462401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42776"/>
        <c:axId val="587492456"/>
      </c:scatterChart>
      <c:valAx>
        <c:axId val="45504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7492456"/>
        <c:crosses val="autoZero"/>
        <c:crossBetween val="midCat"/>
      </c:valAx>
      <c:valAx>
        <c:axId val="58749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042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bld_calcs!$M$141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bld_calcs!$L$142:$L$155</c:f>
              <c:strCache>
                <c:ptCount val="14"/>
                <c:pt idx="0">
                  <c:v>0-2.5</c:v>
                </c:pt>
                <c:pt idx="1">
                  <c:v>2.5-5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</c:v>
                </c:pt>
              </c:strCache>
            </c:strRef>
          </c:cat>
          <c:val>
            <c:numRef>
              <c:f>bld_calcs!$M$142:$M$155</c:f>
              <c:numCache>
                <c:formatCode>General</c:formatCode>
                <c:ptCount val="14"/>
                <c:pt idx="0">
                  <c:v>1.246389396490877</c:v>
                </c:pt>
                <c:pt idx="1">
                  <c:v>1.081584656733425</c:v>
                </c:pt>
                <c:pt idx="2">
                  <c:v>0.859834230849283</c:v>
                </c:pt>
                <c:pt idx="3">
                  <c:v>0.623085045615973</c:v>
                </c:pt>
                <c:pt idx="4">
                  <c:v>0.487810825861484</c:v>
                </c:pt>
                <c:pt idx="5">
                  <c:v>0.778983660563106</c:v>
                </c:pt>
                <c:pt idx="6">
                  <c:v>0.414925096998398</c:v>
                </c:pt>
                <c:pt idx="7">
                  <c:v>0.551968363220131</c:v>
                </c:pt>
                <c:pt idx="8">
                  <c:v>0.120893439285849</c:v>
                </c:pt>
                <c:pt idx="9">
                  <c:v>0.343632717679385</c:v>
                </c:pt>
                <c:pt idx="10">
                  <c:v>0.414704900384319</c:v>
                </c:pt>
                <c:pt idx="11">
                  <c:v>0.0190727667256551</c:v>
                </c:pt>
                <c:pt idx="12">
                  <c:v>0.424629149848867</c:v>
                </c:pt>
                <c:pt idx="13">
                  <c:v>0.0360104822402969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021192"/>
        <c:axId val="587883080"/>
      </c:barChart>
      <c:catAx>
        <c:axId val="45502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587883080"/>
        <c:crosses val="autoZero"/>
        <c:auto val="1"/>
        <c:lblAlgn val="ctr"/>
        <c:lblOffset val="100"/>
        <c:noMultiLvlLbl val="0"/>
      </c:catAx>
      <c:valAx>
        <c:axId val="58788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02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546100</xdr:colOff>
      <xdr:row>70</xdr:row>
      <xdr:rowOff>88900</xdr:rowOff>
    </xdr:from>
    <xdr:to>
      <xdr:col>19</xdr:col>
      <xdr:colOff>165100</xdr:colOff>
      <xdr:row>84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86</xdr:row>
      <xdr:rowOff>152400</xdr:rowOff>
    </xdr:from>
    <xdr:to>
      <xdr:col>19</xdr:col>
      <xdr:colOff>38100</xdr:colOff>
      <xdr:row>101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546100</xdr:colOff>
      <xdr:row>36</xdr:row>
      <xdr:rowOff>88900</xdr:rowOff>
    </xdr:from>
    <xdr:to>
      <xdr:col>19</xdr:col>
      <xdr:colOff>165100</xdr:colOff>
      <xdr:row>50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52</xdr:row>
      <xdr:rowOff>152400</xdr:rowOff>
    </xdr:from>
    <xdr:to>
      <xdr:col>19</xdr:col>
      <xdr:colOff>38100</xdr:colOff>
      <xdr:row>67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546100</xdr:colOff>
      <xdr:row>36</xdr:row>
      <xdr:rowOff>88900</xdr:rowOff>
    </xdr:from>
    <xdr:to>
      <xdr:col>19</xdr:col>
      <xdr:colOff>165100</xdr:colOff>
      <xdr:row>50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52</xdr:row>
      <xdr:rowOff>152400</xdr:rowOff>
    </xdr:from>
    <xdr:to>
      <xdr:col>19</xdr:col>
      <xdr:colOff>38100</xdr:colOff>
      <xdr:row>67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79</xdr:row>
      <xdr:rowOff>152400</xdr:rowOff>
    </xdr:from>
    <xdr:to>
      <xdr:col>19</xdr:col>
      <xdr:colOff>63500</xdr:colOff>
      <xdr:row>98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140</xdr:row>
      <xdr:rowOff>76200</xdr:rowOff>
    </xdr:from>
    <xdr:to>
      <xdr:col>18</xdr:col>
      <xdr:colOff>749300</xdr:colOff>
      <xdr:row>154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155</xdr:row>
      <xdr:rowOff>165100</xdr:rowOff>
    </xdr:from>
    <xdr:to>
      <xdr:col>18</xdr:col>
      <xdr:colOff>787400</xdr:colOff>
      <xdr:row>170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112</xdr:row>
      <xdr:rowOff>76200</xdr:rowOff>
    </xdr:from>
    <xdr:to>
      <xdr:col>18</xdr:col>
      <xdr:colOff>749300</xdr:colOff>
      <xdr:row>126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127</xdr:row>
      <xdr:rowOff>165100</xdr:rowOff>
    </xdr:from>
    <xdr:to>
      <xdr:col>18</xdr:col>
      <xdr:colOff>787400</xdr:colOff>
      <xdr:row>142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topLeftCell="A58" workbookViewId="0">
      <selection activeCell="J71" sqref="J71"/>
    </sheetView>
  </sheetViews>
  <sheetFormatPr baseColWidth="10" defaultRowHeight="15" x14ac:dyDescent="0"/>
  <cols>
    <col min="3" max="3" width="12.1640625" bestFit="1" customWidth="1"/>
  </cols>
  <sheetData>
    <row r="1" spans="1:7">
      <c r="A1" t="s">
        <v>30</v>
      </c>
    </row>
    <row r="2" spans="1:7">
      <c r="A2" t="s">
        <v>14</v>
      </c>
      <c r="B2">
        <v>2020</v>
      </c>
      <c r="C2">
        <v>2035</v>
      </c>
      <c r="D2">
        <v>2050</v>
      </c>
      <c r="E2">
        <v>2065</v>
      </c>
      <c r="F2">
        <v>2080</v>
      </c>
      <c r="G2">
        <v>2095</v>
      </c>
    </row>
    <row r="3" spans="1:7">
      <c r="A3" t="s">
        <v>0</v>
      </c>
      <c r="B3">
        <v>1.6117912501481368</v>
      </c>
      <c r="C3">
        <v>1.3157267515363413</v>
      </c>
      <c r="D3">
        <v>1.0238697706997268</v>
      </c>
      <c r="E3">
        <v>0.81094583269038445</v>
      </c>
      <c r="F3">
        <v>0.59079270616438517</v>
      </c>
      <c r="G3">
        <v>0.40703274268428735</v>
      </c>
    </row>
    <row r="4" spans="1:7">
      <c r="A4" t="s">
        <v>1</v>
      </c>
      <c r="B4">
        <v>0.31045450206687208</v>
      </c>
      <c r="C4">
        <v>0.24257822411417579</v>
      </c>
      <c r="D4">
        <v>0.19564746423247992</v>
      </c>
      <c r="E4">
        <v>0.18312758925724681</v>
      </c>
      <c r="F4">
        <v>0.16142246805562957</v>
      </c>
      <c r="G4">
        <v>0.12362896697455633</v>
      </c>
    </row>
    <row r="5" spans="1:7">
      <c r="A5" t="s">
        <v>2</v>
      </c>
      <c r="B5">
        <v>0.37190095045866028</v>
      </c>
      <c r="C5">
        <v>0.2553677599873978</v>
      </c>
      <c r="D5">
        <v>0.16894353335934212</v>
      </c>
      <c r="E5">
        <v>0.13615284756425824</v>
      </c>
      <c r="F5">
        <v>9.3591013557945732E-2</v>
      </c>
      <c r="G5">
        <v>2.9705643841802042E-2</v>
      </c>
    </row>
    <row r="6" spans="1:7">
      <c r="A6" t="s">
        <v>3</v>
      </c>
      <c r="B6">
        <v>0.42730754246736319</v>
      </c>
      <c r="C6">
        <v>0.3951003518515942</v>
      </c>
      <c r="D6">
        <v>0.39810648036543184</v>
      </c>
      <c r="E6">
        <v>0.38830102996090382</v>
      </c>
      <c r="F6">
        <v>0.32070294438752073</v>
      </c>
      <c r="G6">
        <v>0.25635562879572421</v>
      </c>
    </row>
    <row r="7" spans="1:7">
      <c r="A7" t="s">
        <v>4</v>
      </c>
      <c r="B7">
        <v>0.45533137676699986</v>
      </c>
      <c r="C7">
        <v>0.43654046293631915</v>
      </c>
      <c r="D7">
        <v>0.42337101797349097</v>
      </c>
      <c r="E7">
        <v>0.40935998710071397</v>
      </c>
      <c r="F7">
        <v>0.35567841584857141</v>
      </c>
      <c r="G7">
        <v>0.25761017284946996</v>
      </c>
    </row>
    <row r="8" spans="1:7">
      <c r="A8" t="s">
        <v>5</v>
      </c>
      <c r="B8">
        <v>0.38681160783385571</v>
      </c>
      <c r="C8">
        <v>0.31933962644192926</v>
      </c>
      <c r="D8">
        <v>0.28104183686460638</v>
      </c>
      <c r="E8">
        <v>0.25252951748250896</v>
      </c>
      <c r="F8">
        <v>0.22549380399334498</v>
      </c>
      <c r="G8">
        <v>0.2003302368362033</v>
      </c>
    </row>
    <row r="9" spans="1:7">
      <c r="A9" t="s">
        <v>6</v>
      </c>
      <c r="B9">
        <v>0.63644187485701775</v>
      </c>
      <c r="C9">
        <v>0.61227285668363185</v>
      </c>
      <c r="D9">
        <v>0.57341118765597987</v>
      </c>
      <c r="E9">
        <v>0.56387323402660583</v>
      </c>
      <c r="F9">
        <v>0.54438510792290917</v>
      </c>
      <c r="G9">
        <v>0.52531391170360064</v>
      </c>
    </row>
    <row r="10" spans="1:7">
      <c r="A10" t="s">
        <v>7</v>
      </c>
      <c r="B10">
        <v>1.6647690894881423E-3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8</v>
      </c>
      <c r="B11">
        <v>0.789557026726176</v>
      </c>
      <c r="C11">
        <v>0.51199803607226813</v>
      </c>
      <c r="D11">
        <v>0.32947563571673361</v>
      </c>
      <c r="E11">
        <v>0.19885662656852737</v>
      </c>
      <c r="F11">
        <v>0.14315915972165144</v>
      </c>
      <c r="G11">
        <v>7.783843703793232E-2</v>
      </c>
    </row>
    <row r="12" spans="1:7">
      <c r="A12" t="s">
        <v>9</v>
      </c>
      <c r="B12">
        <v>0.63905488053369741</v>
      </c>
      <c r="C12">
        <v>0.62986194078422031</v>
      </c>
      <c r="D12">
        <v>0.62411120131119602</v>
      </c>
      <c r="E12">
        <v>0.58228535148852378</v>
      </c>
      <c r="F12">
        <v>0.56191640690998279</v>
      </c>
      <c r="G12">
        <v>0.53776910267433553</v>
      </c>
    </row>
    <row r="13" spans="1:7">
      <c r="A13" t="s">
        <v>10</v>
      </c>
      <c r="B13">
        <v>1.2893724796986836</v>
      </c>
      <c r="C13">
        <v>0.70031519362382211</v>
      </c>
      <c r="D13">
        <v>0.60299836032944243</v>
      </c>
      <c r="E13">
        <v>0.5432392476255743</v>
      </c>
      <c r="F13">
        <v>0.50655643534833583</v>
      </c>
      <c r="G13">
        <v>0.45418040308843821</v>
      </c>
    </row>
    <row r="14" spans="1:7">
      <c r="A14" t="s">
        <v>11</v>
      </c>
      <c r="B14">
        <v>0.80521462081058337</v>
      </c>
      <c r="C14">
        <v>0.7317173284220917</v>
      </c>
      <c r="D14">
        <v>0.64565031461165756</v>
      </c>
      <c r="E14">
        <v>0.55936372526112677</v>
      </c>
      <c r="F14">
        <v>0.4549039485594773</v>
      </c>
      <c r="G14">
        <v>0.36071419824740536</v>
      </c>
    </row>
    <row r="15" spans="1:7">
      <c r="A15" t="s">
        <v>12</v>
      </c>
      <c r="B15">
        <v>-0.15496016063912091</v>
      </c>
      <c r="C15">
        <v>-0.17974273646515407</v>
      </c>
      <c r="D15">
        <v>-7.0352203124439863E-2</v>
      </c>
      <c r="E15">
        <v>-6.8249247907012645E-2</v>
      </c>
      <c r="F15">
        <v>-2.8832637257183897E-2</v>
      </c>
      <c r="G15">
        <v>-1.0828858418870496E-2</v>
      </c>
    </row>
    <row r="16" spans="1:7">
      <c r="A16" t="s">
        <v>13</v>
      </c>
      <c r="B16">
        <v>0.29443253593923557</v>
      </c>
      <c r="C16">
        <v>0.25375317222019078</v>
      </c>
      <c r="D16">
        <v>0.20373772736239551</v>
      </c>
      <c r="E16">
        <v>0.17448994735791959</v>
      </c>
      <c r="F16">
        <v>0.12416390627461726</v>
      </c>
      <c r="G16">
        <v>8.4123501116740773E-2</v>
      </c>
    </row>
    <row r="18" spans="1:25">
      <c r="A18" t="s">
        <v>59</v>
      </c>
    </row>
    <row r="19" spans="1:25">
      <c r="A19" t="s">
        <v>16</v>
      </c>
      <c r="B19" t="s">
        <v>14</v>
      </c>
      <c r="C19">
        <v>1975</v>
      </c>
      <c r="D19">
        <v>1990</v>
      </c>
      <c r="E19">
        <v>2005</v>
      </c>
      <c r="F19">
        <v>2010</v>
      </c>
      <c r="G19">
        <v>2015</v>
      </c>
      <c r="H19">
        <v>2020</v>
      </c>
      <c r="I19">
        <v>2025</v>
      </c>
      <c r="J19">
        <v>2030</v>
      </c>
      <c r="K19">
        <v>2035</v>
      </c>
      <c r="L19">
        <v>2040</v>
      </c>
      <c r="M19">
        <v>2045</v>
      </c>
      <c r="N19">
        <v>2050</v>
      </c>
      <c r="O19">
        <v>2055</v>
      </c>
      <c r="P19">
        <v>2060</v>
      </c>
      <c r="Q19">
        <v>2065</v>
      </c>
      <c r="R19">
        <v>2070</v>
      </c>
      <c r="S19">
        <v>2075</v>
      </c>
      <c r="T19">
        <v>2080</v>
      </c>
      <c r="U19">
        <v>2085</v>
      </c>
      <c r="V19">
        <v>2090</v>
      </c>
      <c r="W19">
        <v>2095</v>
      </c>
      <c r="X19">
        <v>2100</v>
      </c>
      <c r="Y19" t="s">
        <v>18</v>
      </c>
    </row>
    <row r="20" spans="1:25">
      <c r="A20" t="s">
        <v>60</v>
      </c>
      <c r="B20" t="s">
        <v>0</v>
      </c>
      <c r="C20">
        <v>1.4083000000000001</v>
      </c>
      <c r="D20">
        <v>2.8337599999999998</v>
      </c>
      <c r="E20">
        <v>5.2759999999999998</v>
      </c>
      <c r="F20">
        <v>6.8794599999999999</v>
      </c>
      <c r="G20">
        <v>8.68384</v>
      </c>
      <c r="H20">
        <v>10.7715</v>
      </c>
      <c r="I20">
        <v>12.9222</v>
      </c>
      <c r="J20">
        <v>15.145799999999999</v>
      </c>
      <c r="K20">
        <v>17.542300000000001</v>
      </c>
      <c r="L20">
        <v>19.773499999999999</v>
      </c>
      <c r="M20">
        <v>22.526900000000001</v>
      </c>
      <c r="N20">
        <v>25.892399999999999</v>
      </c>
      <c r="O20">
        <v>29.580400000000001</v>
      </c>
      <c r="P20">
        <v>33.947000000000003</v>
      </c>
      <c r="Q20">
        <v>39.169600000000003</v>
      </c>
      <c r="R20">
        <v>43.543900000000001</v>
      </c>
      <c r="S20">
        <v>48.268000000000001</v>
      </c>
      <c r="T20">
        <v>53.120199999999997</v>
      </c>
      <c r="U20">
        <v>56.555</v>
      </c>
      <c r="V20">
        <v>59.875999999999998</v>
      </c>
      <c r="W20">
        <v>63.001899999999999</v>
      </c>
      <c r="X20">
        <v>66.186400000000006</v>
      </c>
      <c r="Y20" t="s">
        <v>36</v>
      </c>
    </row>
    <row r="21" spans="1:25">
      <c r="A21" t="s">
        <v>60</v>
      </c>
      <c r="B21" t="s">
        <v>1</v>
      </c>
      <c r="C21">
        <v>1.1817299999999999</v>
      </c>
      <c r="D21">
        <v>1.3103800000000001</v>
      </c>
      <c r="E21">
        <v>1.6333899999999999</v>
      </c>
      <c r="F21">
        <v>1.72044</v>
      </c>
      <c r="G21">
        <v>1.81812</v>
      </c>
      <c r="H21">
        <v>1.9132800000000001</v>
      </c>
      <c r="I21">
        <v>1.9965299999999999</v>
      </c>
      <c r="J21">
        <v>2.06989</v>
      </c>
      <c r="K21">
        <v>2.1320199999999998</v>
      </c>
      <c r="L21">
        <v>2.1757499999999999</v>
      </c>
      <c r="M21">
        <v>2.2141000000000002</v>
      </c>
      <c r="N21">
        <v>2.2412299999999998</v>
      </c>
      <c r="O21">
        <v>2.26126</v>
      </c>
      <c r="P21">
        <v>2.2690000000000001</v>
      </c>
      <c r="Q21">
        <v>2.2685300000000002</v>
      </c>
      <c r="R21">
        <v>2.25657</v>
      </c>
      <c r="S21">
        <v>2.2373599999999998</v>
      </c>
      <c r="T21">
        <v>2.2136</v>
      </c>
      <c r="U21">
        <v>2.1846100000000002</v>
      </c>
      <c r="V21">
        <v>2.1567699999999999</v>
      </c>
      <c r="W21">
        <v>2.1333000000000002</v>
      </c>
      <c r="X21">
        <v>2.1013199999999999</v>
      </c>
      <c r="Y21" t="s">
        <v>36</v>
      </c>
    </row>
    <row r="22" spans="1:25">
      <c r="A22" t="s">
        <v>60</v>
      </c>
      <c r="B22" t="s">
        <v>2</v>
      </c>
      <c r="C22">
        <v>1.8809400000000001</v>
      </c>
      <c r="D22">
        <v>2.79393</v>
      </c>
      <c r="E22">
        <v>3.5141</v>
      </c>
      <c r="F22">
        <v>3.60127</v>
      </c>
      <c r="G22">
        <v>3.7590400000000002</v>
      </c>
      <c r="H22">
        <v>3.8783500000000002</v>
      </c>
      <c r="I22">
        <v>3.9497599999999999</v>
      </c>
      <c r="J22">
        <v>3.9828199999999998</v>
      </c>
      <c r="K22">
        <v>3.99953</v>
      </c>
      <c r="L22">
        <v>3.9690799999999999</v>
      </c>
      <c r="M22">
        <v>3.94584</v>
      </c>
      <c r="N22">
        <v>3.9187400000000001</v>
      </c>
      <c r="O22">
        <v>3.8921199999999998</v>
      </c>
      <c r="P22">
        <v>3.8612600000000001</v>
      </c>
      <c r="Q22">
        <v>3.8399399999999999</v>
      </c>
      <c r="R22">
        <v>3.8057699999999999</v>
      </c>
      <c r="S22">
        <v>3.7837000000000001</v>
      </c>
      <c r="T22">
        <v>3.7677900000000002</v>
      </c>
      <c r="U22">
        <v>3.7426900000000001</v>
      </c>
      <c r="V22">
        <v>3.72037</v>
      </c>
      <c r="W22">
        <v>3.6935600000000002</v>
      </c>
      <c r="X22">
        <v>3.6663899999999998</v>
      </c>
      <c r="Y22" t="s">
        <v>36</v>
      </c>
    </row>
    <row r="23" spans="1:25">
      <c r="A23" t="s">
        <v>60</v>
      </c>
      <c r="B23" t="s">
        <v>3</v>
      </c>
      <c r="C23">
        <v>7.0613000000000001</v>
      </c>
      <c r="D23">
        <v>12.5463</v>
      </c>
      <c r="E23">
        <v>25.214500000000001</v>
      </c>
      <c r="F23">
        <v>30.678599999999999</v>
      </c>
      <c r="G23">
        <v>36.122599999999998</v>
      </c>
      <c r="H23">
        <v>41.412599999999998</v>
      </c>
      <c r="I23">
        <v>45.8108</v>
      </c>
      <c r="J23">
        <v>49.925800000000002</v>
      </c>
      <c r="K23">
        <v>53.666899999999998</v>
      </c>
      <c r="L23">
        <v>57.017299999999999</v>
      </c>
      <c r="M23">
        <v>59.889200000000002</v>
      </c>
      <c r="N23">
        <v>62.268099999999997</v>
      </c>
      <c r="O23">
        <v>64.384600000000006</v>
      </c>
      <c r="P23">
        <v>66.3172</v>
      </c>
      <c r="Q23">
        <v>68.256</v>
      </c>
      <c r="R23">
        <v>69.610600000000005</v>
      </c>
      <c r="S23">
        <v>71.109200000000001</v>
      </c>
      <c r="T23">
        <v>72.632999999999996</v>
      </c>
      <c r="U23">
        <v>73.477000000000004</v>
      </c>
      <c r="V23">
        <v>73.852400000000003</v>
      </c>
      <c r="W23">
        <v>73.227199999999996</v>
      </c>
      <c r="X23">
        <v>72.933800000000005</v>
      </c>
      <c r="Y23" t="s">
        <v>36</v>
      </c>
    </row>
    <row r="24" spans="1:25">
      <c r="A24" t="s">
        <v>60</v>
      </c>
      <c r="B24" t="s">
        <v>4</v>
      </c>
      <c r="C24">
        <v>4.0853400000000004</v>
      </c>
      <c r="D24">
        <v>5.2109899999999998</v>
      </c>
      <c r="E24">
        <v>3.2372399999999999</v>
      </c>
      <c r="F24">
        <v>3.38063</v>
      </c>
      <c r="G24">
        <v>3.58995</v>
      </c>
      <c r="H24">
        <v>3.7814100000000002</v>
      </c>
      <c r="I24">
        <v>3.9018099999999998</v>
      </c>
      <c r="J24">
        <v>4.0211499999999996</v>
      </c>
      <c r="K24">
        <v>4.1019699999999997</v>
      </c>
      <c r="L24">
        <v>4.23264</v>
      </c>
      <c r="M24">
        <v>4.3333599999999999</v>
      </c>
      <c r="N24">
        <v>4.4725000000000001</v>
      </c>
      <c r="O24">
        <v>4.5173800000000002</v>
      </c>
      <c r="P24">
        <v>4.5914999999999999</v>
      </c>
      <c r="Q24">
        <v>4.6146799999999999</v>
      </c>
      <c r="R24">
        <v>4.64825</v>
      </c>
      <c r="S24">
        <v>4.6462899999999996</v>
      </c>
      <c r="T24">
        <v>4.6543400000000004</v>
      </c>
      <c r="U24">
        <v>4.6034800000000002</v>
      </c>
      <c r="V24">
        <v>4.6089599999999997</v>
      </c>
      <c r="W24">
        <v>4.6836599999999997</v>
      </c>
      <c r="X24">
        <v>4.6891699999999998</v>
      </c>
      <c r="Y24" t="s">
        <v>36</v>
      </c>
    </row>
    <row r="25" spans="1:25">
      <c r="A25" t="s">
        <v>60</v>
      </c>
      <c r="B25" t="s">
        <v>5</v>
      </c>
      <c r="C25">
        <v>14.525399999999999</v>
      </c>
      <c r="D25">
        <v>20.206199999999999</v>
      </c>
      <c r="E25">
        <v>13.7186</v>
      </c>
      <c r="F25">
        <v>14.1584</v>
      </c>
      <c r="G25">
        <v>14.9985</v>
      </c>
      <c r="H25">
        <v>15.827199999999999</v>
      </c>
      <c r="I25">
        <v>16.350999999999999</v>
      </c>
      <c r="J25">
        <v>16.8919</v>
      </c>
      <c r="K25">
        <v>17.334199999999999</v>
      </c>
      <c r="L25">
        <v>17.746099999999998</v>
      </c>
      <c r="M25">
        <v>18.089200000000002</v>
      </c>
      <c r="N25">
        <v>18.4527</v>
      </c>
      <c r="O25">
        <v>18.621700000000001</v>
      </c>
      <c r="P25">
        <v>18.774100000000001</v>
      </c>
      <c r="Q25">
        <v>18.865600000000001</v>
      </c>
      <c r="R25">
        <v>18.9208</v>
      </c>
      <c r="S25">
        <v>18.936699999999998</v>
      </c>
      <c r="T25">
        <v>18.9755</v>
      </c>
      <c r="U25">
        <v>18.999099999999999</v>
      </c>
      <c r="V25">
        <v>19.125299999999999</v>
      </c>
      <c r="W25">
        <v>19.428699999999999</v>
      </c>
      <c r="X25">
        <v>19.559699999999999</v>
      </c>
      <c r="Y25" t="s">
        <v>36</v>
      </c>
    </row>
    <row r="26" spans="1:25">
      <c r="A26" t="s">
        <v>60</v>
      </c>
      <c r="B26" t="s">
        <v>6</v>
      </c>
      <c r="C26">
        <v>1.2696000000000001</v>
      </c>
      <c r="D26">
        <v>2.2612299999999999</v>
      </c>
      <c r="E26">
        <v>5.2942400000000003</v>
      </c>
      <c r="F26">
        <v>6.8254999999999999</v>
      </c>
      <c r="G26">
        <v>8.5075199999999995</v>
      </c>
      <c r="H26">
        <v>10.3994</v>
      </c>
      <c r="I26">
        <v>12.5106</v>
      </c>
      <c r="J26">
        <v>14.7418</v>
      </c>
      <c r="K26">
        <v>17.1492</v>
      </c>
      <c r="L26">
        <v>19.537600000000001</v>
      </c>
      <c r="M26">
        <v>22.0791</v>
      </c>
      <c r="N26">
        <v>24.744</v>
      </c>
      <c r="O26">
        <v>27.482900000000001</v>
      </c>
      <c r="P26">
        <v>30.226700000000001</v>
      </c>
      <c r="Q26">
        <v>32.909599999999998</v>
      </c>
      <c r="R26">
        <v>35.450299999999999</v>
      </c>
      <c r="S26">
        <v>37.824100000000001</v>
      </c>
      <c r="T26">
        <v>40.103400000000001</v>
      </c>
      <c r="U26">
        <v>42.133299999999998</v>
      </c>
      <c r="V26">
        <v>44.3108</v>
      </c>
      <c r="W26">
        <v>46.613199999999999</v>
      </c>
      <c r="X26">
        <v>48.818800000000003</v>
      </c>
      <c r="Y26" t="s">
        <v>36</v>
      </c>
    </row>
    <row r="27" spans="1:25">
      <c r="A27" t="s">
        <v>60</v>
      </c>
      <c r="B27" t="s">
        <v>7</v>
      </c>
      <c r="C27">
        <v>3.1512799999999999</v>
      </c>
      <c r="D27">
        <v>6.3288599999999997</v>
      </c>
      <c r="E27">
        <v>6.45838</v>
      </c>
      <c r="F27">
        <v>6.32883</v>
      </c>
      <c r="G27">
        <v>6.2152599999999998</v>
      </c>
      <c r="H27">
        <v>6.0910099999999998</v>
      </c>
      <c r="I27">
        <v>5.9307499999999997</v>
      </c>
      <c r="J27">
        <v>5.7715100000000001</v>
      </c>
      <c r="K27">
        <v>5.6077899999999996</v>
      </c>
      <c r="L27">
        <v>5.4654400000000001</v>
      </c>
      <c r="M27">
        <v>5.3263600000000002</v>
      </c>
      <c r="N27">
        <v>5.1892399999999999</v>
      </c>
      <c r="O27">
        <v>5.0456000000000003</v>
      </c>
      <c r="P27">
        <v>4.9018199999999998</v>
      </c>
      <c r="Q27">
        <v>4.7524199999999999</v>
      </c>
      <c r="R27">
        <v>4.5996699999999997</v>
      </c>
      <c r="S27">
        <v>4.4456300000000004</v>
      </c>
      <c r="T27">
        <v>4.2963100000000001</v>
      </c>
      <c r="U27">
        <v>4.1604099999999997</v>
      </c>
      <c r="V27">
        <v>4.0455899999999998</v>
      </c>
      <c r="W27">
        <v>3.95105</v>
      </c>
      <c r="X27">
        <v>3.8529800000000001</v>
      </c>
      <c r="Y27" t="s">
        <v>36</v>
      </c>
    </row>
    <row r="28" spans="1:25">
      <c r="A28" t="s">
        <v>60</v>
      </c>
      <c r="B28" t="s">
        <v>8</v>
      </c>
      <c r="C28">
        <v>0.71087299999999998</v>
      </c>
      <c r="D28">
        <v>1.30921</v>
      </c>
      <c r="E28">
        <v>3.1474600000000001</v>
      </c>
      <c r="F28">
        <v>3.4117099999999998</v>
      </c>
      <c r="G28">
        <v>3.5798399999999999</v>
      </c>
      <c r="H28">
        <v>3.7339500000000001</v>
      </c>
      <c r="I28">
        <v>3.7840799999999999</v>
      </c>
      <c r="J28">
        <v>3.8314300000000001</v>
      </c>
      <c r="K28">
        <v>3.8851</v>
      </c>
      <c r="L28">
        <v>3.89323</v>
      </c>
      <c r="M28">
        <v>3.9142700000000001</v>
      </c>
      <c r="N28">
        <v>3.9270700000000001</v>
      </c>
      <c r="O28">
        <v>3.9176700000000002</v>
      </c>
      <c r="P28">
        <v>3.89452</v>
      </c>
      <c r="Q28">
        <v>3.8737300000000001</v>
      </c>
      <c r="R28">
        <v>3.8024800000000001</v>
      </c>
      <c r="S28">
        <v>3.73515</v>
      </c>
      <c r="T28">
        <v>3.6583100000000002</v>
      </c>
      <c r="U28">
        <v>3.57355</v>
      </c>
      <c r="V28">
        <v>3.4917699999999998</v>
      </c>
      <c r="W28">
        <v>3.41398</v>
      </c>
      <c r="X28">
        <v>3.3486600000000002</v>
      </c>
      <c r="Y28" t="s">
        <v>36</v>
      </c>
    </row>
    <row r="29" spans="1:25">
      <c r="A29" t="s">
        <v>60</v>
      </c>
      <c r="B29" t="s">
        <v>9</v>
      </c>
      <c r="C29">
        <v>2.7492000000000001</v>
      </c>
      <c r="D29">
        <v>6.7235500000000004</v>
      </c>
      <c r="E29">
        <v>9.1310599999999997</v>
      </c>
      <c r="F29">
        <v>10.179</v>
      </c>
      <c r="G29">
        <v>11.2226</v>
      </c>
      <c r="H29">
        <v>12.4594</v>
      </c>
      <c r="I29">
        <v>13.6747</v>
      </c>
      <c r="J29">
        <v>14.9117</v>
      </c>
      <c r="K29">
        <v>16.0015</v>
      </c>
      <c r="L29">
        <v>17.264199999999999</v>
      </c>
      <c r="M29">
        <v>18.515799999999999</v>
      </c>
      <c r="N29">
        <v>20.017399999999999</v>
      </c>
      <c r="O29">
        <v>21.369299999999999</v>
      </c>
      <c r="P29">
        <v>23.024000000000001</v>
      </c>
      <c r="Q29">
        <v>24.8428</v>
      </c>
      <c r="R29">
        <v>27.047799999999999</v>
      </c>
      <c r="S29">
        <v>29.4481</v>
      </c>
      <c r="T29">
        <v>32.114400000000003</v>
      </c>
      <c r="U29">
        <v>34.751199999999997</v>
      </c>
      <c r="V29">
        <v>37.352899999999998</v>
      </c>
      <c r="W29">
        <v>39.558700000000002</v>
      </c>
      <c r="X29">
        <v>42.172800000000002</v>
      </c>
      <c r="Y29" t="s">
        <v>36</v>
      </c>
    </row>
    <row r="30" spans="1:25">
      <c r="A30" t="s">
        <v>60</v>
      </c>
      <c r="B30" t="s">
        <v>10</v>
      </c>
      <c r="C30">
        <v>0.93230000000000002</v>
      </c>
      <c r="D30">
        <v>2.6069</v>
      </c>
      <c r="E30">
        <v>5.21394</v>
      </c>
      <c r="F30">
        <v>6.4512900000000002</v>
      </c>
      <c r="G30">
        <v>8.0182400000000005</v>
      </c>
      <c r="H30">
        <v>9.8517100000000006</v>
      </c>
      <c r="I30">
        <v>11.171200000000001</v>
      </c>
      <c r="J30">
        <v>12.537699999999999</v>
      </c>
      <c r="K30">
        <v>13.8805</v>
      </c>
      <c r="L30">
        <v>15.2265</v>
      </c>
      <c r="M30">
        <v>16.554500000000001</v>
      </c>
      <c r="N30">
        <v>17.962299999999999</v>
      </c>
      <c r="O30">
        <v>19.161300000000001</v>
      </c>
      <c r="P30">
        <v>20.4053</v>
      </c>
      <c r="Q30">
        <v>21.559899999999999</v>
      </c>
      <c r="R30">
        <v>22.736000000000001</v>
      </c>
      <c r="S30">
        <v>23.795300000000001</v>
      </c>
      <c r="T30">
        <v>24.892199999999999</v>
      </c>
      <c r="U30">
        <v>25.769600000000001</v>
      </c>
      <c r="V30">
        <v>26.631699999999999</v>
      </c>
      <c r="W30">
        <v>27.370799999999999</v>
      </c>
      <c r="X30">
        <v>28.373999999999999</v>
      </c>
      <c r="Y30" t="s">
        <v>36</v>
      </c>
    </row>
    <row r="31" spans="1:25">
      <c r="A31" t="s">
        <v>60</v>
      </c>
      <c r="B31" t="s">
        <v>11</v>
      </c>
      <c r="C31">
        <v>1.2696000000000001</v>
      </c>
      <c r="D31">
        <v>3.8331</v>
      </c>
      <c r="E31">
        <v>7.59612</v>
      </c>
      <c r="F31">
        <v>8.7523400000000002</v>
      </c>
      <c r="G31">
        <v>11.148899999999999</v>
      </c>
      <c r="H31">
        <v>14.065200000000001</v>
      </c>
      <c r="I31">
        <v>17.1387</v>
      </c>
      <c r="J31">
        <v>20.5505</v>
      </c>
      <c r="K31">
        <v>24.197700000000001</v>
      </c>
      <c r="L31">
        <v>27.746500000000001</v>
      </c>
      <c r="M31">
        <v>31.611699999999999</v>
      </c>
      <c r="N31">
        <v>35.68</v>
      </c>
      <c r="O31">
        <v>39.611899999999999</v>
      </c>
      <c r="P31">
        <v>43.610199999999999</v>
      </c>
      <c r="Q31">
        <v>47.756</v>
      </c>
      <c r="R31">
        <v>50.852499999999999</v>
      </c>
      <c r="S31">
        <v>53.907699999999998</v>
      </c>
      <c r="T31">
        <v>56.641800000000003</v>
      </c>
      <c r="U31">
        <v>58.4529</v>
      </c>
      <c r="V31">
        <v>60.008600000000001</v>
      </c>
      <c r="W31">
        <v>61.294899999999998</v>
      </c>
      <c r="X31">
        <v>62.862200000000001</v>
      </c>
      <c r="Y31" t="s">
        <v>36</v>
      </c>
    </row>
    <row r="32" spans="1:25">
      <c r="A32" t="s">
        <v>60</v>
      </c>
      <c r="B32" t="s">
        <v>12</v>
      </c>
      <c r="C32">
        <v>9.7881</v>
      </c>
      <c r="D32">
        <v>18.609200000000001</v>
      </c>
      <c r="E32">
        <v>19.414300000000001</v>
      </c>
      <c r="F32">
        <v>20.465599999999998</v>
      </c>
      <c r="G32">
        <v>20.737100000000002</v>
      </c>
      <c r="H32">
        <v>20.9084</v>
      </c>
      <c r="I32">
        <v>21.100999999999999</v>
      </c>
      <c r="J32">
        <v>21.133400000000002</v>
      </c>
      <c r="K32">
        <v>21.1294</v>
      </c>
      <c r="L32">
        <v>21.202300000000001</v>
      </c>
      <c r="M32">
        <v>21.3263</v>
      </c>
      <c r="N32">
        <v>21.4679</v>
      </c>
      <c r="O32">
        <v>21.569199999999999</v>
      </c>
      <c r="P32">
        <v>21.656199999999998</v>
      </c>
      <c r="Q32">
        <v>21.6767</v>
      </c>
      <c r="R32">
        <v>21.8049</v>
      </c>
      <c r="S32">
        <v>21.858499999999999</v>
      </c>
      <c r="T32">
        <v>21.9129</v>
      </c>
      <c r="U32">
        <v>21.956800000000001</v>
      </c>
      <c r="V32">
        <v>22.037199999999999</v>
      </c>
      <c r="W32">
        <v>22.104299999999999</v>
      </c>
      <c r="X32">
        <v>22.200800000000001</v>
      </c>
      <c r="Y32" t="s">
        <v>36</v>
      </c>
    </row>
    <row r="33" spans="1:26">
      <c r="A33" t="s">
        <v>60</v>
      </c>
      <c r="B33" t="s">
        <v>13</v>
      </c>
      <c r="C33">
        <v>8.6523199999999996</v>
      </c>
      <c r="D33">
        <v>15.744199999999999</v>
      </c>
      <c r="E33">
        <v>17.7971</v>
      </c>
      <c r="F33">
        <v>17.9663</v>
      </c>
      <c r="G33">
        <v>18.307200000000002</v>
      </c>
      <c r="H33">
        <v>18.545400000000001</v>
      </c>
      <c r="I33">
        <v>18.683199999999999</v>
      </c>
      <c r="J33">
        <v>18.668399999999998</v>
      </c>
      <c r="K33">
        <v>18.593800000000002</v>
      </c>
      <c r="L33">
        <v>18.3157</v>
      </c>
      <c r="M33">
        <v>18.076000000000001</v>
      </c>
      <c r="N33">
        <v>17.7775</v>
      </c>
      <c r="O33">
        <v>17.5307</v>
      </c>
      <c r="P33">
        <v>17.220600000000001</v>
      </c>
      <c r="Q33">
        <v>16.932099999999998</v>
      </c>
      <c r="R33">
        <v>16.5548</v>
      </c>
      <c r="S33">
        <v>16.210999999999999</v>
      </c>
      <c r="T33">
        <v>15.885400000000001</v>
      </c>
      <c r="U33">
        <v>15.5886</v>
      </c>
      <c r="V33">
        <v>15.363099999999999</v>
      </c>
      <c r="W33">
        <v>15.2216</v>
      </c>
      <c r="X33">
        <v>14.976800000000001</v>
      </c>
      <c r="Y33" t="s">
        <v>36</v>
      </c>
    </row>
    <row r="35" spans="1:26">
      <c r="A35" t="s">
        <v>61</v>
      </c>
    </row>
    <row r="36" spans="1:26">
      <c r="A36" t="s">
        <v>16</v>
      </c>
      <c r="B36" t="s">
        <v>14</v>
      </c>
      <c r="C36">
        <v>1960</v>
      </c>
      <c r="D36">
        <v>1975</v>
      </c>
      <c r="E36">
        <v>1990</v>
      </c>
      <c r="F36">
        <v>2005</v>
      </c>
      <c r="G36">
        <v>2010</v>
      </c>
      <c r="H36">
        <v>2015</v>
      </c>
      <c r="I36">
        <v>2020</v>
      </c>
      <c r="J36">
        <v>2025</v>
      </c>
      <c r="K36">
        <v>2030</v>
      </c>
      <c r="L36">
        <v>2035</v>
      </c>
      <c r="M36">
        <v>2040</v>
      </c>
      <c r="N36">
        <v>2045</v>
      </c>
      <c r="O36">
        <v>2050</v>
      </c>
      <c r="P36">
        <v>2055</v>
      </c>
      <c r="Q36">
        <v>2060</v>
      </c>
      <c r="R36">
        <v>2065</v>
      </c>
      <c r="S36">
        <v>2070</v>
      </c>
      <c r="T36">
        <v>2075</v>
      </c>
      <c r="U36">
        <v>2080</v>
      </c>
      <c r="V36">
        <v>2085</v>
      </c>
      <c r="W36">
        <v>2090</v>
      </c>
      <c r="X36">
        <v>2095</v>
      </c>
      <c r="Y36">
        <v>2100</v>
      </c>
      <c r="Z36" t="s">
        <v>18</v>
      </c>
    </row>
    <row r="37" spans="1:26">
      <c r="A37" t="s">
        <v>60</v>
      </c>
      <c r="B37" t="s">
        <v>0</v>
      </c>
      <c r="C37">
        <v>280399</v>
      </c>
      <c r="D37">
        <v>412028</v>
      </c>
      <c r="E37">
        <v>630697</v>
      </c>
      <c r="F37">
        <v>919484</v>
      </c>
      <c r="G37">
        <v>1032840</v>
      </c>
      <c r="H37">
        <v>1134740</v>
      </c>
      <c r="I37">
        <v>1225760</v>
      </c>
      <c r="J37">
        <v>1319910</v>
      </c>
      <c r="K37">
        <v>1404320</v>
      </c>
      <c r="L37">
        <v>1493560</v>
      </c>
      <c r="M37">
        <v>1559410</v>
      </c>
      <c r="N37">
        <v>1630100</v>
      </c>
      <c r="O37">
        <v>1683840</v>
      </c>
      <c r="P37">
        <v>1755810</v>
      </c>
      <c r="Q37">
        <v>1809450</v>
      </c>
      <c r="R37">
        <v>1864500</v>
      </c>
      <c r="S37">
        <v>1893860</v>
      </c>
      <c r="T37">
        <v>1922680</v>
      </c>
      <c r="U37">
        <v>1937870</v>
      </c>
      <c r="V37">
        <v>1948830</v>
      </c>
      <c r="W37">
        <v>1944500</v>
      </c>
      <c r="X37">
        <v>1928280</v>
      </c>
      <c r="Y37">
        <v>1925090</v>
      </c>
      <c r="Z37" t="s">
        <v>62</v>
      </c>
    </row>
    <row r="38" spans="1:26">
      <c r="A38" t="s">
        <v>60</v>
      </c>
      <c r="B38" t="s">
        <v>1</v>
      </c>
      <c r="C38">
        <v>12727</v>
      </c>
      <c r="D38">
        <v>16909</v>
      </c>
      <c r="E38">
        <v>20532</v>
      </c>
      <c r="F38">
        <v>24548</v>
      </c>
      <c r="G38">
        <v>25835</v>
      </c>
      <c r="H38">
        <v>27057</v>
      </c>
      <c r="I38">
        <v>28226</v>
      </c>
      <c r="J38">
        <v>29387</v>
      </c>
      <c r="K38">
        <v>30430</v>
      </c>
      <c r="L38">
        <v>31400</v>
      </c>
      <c r="M38">
        <v>32164</v>
      </c>
      <c r="N38">
        <v>32819</v>
      </c>
      <c r="O38">
        <v>33278</v>
      </c>
      <c r="P38">
        <v>33647</v>
      </c>
      <c r="Q38">
        <v>33809</v>
      </c>
      <c r="R38">
        <v>33832</v>
      </c>
      <c r="S38">
        <v>33652</v>
      </c>
      <c r="T38">
        <v>33363</v>
      </c>
      <c r="U38">
        <v>32961</v>
      </c>
      <c r="V38">
        <v>32509</v>
      </c>
      <c r="W38">
        <v>32029</v>
      </c>
      <c r="X38">
        <v>31592</v>
      </c>
      <c r="Y38">
        <v>31136</v>
      </c>
      <c r="Z38" t="s">
        <v>62</v>
      </c>
    </row>
    <row r="39" spans="1:26">
      <c r="A39" t="s">
        <v>60</v>
      </c>
      <c r="B39" t="s">
        <v>2</v>
      </c>
      <c r="C39">
        <v>17909</v>
      </c>
      <c r="D39">
        <v>23139</v>
      </c>
      <c r="E39">
        <v>27698</v>
      </c>
      <c r="F39">
        <v>32318</v>
      </c>
      <c r="G39">
        <v>33896</v>
      </c>
      <c r="H39">
        <v>35040</v>
      </c>
      <c r="I39">
        <v>35934</v>
      </c>
      <c r="J39">
        <v>36799</v>
      </c>
      <c r="K39">
        <v>37386</v>
      </c>
      <c r="L39">
        <v>37910</v>
      </c>
      <c r="M39">
        <v>38126</v>
      </c>
      <c r="N39">
        <v>38344</v>
      </c>
      <c r="O39">
        <v>38425</v>
      </c>
      <c r="P39">
        <v>38630</v>
      </c>
      <c r="Q39">
        <v>38755</v>
      </c>
      <c r="R39">
        <v>38938</v>
      </c>
      <c r="S39">
        <v>39070</v>
      </c>
      <c r="T39">
        <v>39283</v>
      </c>
      <c r="U39">
        <v>39521</v>
      </c>
      <c r="V39">
        <v>39813</v>
      </c>
      <c r="W39">
        <v>40094</v>
      </c>
      <c r="X39">
        <v>40343</v>
      </c>
      <c r="Y39">
        <v>40617</v>
      </c>
      <c r="Z39" t="s">
        <v>62</v>
      </c>
    </row>
    <row r="40" spans="1:26">
      <c r="A40" t="s">
        <v>60</v>
      </c>
      <c r="B40" t="s">
        <v>3</v>
      </c>
      <c r="C40">
        <v>721340</v>
      </c>
      <c r="D40">
        <v>980561</v>
      </c>
      <c r="E40">
        <v>1223290</v>
      </c>
      <c r="F40">
        <v>1426770</v>
      </c>
      <c r="G40">
        <v>1469430</v>
      </c>
      <c r="H40">
        <v>1511920</v>
      </c>
      <c r="I40">
        <v>1544740</v>
      </c>
      <c r="J40">
        <v>1564310</v>
      </c>
      <c r="K40">
        <v>1574450</v>
      </c>
      <c r="L40">
        <v>1574780</v>
      </c>
      <c r="M40">
        <v>1564880</v>
      </c>
      <c r="N40">
        <v>1548110</v>
      </c>
      <c r="O40">
        <v>1523880</v>
      </c>
      <c r="P40">
        <v>1500560</v>
      </c>
      <c r="Q40">
        <v>1473880</v>
      </c>
      <c r="R40">
        <v>1449610</v>
      </c>
      <c r="S40">
        <v>1422750</v>
      </c>
      <c r="T40">
        <v>1399720</v>
      </c>
      <c r="U40">
        <v>1376920</v>
      </c>
      <c r="V40">
        <v>1355260</v>
      </c>
      <c r="W40">
        <v>1328750</v>
      </c>
      <c r="X40">
        <v>1293600</v>
      </c>
      <c r="Y40">
        <v>1265820</v>
      </c>
      <c r="Z40" t="s">
        <v>62</v>
      </c>
    </row>
    <row r="41" spans="1:26">
      <c r="A41" t="s">
        <v>60</v>
      </c>
      <c r="B41" t="s">
        <v>4</v>
      </c>
      <c r="C41">
        <v>99374</v>
      </c>
      <c r="D41">
        <v>112678</v>
      </c>
      <c r="E41">
        <v>122883</v>
      </c>
      <c r="F41">
        <v>119100</v>
      </c>
      <c r="G41">
        <v>118410</v>
      </c>
      <c r="H41">
        <v>117147</v>
      </c>
      <c r="I41">
        <v>115835</v>
      </c>
      <c r="J41">
        <v>114477</v>
      </c>
      <c r="K41">
        <v>112907</v>
      </c>
      <c r="L41">
        <v>110998</v>
      </c>
      <c r="M41">
        <v>109156</v>
      </c>
      <c r="N41">
        <v>106905</v>
      </c>
      <c r="O41">
        <v>104655</v>
      </c>
      <c r="P41">
        <v>101539</v>
      </c>
      <c r="Q41">
        <v>98436</v>
      </c>
      <c r="R41">
        <v>94866</v>
      </c>
      <c r="S41">
        <v>91661</v>
      </c>
      <c r="T41">
        <v>88225</v>
      </c>
      <c r="U41">
        <v>85111</v>
      </c>
      <c r="V41">
        <v>82267</v>
      </c>
      <c r="W41">
        <v>80347</v>
      </c>
      <c r="X41">
        <v>79646</v>
      </c>
      <c r="Y41">
        <v>77825</v>
      </c>
      <c r="Z41" t="s">
        <v>62</v>
      </c>
    </row>
    <row r="42" spans="1:26">
      <c r="A42" t="s">
        <v>60</v>
      </c>
      <c r="B42" t="s">
        <v>5</v>
      </c>
      <c r="C42">
        <v>214652</v>
      </c>
      <c r="D42">
        <v>254228</v>
      </c>
      <c r="E42">
        <v>289091</v>
      </c>
      <c r="F42">
        <v>284342</v>
      </c>
      <c r="G42">
        <v>283390</v>
      </c>
      <c r="H42">
        <v>283487</v>
      </c>
      <c r="I42">
        <v>284059</v>
      </c>
      <c r="J42">
        <v>284080</v>
      </c>
      <c r="K42">
        <v>284395</v>
      </c>
      <c r="L42">
        <v>283991</v>
      </c>
      <c r="M42">
        <v>284128</v>
      </c>
      <c r="N42">
        <v>283238</v>
      </c>
      <c r="O42">
        <v>282204</v>
      </c>
      <c r="P42">
        <v>279466</v>
      </c>
      <c r="Q42">
        <v>276550</v>
      </c>
      <c r="R42">
        <v>272704</v>
      </c>
      <c r="S42">
        <v>269095</v>
      </c>
      <c r="T42">
        <v>264977</v>
      </c>
      <c r="U42">
        <v>261167</v>
      </c>
      <c r="V42">
        <v>257763</v>
      </c>
      <c r="W42">
        <v>255727</v>
      </c>
      <c r="X42">
        <v>255638</v>
      </c>
      <c r="Y42">
        <v>253795</v>
      </c>
      <c r="Z42" t="s">
        <v>62</v>
      </c>
    </row>
    <row r="43" spans="1:26">
      <c r="A43" t="s">
        <v>60</v>
      </c>
      <c r="B43" t="s">
        <v>6</v>
      </c>
      <c r="C43">
        <v>442344</v>
      </c>
      <c r="D43">
        <v>606142</v>
      </c>
      <c r="E43">
        <v>849515</v>
      </c>
      <c r="F43">
        <v>1094580</v>
      </c>
      <c r="G43">
        <v>1214460</v>
      </c>
      <c r="H43">
        <v>1291720</v>
      </c>
      <c r="I43">
        <v>1352180</v>
      </c>
      <c r="J43">
        <v>1412220</v>
      </c>
      <c r="K43">
        <v>1456110</v>
      </c>
      <c r="L43">
        <v>1494750</v>
      </c>
      <c r="M43">
        <v>1521580</v>
      </c>
      <c r="N43">
        <v>1544450</v>
      </c>
      <c r="O43">
        <v>1561580</v>
      </c>
      <c r="P43">
        <v>1569150</v>
      </c>
      <c r="Q43">
        <v>1569660</v>
      </c>
      <c r="R43">
        <v>1559180</v>
      </c>
      <c r="S43">
        <v>1544500</v>
      </c>
      <c r="T43">
        <v>1519120</v>
      </c>
      <c r="U43">
        <v>1487950</v>
      </c>
      <c r="V43">
        <v>1449540</v>
      </c>
      <c r="W43">
        <v>1411440</v>
      </c>
      <c r="X43">
        <v>1377390</v>
      </c>
      <c r="Y43">
        <v>1340540</v>
      </c>
      <c r="Z43" t="s">
        <v>62</v>
      </c>
    </row>
    <row r="44" spans="1:26">
      <c r="A44" t="s">
        <v>60</v>
      </c>
      <c r="B44" t="s">
        <v>7</v>
      </c>
      <c r="C44">
        <v>94096</v>
      </c>
      <c r="D44">
        <v>111469</v>
      </c>
      <c r="E44">
        <v>123478</v>
      </c>
      <c r="F44">
        <v>127773</v>
      </c>
      <c r="G44">
        <v>126995</v>
      </c>
      <c r="H44">
        <v>126369</v>
      </c>
      <c r="I44">
        <v>125521</v>
      </c>
      <c r="J44">
        <v>124121</v>
      </c>
      <c r="K44">
        <v>122841</v>
      </c>
      <c r="L44">
        <v>121335</v>
      </c>
      <c r="M44">
        <v>120020</v>
      </c>
      <c r="N44">
        <v>118428</v>
      </c>
      <c r="O44">
        <v>116732</v>
      </c>
      <c r="P44">
        <v>114698</v>
      </c>
      <c r="Q44">
        <v>112501</v>
      </c>
      <c r="R44">
        <v>110071</v>
      </c>
      <c r="S44">
        <v>107461</v>
      </c>
      <c r="T44">
        <v>104726</v>
      </c>
      <c r="U44">
        <v>101995</v>
      </c>
      <c r="V44">
        <v>99478</v>
      </c>
      <c r="W44">
        <v>97414</v>
      </c>
      <c r="X44">
        <v>96155</v>
      </c>
      <c r="Y44">
        <v>94208</v>
      </c>
      <c r="Z44" t="s">
        <v>62</v>
      </c>
    </row>
    <row r="45" spans="1:26">
      <c r="A45" t="s">
        <v>60</v>
      </c>
      <c r="B45" t="s">
        <v>8</v>
      </c>
      <c r="C45">
        <v>25003</v>
      </c>
      <c r="D45">
        <v>35278</v>
      </c>
      <c r="E45">
        <v>42869</v>
      </c>
      <c r="F45">
        <v>48138</v>
      </c>
      <c r="G45">
        <v>48501</v>
      </c>
      <c r="H45">
        <v>48866</v>
      </c>
      <c r="I45">
        <v>48896</v>
      </c>
      <c r="J45">
        <v>48574</v>
      </c>
      <c r="K45">
        <v>48264</v>
      </c>
      <c r="L45">
        <v>47965</v>
      </c>
      <c r="M45">
        <v>47528</v>
      </c>
      <c r="N45">
        <v>47119</v>
      </c>
      <c r="O45">
        <v>46495</v>
      </c>
      <c r="P45">
        <v>46156</v>
      </c>
      <c r="Q45">
        <v>45559</v>
      </c>
      <c r="R45">
        <v>45025</v>
      </c>
      <c r="S45">
        <v>44054</v>
      </c>
      <c r="T45">
        <v>43149</v>
      </c>
      <c r="U45">
        <v>42102</v>
      </c>
      <c r="V45">
        <v>41194</v>
      </c>
      <c r="W45">
        <v>40297</v>
      </c>
      <c r="X45">
        <v>39629</v>
      </c>
      <c r="Y45">
        <v>38805</v>
      </c>
      <c r="Z45" t="s">
        <v>62</v>
      </c>
    </row>
    <row r="46" spans="1:26">
      <c r="A46" t="s">
        <v>60</v>
      </c>
      <c r="B46" t="s">
        <v>9</v>
      </c>
      <c r="C46">
        <v>216846</v>
      </c>
      <c r="D46">
        <v>319222</v>
      </c>
      <c r="E46">
        <v>436676</v>
      </c>
      <c r="F46">
        <v>549919</v>
      </c>
      <c r="G46">
        <v>584391</v>
      </c>
      <c r="H46">
        <v>619954</v>
      </c>
      <c r="I46">
        <v>654891</v>
      </c>
      <c r="J46">
        <v>686786</v>
      </c>
      <c r="K46">
        <v>717081</v>
      </c>
      <c r="L46">
        <v>743913</v>
      </c>
      <c r="M46">
        <v>770226</v>
      </c>
      <c r="N46">
        <v>793205</v>
      </c>
      <c r="O46">
        <v>815184</v>
      </c>
      <c r="P46">
        <v>833139</v>
      </c>
      <c r="Q46">
        <v>850658</v>
      </c>
      <c r="R46">
        <v>866087</v>
      </c>
      <c r="S46">
        <v>881779</v>
      </c>
      <c r="T46">
        <v>895362</v>
      </c>
      <c r="U46">
        <v>907541</v>
      </c>
      <c r="V46">
        <v>916824</v>
      </c>
      <c r="W46">
        <v>923083</v>
      </c>
      <c r="X46">
        <v>924592</v>
      </c>
      <c r="Y46">
        <v>930276</v>
      </c>
      <c r="Z46" t="s">
        <v>62</v>
      </c>
    </row>
    <row r="47" spans="1:26">
      <c r="A47" t="s">
        <v>60</v>
      </c>
      <c r="B47" t="s">
        <v>10</v>
      </c>
      <c r="C47">
        <v>48224</v>
      </c>
      <c r="D47">
        <v>76657</v>
      </c>
      <c r="E47">
        <v>131495</v>
      </c>
      <c r="F47">
        <v>188106</v>
      </c>
      <c r="G47">
        <v>210542</v>
      </c>
      <c r="H47">
        <v>232198</v>
      </c>
      <c r="I47">
        <v>253011</v>
      </c>
      <c r="J47">
        <v>273172</v>
      </c>
      <c r="K47">
        <v>292929</v>
      </c>
      <c r="L47">
        <v>312247</v>
      </c>
      <c r="M47">
        <v>330563</v>
      </c>
      <c r="N47">
        <v>347974</v>
      </c>
      <c r="O47">
        <v>363789</v>
      </c>
      <c r="P47">
        <v>378471</v>
      </c>
      <c r="Q47">
        <v>390958</v>
      </c>
      <c r="R47">
        <v>401515</v>
      </c>
      <c r="S47">
        <v>409339</v>
      </c>
      <c r="T47">
        <v>415117</v>
      </c>
      <c r="U47">
        <v>418699</v>
      </c>
      <c r="V47">
        <v>420752</v>
      </c>
      <c r="W47">
        <v>421589</v>
      </c>
      <c r="X47">
        <v>422203</v>
      </c>
      <c r="Y47">
        <v>423371</v>
      </c>
      <c r="Z47" t="s">
        <v>62</v>
      </c>
    </row>
    <row r="48" spans="1:26">
      <c r="A48" t="s">
        <v>60</v>
      </c>
      <c r="B48" t="s">
        <v>11</v>
      </c>
      <c r="C48">
        <v>319184</v>
      </c>
      <c r="D48">
        <v>474445</v>
      </c>
      <c r="E48">
        <v>666169</v>
      </c>
      <c r="F48">
        <v>875769</v>
      </c>
      <c r="G48">
        <v>955566</v>
      </c>
      <c r="H48">
        <v>1033070</v>
      </c>
      <c r="I48">
        <v>1108390</v>
      </c>
      <c r="J48">
        <v>1180400</v>
      </c>
      <c r="K48">
        <v>1247680</v>
      </c>
      <c r="L48">
        <v>1308970</v>
      </c>
      <c r="M48">
        <v>1364410</v>
      </c>
      <c r="N48">
        <v>1412060</v>
      </c>
      <c r="O48">
        <v>1452300</v>
      </c>
      <c r="P48">
        <v>1482440</v>
      </c>
      <c r="Q48">
        <v>1504280</v>
      </c>
      <c r="R48">
        <v>1516380</v>
      </c>
      <c r="S48">
        <v>1520700</v>
      </c>
      <c r="T48">
        <v>1515850</v>
      </c>
      <c r="U48">
        <v>1503410</v>
      </c>
      <c r="V48">
        <v>1483690</v>
      </c>
      <c r="W48">
        <v>1458930</v>
      </c>
      <c r="X48">
        <v>1430680</v>
      </c>
      <c r="Y48">
        <v>1406440</v>
      </c>
      <c r="Z48" t="s">
        <v>62</v>
      </c>
    </row>
    <row r="49" spans="1:26">
      <c r="A49" t="s">
        <v>60</v>
      </c>
      <c r="B49" t="s">
        <v>12</v>
      </c>
      <c r="C49">
        <v>180738</v>
      </c>
      <c r="D49">
        <v>215079</v>
      </c>
      <c r="E49">
        <v>250181</v>
      </c>
      <c r="F49">
        <v>299730</v>
      </c>
      <c r="G49">
        <v>321704</v>
      </c>
      <c r="H49">
        <v>336265</v>
      </c>
      <c r="I49">
        <v>349627</v>
      </c>
      <c r="J49">
        <v>365110</v>
      </c>
      <c r="K49">
        <v>379007</v>
      </c>
      <c r="L49">
        <v>393314</v>
      </c>
      <c r="M49">
        <v>407363</v>
      </c>
      <c r="N49">
        <v>421860</v>
      </c>
      <c r="O49">
        <v>437135</v>
      </c>
      <c r="P49">
        <v>450656</v>
      </c>
      <c r="Q49">
        <v>464450</v>
      </c>
      <c r="R49">
        <v>476574</v>
      </c>
      <c r="S49">
        <v>489725</v>
      </c>
      <c r="T49">
        <v>501034</v>
      </c>
      <c r="U49">
        <v>512070</v>
      </c>
      <c r="V49">
        <v>521816</v>
      </c>
      <c r="W49">
        <v>532323</v>
      </c>
      <c r="X49">
        <v>544015</v>
      </c>
      <c r="Y49">
        <v>554664</v>
      </c>
      <c r="Z49" t="s">
        <v>62</v>
      </c>
    </row>
    <row r="50" spans="1:26">
      <c r="A50" t="s">
        <v>60</v>
      </c>
      <c r="B50" t="s">
        <v>13</v>
      </c>
      <c r="C50">
        <v>353779</v>
      </c>
      <c r="D50">
        <v>402474</v>
      </c>
      <c r="E50">
        <v>434467</v>
      </c>
      <c r="F50">
        <v>473526</v>
      </c>
      <c r="G50">
        <v>485073</v>
      </c>
      <c r="H50">
        <v>490863</v>
      </c>
      <c r="I50">
        <v>493372</v>
      </c>
      <c r="J50">
        <v>496156</v>
      </c>
      <c r="K50">
        <v>495666</v>
      </c>
      <c r="L50">
        <v>495146</v>
      </c>
      <c r="M50">
        <v>489924</v>
      </c>
      <c r="N50">
        <v>485052</v>
      </c>
      <c r="O50">
        <v>477411</v>
      </c>
      <c r="P50">
        <v>471984</v>
      </c>
      <c r="Q50">
        <v>464058</v>
      </c>
      <c r="R50">
        <v>456467</v>
      </c>
      <c r="S50">
        <v>446389</v>
      </c>
      <c r="T50">
        <v>437248</v>
      </c>
      <c r="U50">
        <v>428119</v>
      </c>
      <c r="V50">
        <v>420708</v>
      </c>
      <c r="W50">
        <v>414689</v>
      </c>
      <c r="X50">
        <v>411450</v>
      </c>
      <c r="Y50">
        <v>405893</v>
      </c>
      <c r="Z50" t="s">
        <v>62</v>
      </c>
    </row>
    <row r="52" spans="1:26">
      <c r="A52" t="s">
        <v>64</v>
      </c>
    </row>
    <row r="53" spans="1:26">
      <c r="A53" t="s">
        <v>16</v>
      </c>
      <c r="B53" t="s">
        <v>14</v>
      </c>
      <c r="C53">
        <v>1975</v>
      </c>
      <c r="D53">
        <v>1990</v>
      </c>
      <c r="E53">
        <v>2005</v>
      </c>
      <c r="F53">
        <v>2010</v>
      </c>
      <c r="G53">
        <v>2015</v>
      </c>
      <c r="H53">
        <v>2020</v>
      </c>
      <c r="I53">
        <v>2025</v>
      </c>
      <c r="J53">
        <v>2030</v>
      </c>
      <c r="K53">
        <v>2035</v>
      </c>
      <c r="L53">
        <v>2040</v>
      </c>
      <c r="M53">
        <v>2045</v>
      </c>
      <c r="N53">
        <v>2050</v>
      </c>
      <c r="O53">
        <v>2055</v>
      </c>
      <c r="P53">
        <v>2060</v>
      </c>
      <c r="Q53">
        <v>2065</v>
      </c>
      <c r="R53">
        <v>2070</v>
      </c>
      <c r="S53">
        <v>2075</v>
      </c>
      <c r="T53">
        <v>2080</v>
      </c>
      <c r="U53">
        <v>2085</v>
      </c>
      <c r="V53">
        <v>2090</v>
      </c>
      <c r="W53">
        <v>2095</v>
      </c>
      <c r="X53">
        <v>2100</v>
      </c>
      <c r="Y53" t="s">
        <v>18</v>
      </c>
    </row>
    <row r="54" spans="1:26">
      <c r="A54" t="s">
        <v>60</v>
      </c>
      <c r="B54" t="s">
        <v>0</v>
      </c>
      <c r="C54">
        <f>C20*1000000/C37</f>
        <v>5.0224858148566867</v>
      </c>
      <c r="D54">
        <f t="shared" ref="D54:X54" si="0">D20*1000000/D37</f>
        <v>6.8775908433407436</v>
      </c>
      <c r="E54">
        <f t="shared" si="0"/>
        <v>8.3653481782852932</v>
      </c>
      <c r="F54">
        <f t="shared" si="0"/>
        <v>7.481870266366788</v>
      </c>
      <c r="G54">
        <f t="shared" si="0"/>
        <v>8.4077301421323725</v>
      </c>
      <c r="H54">
        <f t="shared" si="0"/>
        <v>9.4924828595096677</v>
      </c>
      <c r="I54">
        <f t="shared" si="0"/>
        <v>10.542194230518209</v>
      </c>
      <c r="J54">
        <f t="shared" si="0"/>
        <v>11.47487328681501</v>
      </c>
      <c r="K54">
        <f t="shared" si="0"/>
        <v>12.491668565569102</v>
      </c>
      <c r="L54">
        <f t="shared" si="0"/>
        <v>13.239173518305257</v>
      </c>
      <c r="M54">
        <f t="shared" si="0"/>
        <v>14.445783982403601</v>
      </c>
      <c r="N54">
        <f t="shared" si="0"/>
        <v>15.883933501012208</v>
      </c>
      <c r="O54">
        <f t="shared" si="0"/>
        <v>17.5672272900038</v>
      </c>
      <c r="P54">
        <f t="shared" si="0"/>
        <v>19.334096513859699</v>
      </c>
      <c r="Q54">
        <f t="shared" si="0"/>
        <v>21.64724087429882</v>
      </c>
      <c r="R54">
        <f t="shared" si="0"/>
        <v>23.354196835612765</v>
      </c>
      <c r="S54">
        <f t="shared" si="0"/>
        <v>25.486572397114887</v>
      </c>
      <c r="T54">
        <f t="shared" si="0"/>
        <v>27.628206461813718</v>
      </c>
      <c r="U54">
        <f t="shared" si="0"/>
        <v>29.18410419687595</v>
      </c>
      <c r="V54">
        <f t="shared" si="0"/>
        <v>30.72407547092358</v>
      </c>
      <c r="W54">
        <f t="shared" si="0"/>
        <v>32.400051427102085</v>
      </c>
      <c r="X54">
        <f t="shared" si="0"/>
        <v>34.324060821042593</v>
      </c>
      <c r="Y54" t="s">
        <v>36</v>
      </c>
    </row>
    <row r="55" spans="1:26">
      <c r="A55" t="s">
        <v>60</v>
      </c>
      <c r="B55" t="s">
        <v>1</v>
      </c>
      <c r="C55">
        <f t="shared" ref="C55:X55" si="1">C21*1000000/C38</f>
        <v>92.852203975799483</v>
      </c>
      <c r="D55">
        <f t="shared" si="1"/>
        <v>77.49600804305399</v>
      </c>
      <c r="E55">
        <f t="shared" si="1"/>
        <v>79.553380089616212</v>
      </c>
      <c r="F55">
        <f t="shared" si="1"/>
        <v>70.08473195372332</v>
      </c>
      <c r="G55">
        <f t="shared" si="1"/>
        <v>70.374298432359197</v>
      </c>
      <c r="H55">
        <f t="shared" si="1"/>
        <v>70.712939350260555</v>
      </c>
      <c r="I55">
        <f t="shared" si="1"/>
        <v>70.733720683058166</v>
      </c>
      <c r="J55">
        <f t="shared" si="1"/>
        <v>70.43556674720115</v>
      </c>
      <c r="K55">
        <f t="shared" si="1"/>
        <v>70.063095629313182</v>
      </c>
      <c r="L55">
        <f t="shared" si="1"/>
        <v>69.291401273885356</v>
      </c>
      <c r="M55">
        <f t="shared" si="1"/>
        <v>68.837831115532893</v>
      </c>
      <c r="N55">
        <f t="shared" si="1"/>
        <v>68.290624333465374</v>
      </c>
      <c r="O55">
        <f t="shared" si="1"/>
        <v>67.950597992667824</v>
      </c>
      <c r="P55">
        <f t="shared" si="1"/>
        <v>67.435432579427584</v>
      </c>
      <c r="Q55">
        <f t="shared" si="1"/>
        <v>67.098405749948242</v>
      </c>
      <c r="R55">
        <f t="shared" si="1"/>
        <v>66.69927878931189</v>
      </c>
      <c r="S55">
        <f t="shared" si="1"/>
        <v>66.485201473909427</v>
      </c>
      <c r="T55">
        <f t="shared" si="1"/>
        <v>66.348949435002851</v>
      </c>
      <c r="U55">
        <f t="shared" si="1"/>
        <v>66.278632323048456</v>
      </c>
      <c r="V55">
        <f t="shared" si="1"/>
        <v>66.343781721984683</v>
      </c>
      <c r="W55">
        <f t="shared" si="1"/>
        <v>66.605263979518568</v>
      </c>
      <c r="X55">
        <f t="shared" si="1"/>
        <v>66.514307419599902</v>
      </c>
      <c r="Y55" t="s">
        <v>36</v>
      </c>
    </row>
    <row r="56" spans="1:26">
      <c r="A56" t="s">
        <v>60</v>
      </c>
      <c r="B56" t="s">
        <v>2</v>
      </c>
      <c r="C56">
        <f t="shared" ref="C56:X56" si="2">C22*1000000/C39</f>
        <v>105.02763973421185</v>
      </c>
      <c r="D56">
        <f t="shared" si="2"/>
        <v>120.74549461947362</v>
      </c>
      <c r="E56">
        <f t="shared" si="2"/>
        <v>126.8719763159795</v>
      </c>
      <c r="F56">
        <f t="shared" si="2"/>
        <v>111.43232873321369</v>
      </c>
      <c r="G56">
        <f t="shared" si="2"/>
        <v>110.89922114703801</v>
      </c>
      <c r="H56">
        <f t="shared" si="2"/>
        <v>110.68350456621005</v>
      </c>
      <c r="I56">
        <f t="shared" si="2"/>
        <v>109.91707018422663</v>
      </c>
      <c r="J56">
        <f t="shared" si="2"/>
        <v>108.23174542786489</v>
      </c>
      <c r="K56">
        <f t="shared" si="2"/>
        <v>106.9793505590328</v>
      </c>
      <c r="L56">
        <f t="shared" si="2"/>
        <v>104.69744130836192</v>
      </c>
      <c r="M56">
        <f t="shared" si="2"/>
        <v>103.49472800713424</v>
      </c>
      <c r="N56">
        <f t="shared" si="2"/>
        <v>102.19956186104736</v>
      </c>
      <c r="O56">
        <f t="shared" si="2"/>
        <v>101.29134677944047</v>
      </c>
      <c r="P56">
        <f t="shared" si="2"/>
        <v>99.954957287082578</v>
      </c>
      <c r="Q56">
        <f t="shared" si="2"/>
        <v>99.082440975358011</v>
      </c>
      <c r="R56">
        <f t="shared" si="2"/>
        <v>97.739226462581541</v>
      </c>
      <c r="S56">
        <f t="shared" si="2"/>
        <v>96.844125927821864</v>
      </c>
      <c r="T56">
        <f t="shared" si="2"/>
        <v>95.914008604230844</v>
      </c>
      <c r="U56">
        <f t="shared" si="2"/>
        <v>94.701298044077831</v>
      </c>
      <c r="V56">
        <f t="shared" si="2"/>
        <v>93.446110566900259</v>
      </c>
      <c r="W56">
        <f t="shared" si="2"/>
        <v>92.122512096573047</v>
      </c>
      <c r="X56">
        <f t="shared" si="2"/>
        <v>90.880450140049078</v>
      </c>
      <c r="Y56" t="s">
        <v>36</v>
      </c>
    </row>
    <row r="57" spans="1:26">
      <c r="A57" t="s">
        <v>60</v>
      </c>
      <c r="B57" t="s">
        <v>3</v>
      </c>
      <c r="C57">
        <f t="shared" ref="C57:X57" si="3">C23*1000000/C40</f>
        <v>9.7891424293675655</v>
      </c>
      <c r="D57">
        <f t="shared" si="3"/>
        <v>12.795022441235171</v>
      </c>
      <c r="E57">
        <f t="shared" si="3"/>
        <v>20.61203802859502</v>
      </c>
      <c r="F57">
        <f t="shared" si="3"/>
        <v>21.502134191215124</v>
      </c>
      <c r="G57">
        <f t="shared" si="3"/>
        <v>24.58272935764208</v>
      </c>
      <c r="H57">
        <f t="shared" si="3"/>
        <v>27.390734959521669</v>
      </c>
      <c r="I57">
        <f t="shared" si="3"/>
        <v>29.655993888939239</v>
      </c>
      <c r="J57">
        <f t="shared" si="3"/>
        <v>31.915541037262436</v>
      </c>
      <c r="K57">
        <f t="shared" si="3"/>
        <v>34.086125313601578</v>
      </c>
      <c r="L57">
        <f t="shared" si="3"/>
        <v>36.206517735810714</v>
      </c>
      <c r="M57">
        <f t="shared" si="3"/>
        <v>38.270793926690864</v>
      </c>
      <c r="N57">
        <f t="shared" si="3"/>
        <v>40.222012647680074</v>
      </c>
      <c r="O57">
        <f t="shared" si="3"/>
        <v>42.250439667165395</v>
      </c>
      <c r="P57">
        <f t="shared" si="3"/>
        <v>44.194967212240762</v>
      </c>
      <c r="Q57">
        <f t="shared" si="3"/>
        <v>46.310418758650634</v>
      </c>
      <c r="R57">
        <f t="shared" si="3"/>
        <v>48.020226129786636</v>
      </c>
      <c r="S57">
        <f t="shared" si="3"/>
        <v>49.980108943946583</v>
      </c>
      <c r="T57">
        <f t="shared" si="3"/>
        <v>51.891092504215131</v>
      </c>
      <c r="U57">
        <f t="shared" si="3"/>
        <v>53.363303605147721</v>
      </c>
      <c r="V57">
        <f t="shared" si="3"/>
        <v>54.493159984062096</v>
      </c>
      <c r="W57">
        <f t="shared" si="3"/>
        <v>55.109840075258703</v>
      </c>
      <c r="X57">
        <f t="shared" si="3"/>
        <v>56.380488559059991</v>
      </c>
      <c r="Y57" t="s">
        <v>36</v>
      </c>
    </row>
    <row r="58" spans="1:26">
      <c r="A58" t="s">
        <v>60</v>
      </c>
      <c r="B58" t="s">
        <v>4</v>
      </c>
      <c r="C58">
        <f t="shared" ref="C58:X58" si="4">C24*1000000/C41</f>
        <v>41.110753315756639</v>
      </c>
      <c r="D58">
        <f t="shared" si="4"/>
        <v>46.246738493760979</v>
      </c>
      <c r="E58">
        <f t="shared" si="4"/>
        <v>26.344083396401455</v>
      </c>
      <c r="F58">
        <f t="shared" si="4"/>
        <v>28.3848026868178</v>
      </c>
      <c r="G58">
        <f t="shared" si="4"/>
        <v>30.317963009880923</v>
      </c>
      <c r="H58">
        <f t="shared" si="4"/>
        <v>32.279187687264717</v>
      </c>
      <c r="I58">
        <f t="shared" si="4"/>
        <v>33.684205982647732</v>
      </c>
      <c r="J58">
        <f t="shared" si="4"/>
        <v>35.126269905745254</v>
      </c>
      <c r="K58">
        <f t="shared" si="4"/>
        <v>36.330519808337833</v>
      </c>
      <c r="L58">
        <f t="shared" si="4"/>
        <v>38.132578965386763</v>
      </c>
      <c r="M58">
        <f t="shared" si="4"/>
        <v>39.698779728095566</v>
      </c>
      <c r="N58">
        <f t="shared" si="4"/>
        <v>41.836209718909309</v>
      </c>
      <c r="O58">
        <f t="shared" si="4"/>
        <v>43.164492857484113</v>
      </c>
      <c r="P58">
        <f t="shared" si="4"/>
        <v>45.219078383675239</v>
      </c>
      <c r="Q58">
        <f t="shared" si="4"/>
        <v>46.880003250843188</v>
      </c>
      <c r="R58">
        <f t="shared" si="4"/>
        <v>48.998060422069024</v>
      </c>
      <c r="S58">
        <f t="shared" si="4"/>
        <v>50.689933559529138</v>
      </c>
      <c r="T58">
        <f t="shared" si="4"/>
        <v>52.75534145650326</v>
      </c>
      <c r="U58">
        <f t="shared" si="4"/>
        <v>54.087955728401731</v>
      </c>
      <c r="V58">
        <f t="shared" si="4"/>
        <v>56.0244083289776</v>
      </c>
      <c r="W58">
        <f t="shared" si="4"/>
        <v>58.292904526615807</v>
      </c>
      <c r="X58">
        <f t="shared" si="4"/>
        <v>58.875147527810562</v>
      </c>
      <c r="Y58" t="s">
        <v>36</v>
      </c>
    </row>
    <row r="59" spans="1:26">
      <c r="A59" t="s">
        <v>60</v>
      </c>
      <c r="B59" t="s">
        <v>5</v>
      </c>
      <c r="C59">
        <f t="shared" ref="C59:X59" si="5">C25*1000000/C42</f>
        <v>67.669530216350182</v>
      </c>
      <c r="D59">
        <f t="shared" si="5"/>
        <v>79.480623692118883</v>
      </c>
      <c r="E59">
        <f t="shared" si="5"/>
        <v>47.454261806835909</v>
      </c>
      <c r="F59">
        <f t="shared" si="5"/>
        <v>49.793558461289571</v>
      </c>
      <c r="G59">
        <f t="shared" si="5"/>
        <v>52.92529729348248</v>
      </c>
      <c r="H59">
        <f t="shared" si="5"/>
        <v>55.830426086557758</v>
      </c>
      <c r="I59">
        <f t="shared" si="5"/>
        <v>57.561985362195884</v>
      </c>
      <c r="J59">
        <f t="shared" si="5"/>
        <v>59.461771332019147</v>
      </c>
      <c r="K59">
        <f t="shared" si="5"/>
        <v>60.951141897712688</v>
      </c>
      <c r="L59">
        <f t="shared" si="5"/>
        <v>62.488247867009868</v>
      </c>
      <c r="M59">
        <f t="shared" si="5"/>
        <v>63.665671809888501</v>
      </c>
      <c r="N59">
        <f t="shared" si="5"/>
        <v>65.149097225654756</v>
      </c>
      <c r="O59">
        <f t="shared" si="5"/>
        <v>65.986662130940744</v>
      </c>
      <c r="P59">
        <f t="shared" si="5"/>
        <v>67.178476093692979</v>
      </c>
      <c r="Q59">
        <f t="shared" si="5"/>
        <v>68.217682155125658</v>
      </c>
      <c r="R59">
        <f t="shared" si="5"/>
        <v>69.382187279981224</v>
      </c>
      <c r="S59">
        <f t="shared" si="5"/>
        <v>70.371801780040499</v>
      </c>
      <c r="T59">
        <f t="shared" si="5"/>
        <v>71.611875747706407</v>
      </c>
      <c r="U59">
        <f t="shared" si="5"/>
        <v>72.746939697588132</v>
      </c>
      <c r="V59">
        <f t="shared" si="5"/>
        <v>74.197227685897516</v>
      </c>
      <c r="W59">
        <f t="shared" si="5"/>
        <v>75.974378927528178</v>
      </c>
      <c r="X59">
        <f t="shared" si="5"/>
        <v>76.513272674641485</v>
      </c>
      <c r="Y59" t="s">
        <v>36</v>
      </c>
    </row>
    <row r="60" spans="1:26">
      <c r="A60" t="s">
        <v>60</v>
      </c>
      <c r="B60" t="s">
        <v>6</v>
      </c>
      <c r="C60">
        <f t="shared" ref="C60:X60" si="6">C26*1000000/C43</f>
        <v>2.8701643969399382</v>
      </c>
      <c r="D60">
        <f t="shared" si="6"/>
        <v>3.7305284900237896</v>
      </c>
      <c r="E60">
        <f t="shared" si="6"/>
        <v>6.2320735949335795</v>
      </c>
      <c r="F60">
        <f t="shared" si="6"/>
        <v>6.2357251183102198</v>
      </c>
      <c r="G60">
        <f t="shared" si="6"/>
        <v>7.0051874907366241</v>
      </c>
      <c r="H60">
        <f t="shared" si="6"/>
        <v>8.0508159663084875</v>
      </c>
      <c r="I60">
        <f t="shared" si="6"/>
        <v>9.2521705690070846</v>
      </c>
      <c r="J60">
        <f t="shared" si="6"/>
        <v>10.438741839090227</v>
      </c>
      <c r="K60">
        <f t="shared" si="6"/>
        <v>11.777406926674496</v>
      </c>
      <c r="L60">
        <f t="shared" si="6"/>
        <v>13.070814517477839</v>
      </c>
      <c r="M60">
        <f t="shared" si="6"/>
        <v>14.510640255523864</v>
      </c>
      <c r="N60">
        <f t="shared" si="6"/>
        <v>16.021237333678656</v>
      </c>
      <c r="O60">
        <f t="shared" si="6"/>
        <v>17.599418537634961</v>
      </c>
      <c r="P60">
        <f t="shared" si="6"/>
        <v>19.263104228403915</v>
      </c>
      <c r="Q60">
        <f t="shared" si="6"/>
        <v>20.966069085024781</v>
      </c>
      <c r="R60">
        <f t="shared" si="6"/>
        <v>22.736502520555678</v>
      </c>
      <c r="S60">
        <f t="shared" si="6"/>
        <v>24.489543541599222</v>
      </c>
      <c r="T60">
        <f t="shared" si="6"/>
        <v>26.399099478645532</v>
      </c>
      <c r="U60">
        <f t="shared" si="6"/>
        <v>28.316341274908432</v>
      </c>
      <c r="V60">
        <f t="shared" si="6"/>
        <v>30.5688701243153</v>
      </c>
      <c r="W60">
        <f t="shared" si="6"/>
        <v>33.025279147537269</v>
      </c>
      <c r="X60">
        <f t="shared" si="6"/>
        <v>35.442975482615672</v>
      </c>
      <c r="Y60" t="s">
        <v>36</v>
      </c>
    </row>
    <row r="61" spans="1:26">
      <c r="A61" t="s">
        <v>60</v>
      </c>
      <c r="B61" t="s">
        <v>7</v>
      </c>
      <c r="C61">
        <f t="shared" ref="C61:X61" si="7">C27*1000000/C44</f>
        <v>33.490052712123791</v>
      </c>
      <c r="D61">
        <f t="shared" si="7"/>
        <v>56.776861728372914</v>
      </c>
      <c r="E61">
        <f t="shared" si="7"/>
        <v>52.30389219132153</v>
      </c>
      <c r="F61">
        <f t="shared" si="7"/>
        <v>49.531825972623324</v>
      </c>
      <c r="G61">
        <f t="shared" si="7"/>
        <v>48.940981928422381</v>
      </c>
      <c r="H61">
        <f t="shared" si="7"/>
        <v>48.20019150266284</v>
      </c>
      <c r="I61">
        <f t="shared" si="7"/>
        <v>47.249065893356487</v>
      </c>
      <c r="J61">
        <f t="shared" si="7"/>
        <v>46.499061399763136</v>
      </c>
      <c r="K61">
        <f t="shared" si="7"/>
        <v>45.650800628454668</v>
      </c>
      <c r="L61">
        <f t="shared" si="7"/>
        <v>45.044216425598549</v>
      </c>
      <c r="M61">
        <f t="shared" si="7"/>
        <v>44.378936843859357</v>
      </c>
      <c r="N61">
        <f t="shared" si="7"/>
        <v>43.817678251764782</v>
      </c>
      <c r="O61">
        <f t="shared" si="7"/>
        <v>43.22379467498201</v>
      </c>
      <c r="P61">
        <f t="shared" si="7"/>
        <v>42.736752166559135</v>
      </c>
      <c r="Q61">
        <f t="shared" si="7"/>
        <v>42.243357836819229</v>
      </c>
      <c r="R61">
        <f t="shared" si="7"/>
        <v>41.788209428459815</v>
      </c>
      <c r="S61">
        <f t="shared" si="7"/>
        <v>41.369706219000385</v>
      </c>
      <c r="T61">
        <f t="shared" si="7"/>
        <v>41.024291961881481</v>
      </c>
      <c r="U61">
        <f t="shared" si="7"/>
        <v>40.790332859453891</v>
      </c>
      <c r="V61">
        <f t="shared" si="7"/>
        <v>40.668187941052295</v>
      </c>
      <c r="W61">
        <f t="shared" si="7"/>
        <v>40.55936518364917</v>
      </c>
      <c r="X61">
        <f t="shared" si="7"/>
        <v>40.070511153866157</v>
      </c>
      <c r="Y61" t="s">
        <v>36</v>
      </c>
    </row>
    <row r="62" spans="1:26">
      <c r="A62" t="s">
        <v>60</v>
      </c>
      <c r="B62" t="s">
        <v>8</v>
      </c>
      <c r="C62">
        <f t="shared" ref="C62:X62" si="8">C28*1000000/C45</f>
        <v>28.431508219013718</v>
      </c>
      <c r="D62">
        <f t="shared" si="8"/>
        <v>37.111230795396565</v>
      </c>
      <c r="E62">
        <f t="shared" si="8"/>
        <v>73.420420350369724</v>
      </c>
      <c r="F62">
        <f t="shared" si="8"/>
        <v>70.87353026714861</v>
      </c>
      <c r="G62">
        <f t="shared" si="8"/>
        <v>73.809612172944881</v>
      </c>
      <c r="H62">
        <f t="shared" si="8"/>
        <v>76.412024720664675</v>
      </c>
      <c r="I62">
        <f t="shared" si="8"/>
        <v>77.390379581151834</v>
      </c>
      <c r="J62">
        <f t="shared" si="8"/>
        <v>78.87820644789393</v>
      </c>
      <c r="K62">
        <f t="shared" si="8"/>
        <v>80.496850654732299</v>
      </c>
      <c r="L62">
        <f t="shared" si="8"/>
        <v>81.16814343792349</v>
      </c>
      <c r="M62">
        <f t="shared" si="8"/>
        <v>82.357136845648881</v>
      </c>
      <c r="N62">
        <f t="shared" si="8"/>
        <v>83.343661792482862</v>
      </c>
      <c r="O62">
        <f t="shared" si="8"/>
        <v>84.260027959995696</v>
      </c>
      <c r="P62">
        <f t="shared" si="8"/>
        <v>84.377329057977292</v>
      </c>
      <c r="Q62">
        <f t="shared" si="8"/>
        <v>85.02666871529226</v>
      </c>
      <c r="R62">
        <f t="shared" si="8"/>
        <v>84.452637423653528</v>
      </c>
      <c r="S62">
        <f t="shared" si="8"/>
        <v>84.785717528487766</v>
      </c>
      <c r="T62">
        <f t="shared" si="8"/>
        <v>84.783193121509186</v>
      </c>
      <c r="U62">
        <f t="shared" si="8"/>
        <v>84.878390575269577</v>
      </c>
      <c r="V62">
        <f t="shared" si="8"/>
        <v>84.76404330727776</v>
      </c>
      <c r="W62">
        <f t="shared" si="8"/>
        <v>84.720450653894829</v>
      </c>
      <c r="X62">
        <f t="shared" si="8"/>
        <v>84.500239723434859</v>
      </c>
      <c r="Y62" t="s">
        <v>36</v>
      </c>
    </row>
    <row r="63" spans="1:26">
      <c r="A63" t="s">
        <v>60</v>
      </c>
      <c r="B63" t="s">
        <v>9</v>
      </c>
      <c r="C63">
        <f t="shared" ref="C63:X63" si="9">C29*1000000/C46</f>
        <v>12.678121800724938</v>
      </c>
      <c r="D63">
        <f t="shared" si="9"/>
        <v>21.062301470450031</v>
      </c>
      <c r="E63">
        <f t="shared" si="9"/>
        <v>20.910377488114758</v>
      </c>
      <c r="F63">
        <f t="shared" si="9"/>
        <v>18.509998745269758</v>
      </c>
      <c r="G63">
        <f t="shared" si="9"/>
        <v>19.20392340059994</v>
      </c>
      <c r="H63">
        <f t="shared" si="9"/>
        <v>20.097297541430493</v>
      </c>
      <c r="I63">
        <f t="shared" si="9"/>
        <v>20.880879413520724</v>
      </c>
      <c r="J63">
        <f t="shared" si="9"/>
        <v>21.712294659471802</v>
      </c>
      <c r="K63">
        <f t="shared" si="9"/>
        <v>22.314773365909847</v>
      </c>
      <c r="L63">
        <f t="shared" si="9"/>
        <v>23.20728364741576</v>
      </c>
      <c r="M63">
        <f t="shared" si="9"/>
        <v>24.039437775406178</v>
      </c>
      <c r="N63">
        <f t="shared" si="9"/>
        <v>25.236099116873948</v>
      </c>
      <c r="O63">
        <f t="shared" si="9"/>
        <v>26.214081728787612</v>
      </c>
      <c r="P63">
        <f t="shared" si="9"/>
        <v>27.635244539026502</v>
      </c>
      <c r="Q63">
        <f t="shared" si="9"/>
        <v>29.204216030414102</v>
      </c>
      <c r="R63">
        <f t="shared" si="9"/>
        <v>31.229887990467471</v>
      </c>
      <c r="S63">
        <f t="shared" si="9"/>
        <v>33.396236471950452</v>
      </c>
      <c r="T63">
        <f t="shared" si="9"/>
        <v>35.867503869943114</v>
      </c>
      <c r="U63">
        <f t="shared" si="9"/>
        <v>38.291603354559186</v>
      </c>
      <c r="V63">
        <f t="shared" si="9"/>
        <v>40.741625437379476</v>
      </c>
      <c r="W63">
        <f t="shared" si="9"/>
        <v>42.854976204739984</v>
      </c>
      <c r="X63">
        <f t="shared" si="9"/>
        <v>45.612334954228459</v>
      </c>
      <c r="Y63" t="s">
        <v>36</v>
      </c>
    </row>
    <row r="64" spans="1:26">
      <c r="A64" t="s">
        <v>60</v>
      </c>
      <c r="B64" t="s">
        <v>10</v>
      </c>
      <c r="C64">
        <f t="shared" ref="C64:X64" si="10">C30*1000000/C47</f>
        <v>19.332697412076975</v>
      </c>
      <c r="D64">
        <f t="shared" si="10"/>
        <v>34.007331359171374</v>
      </c>
      <c r="E64">
        <f t="shared" si="10"/>
        <v>39.651241492071939</v>
      </c>
      <c r="F64">
        <f t="shared" si="10"/>
        <v>34.296035214187746</v>
      </c>
      <c r="G64">
        <f t="shared" si="10"/>
        <v>38.083802756694631</v>
      </c>
      <c r="H64">
        <f t="shared" si="10"/>
        <v>42.428057089208345</v>
      </c>
      <c r="I64">
        <f t="shared" si="10"/>
        <v>44.153021014896588</v>
      </c>
      <c r="J64">
        <f t="shared" si="10"/>
        <v>45.896724408065246</v>
      </c>
      <c r="K64">
        <f t="shared" si="10"/>
        <v>47.385202557616353</v>
      </c>
      <c r="L64">
        <f t="shared" si="10"/>
        <v>48.764279560732369</v>
      </c>
      <c r="M64">
        <f t="shared" si="10"/>
        <v>50.079712490508619</v>
      </c>
      <c r="N64">
        <f t="shared" si="10"/>
        <v>51.61966123905809</v>
      </c>
      <c r="O64">
        <f t="shared" si="10"/>
        <v>52.671466152082665</v>
      </c>
      <c r="P64">
        <f t="shared" si="10"/>
        <v>53.915095212050595</v>
      </c>
      <c r="Q64">
        <f t="shared" si="10"/>
        <v>55.146332854168477</v>
      </c>
      <c r="R64">
        <f t="shared" si="10"/>
        <v>56.625530802087098</v>
      </c>
      <c r="S64">
        <f t="shared" si="10"/>
        <v>58.131035645272014</v>
      </c>
      <c r="T64">
        <f t="shared" si="10"/>
        <v>59.964299221665215</v>
      </c>
      <c r="U64">
        <f t="shared" si="10"/>
        <v>61.546839137423305</v>
      </c>
      <c r="V64">
        <f t="shared" si="10"/>
        <v>63.295480473057765</v>
      </c>
      <c r="W64">
        <f t="shared" si="10"/>
        <v>64.922946281805267</v>
      </c>
      <c r="X64">
        <f t="shared" si="10"/>
        <v>67.204638526964516</v>
      </c>
      <c r="Y64" t="s">
        <v>36</v>
      </c>
    </row>
    <row r="65" spans="1:25">
      <c r="A65" t="s">
        <v>60</v>
      </c>
      <c r="B65" t="s">
        <v>11</v>
      </c>
      <c r="C65">
        <f t="shared" ref="C65:X65" si="11">C31*1000000/C48</f>
        <v>3.9776429896235399</v>
      </c>
      <c r="D65">
        <f t="shared" si="11"/>
        <v>8.0791240291287707</v>
      </c>
      <c r="E65">
        <f t="shared" si="11"/>
        <v>11.402692109659862</v>
      </c>
      <c r="F65">
        <f t="shared" si="11"/>
        <v>9.9938910831509222</v>
      </c>
      <c r="G65">
        <f t="shared" si="11"/>
        <v>11.667325961785998</v>
      </c>
      <c r="H65">
        <f t="shared" si="11"/>
        <v>13.614953488146979</v>
      </c>
      <c r="I65">
        <f t="shared" si="11"/>
        <v>15.462698147763874</v>
      </c>
      <c r="J65">
        <f t="shared" si="11"/>
        <v>17.409776347001017</v>
      </c>
      <c r="K65">
        <f t="shared" si="11"/>
        <v>19.394155552705822</v>
      </c>
      <c r="L65">
        <f t="shared" si="11"/>
        <v>21.197200852578746</v>
      </c>
      <c r="M65">
        <f t="shared" si="11"/>
        <v>23.16876891843361</v>
      </c>
      <c r="N65">
        <f t="shared" si="11"/>
        <v>25.268048099939097</v>
      </c>
      <c r="O65">
        <f t="shared" si="11"/>
        <v>27.275287475039594</v>
      </c>
      <c r="P65">
        <f t="shared" si="11"/>
        <v>29.41785164998246</v>
      </c>
      <c r="Q65">
        <f t="shared" si="11"/>
        <v>31.746749275400855</v>
      </c>
      <c r="R65">
        <f t="shared" si="11"/>
        <v>33.53545944947836</v>
      </c>
      <c r="S65">
        <f t="shared" si="11"/>
        <v>35.44926678503321</v>
      </c>
      <c r="T65">
        <f t="shared" si="11"/>
        <v>37.366362107068639</v>
      </c>
      <c r="U65">
        <f t="shared" si="11"/>
        <v>38.880212317331932</v>
      </c>
      <c r="V65">
        <f t="shared" si="11"/>
        <v>40.445510854693367</v>
      </c>
      <c r="W65">
        <f t="shared" si="11"/>
        <v>42.013599007491791</v>
      </c>
      <c r="X65">
        <f t="shared" si="11"/>
        <v>43.938686498727876</v>
      </c>
      <c r="Y65" t="s">
        <v>36</v>
      </c>
    </row>
    <row r="66" spans="1:25">
      <c r="A66" t="s">
        <v>60</v>
      </c>
      <c r="B66" t="s">
        <v>12</v>
      </c>
      <c r="C66">
        <f t="shared" ref="C66:X66" si="12">C32*1000000/C49</f>
        <v>54.156292533944161</v>
      </c>
      <c r="D66">
        <f t="shared" si="12"/>
        <v>86.522626569772044</v>
      </c>
      <c r="E66">
        <f t="shared" si="12"/>
        <v>77.601016863790619</v>
      </c>
      <c r="F66">
        <f t="shared" si="12"/>
        <v>68.280118773562876</v>
      </c>
      <c r="G66">
        <f t="shared" si="12"/>
        <v>64.460187004202623</v>
      </c>
      <c r="H66">
        <f t="shared" si="12"/>
        <v>62.178341486625129</v>
      </c>
      <c r="I66">
        <f t="shared" si="12"/>
        <v>60.352890366018642</v>
      </c>
      <c r="J66">
        <f t="shared" si="12"/>
        <v>57.882282051984333</v>
      </c>
      <c r="K66">
        <f t="shared" si="12"/>
        <v>55.749366106694602</v>
      </c>
      <c r="L66">
        <f t="shared" si="12"/>
        <v>53.906802198752139</v>
      </c>
      <c r="M66">
        <f t="shared" si="12"/>
        <v>52.352079103895051</v>
      </c>
      <c r="N66">
        <f t="shared" si="12"/>
        <v>50.888683449485612</v>
      </c>
      <c r="O66">
        <f t="shared" si="12"/>
        <v>49.342194059043543</v>
      </c>
      <c r="P66">
        <f t="shared" si="12"/>
        <v>48.054835617411065</v>
      </c>
      <c r="Q66">
        <f t="shared" si="12"/>
        <v>46.671762299494027</v>
      </c>
      <c r="R66">
        <f t="shared" si="12"/>
        <v>45.753440179279607</v>
      </c>
      <c r="S66">
        <f t="shared" si="12"/>
        <v>44.634233498391957</v>
      </c>
      <c r="T66">
        <f t="shared" si="12"/>
        <v>43.73535528527006</v>
      </c>
      <c r="U66">
        <f t="shared" si="12"/>
        <v>42.878512703341343</v>
      </c>
      <c r="V66">
        <f t="shared" si="12"/>
        <v>42.231744522973614</v>
      </c>
      <c r="W66">
        <f t="shared" si="12"/>
        <v>41.524224953646566</v>
      </c>
      <c r="X66">
        <f t="shared" si="12"/>
        <v>40.809168864829097</v>
      </c>
      <c r="Y66" t="s">
        <v>36</v>
      </c>
    </row>
    <row r="67" spans="1:25">
      <c r="A67" t="s">
        <v>60</v>
      </c>
      <c r="B67" t="s">
        <v>13</v>
      </c>
      <c r="C67">
        <f t="shared" ref="C67:X67" si="13">C33*1000000/C50</f>
        <v>24.456850180479904</v>
      </c>
      <c r="D67">
        <f t="shared" si="13"/>
        <v>39.118551757380601</v>
      </c>
      <c r="E67">
        <f t="shared" si="13"/>
        <v>40.963065088948071</v>
      </c>
      <c r="F67">
        <f t="shared" si="13"/>
        <v>37.941528025916213</v>
      </c>
      <c r="G67">
        <f t="shared" si="13"/>
        <v>37.741123500998818</v>
      </c>
      <c r="H67">
        <f t="shared" si="13"/>
        <v>37.781213902860877</v>
      </c>
      <c r="I67">
        <f t="shared" si="13"/>
        <v>37.868383288877361</v>
      </c>
      <c r="J67">
        <f t="shared" si="13"/>
        <v>37.626069220164624</v>
      </c>
      <c r="K67">
        <f t="shared" si="13"/>
        <v>37.512760608958452</v>
      </c>
      <c r="L67">
        <f t="shared" si="13"/>
        <v>36.990503810997161</v>
      </c>
      <c r="M67">
        <f t="shared" si="13"/>
        <v>36.895518488581899</v>
      </c>
      <c r="N67">
        <f t="shared" si="13"/>
        <v>36.650709614639254</v>
      </c>
      <c r="O67">
        <f t="shared" si="13"/>
        <v>36.720352065620609</v>
      </c>
      <c r="P67">
        <f t="shared" si="13"/>
        <v>36.485558832502797</v>
      </c>
      <c r="Q67">
        <f t="shared" si="13"/>
        <v>36.487033948342663</v>
      </c>
      <c r="R67">
        <f t="shared" si="13"/>
        <v>36.267243853334413</v>
      </c>
      <c r="S67">
        <f t="shared" si="13"/>
        <v>36.315859037745099</v>
      </c>
      <c r="T67">
        <f t="shared" si="13"/>
        <v>36.330412031615928</v>
      </c>
      <c r="U67">
        <f t="shared" si="13"/>
        <v>36.41183876445568</v>
      </c>
      <c r="V67">
        <f t="shared" si="13"/>
        <v>36.517251870656132</v>
      </c>
      <c r="W67">
        <f t="shared" si="13"/>
        <v>36.706061651020406</v>
      </c>
      <c r="X67">
        <f t="shared" si="13"/>
        <v>36.400048608579411</v>
      </c>
      <c r="Y67" t="s">
        <v>36</v>
      </c>
    </row>
    <row r="69" spans="1:25">
      <c r="A69" t="s">
        <v>21</v>
      </c>
      <c r="F69" t="s">
        <v>25</v>
      </c>
    </row>
    <row r="70" spans="1:25">
      <c r="A70" t="s">
        <v>14</v>
      </c>
      <c r="B70" t="s">
        <v>22</v>
      </c>
      <c r="C70" t="s">
        <v>52</v>
      </c>
      <c r="D70" t="s">
        <v>24</v>
      </c>
      <c r="F70" t="s">
        <v>14</v>
      </c>
      <c r="G70" t="s">
        <v>22</v>
      </c>
      <c r="H70" t="s">
        <v>52</v>
      </c>
      <c r="I70" t="s">
        <v>24</v>
      </c>
      <c r="J70" t="s">
        <v>26</v>
      </c>
      <c r="K70" t="s">
        <v>27</v>
      </c>
      <c r="L70" t="s">
        <v>28</v>
      </c>
      <c r="M70" t="s">
        <v>29</v>
      </c>
    </row>
    <row r="71" spans="1:25">
      <c r="A71" t="s">
        <v>0</v>
      </c>
      <c r="B71">
        <v>2020</v>
      </c>
      <c r="C71">
        <f>INDEX($C$54:$W$67,MATCH($A71,$B$54:$B$67,0),MATCH($B71,$C$53:$W$53,0))</f>
        <v>9.4924828595096677</v>
      </c>
      <c r="D71">
        <f t="shared" ref="D71:D134" si="14">INDEX($B$3:$G$16,MATCH($A71,$A$3:$A$16,0),MATCH($B71,$B$2:$G$2,0))</f>
        <v>1.6117912501481368</v>
      </c>
      <c r="F71" t="s">
        <v>6</v>
      </c>
      <c r="G71">
        <v>2020</v>
      </c>
      <c r="H71">
        <v>8.0508159663084875</v>
      </c>
      <c r="I71">
        <v>0.63644187485701775</v>
      </c>
      <c r="J71" s="1">
        <f>J69+5</f>
        <v>5</v>
      </c>
      <c r="K71">
        <f t="shared" ref="K71:K82" si="15">J72</f>
        <v>10</v>
      </c>
      <c r="L71" t="str">
        <f t="shared" ref="L71:L82" si="16">J71&amp;"-"&amp;K71</f>
        <v>5-10</v>
      </c>
      <c r="M71">
        <f t="shared" ref="M71:M83" si="17">AVERAGEIFS($I$71:$I$154,$H$71:$H$154,"&gt;"&amp;J71,$H$71:$H$154,"&lt;"&amp;K71)</f>
        <v>1.1241165625025773</v>
      </c>
    </row>
    <row r="72" spans="1:25">
      <c r="A72" t="s">
        <v>1</v>
      </c>
      <c r="B72">
        <v>2020</v>
      </c>
      <c r="C72">
        <f t="shared" ref="C72:C135" si="18">INDEX($C$54:$W$67,MATCH($A72,$B$54:$B$67,0),MATCH($B72,$C$53:$W$53,0))</f>
        <v>70.712939350260555</v>
      </c>
      <c r="D72">
        <f t="shared" si="14"/>
        <v>0.31045450206687208</v>
      </c>
      <c r="F72" t="s">
        <v>0</v>
      </c>
      <c r="G72">
        <v>2020</v>
      </c>
      <c r="H72">
        <v>9.4924828595096677</v>
      </c>
      <c r="I72">
        <v>1.6117912501481368</v>
      </c>
      <c r="J72" s="1">
        <f t="shared" ref="J72:J74" si="19">J71+5</f>
        <v>10</v>
      </c>
      <c r="K72">
        <f t="shared" si="15"/>
        <v>15</v>
      </c>
      <c r="L72" t="str">
        <f t="shared" si="16"/>
        <v>10-15</v>
      </c>
      <c r="M72">
        <f t="shared" si="17"/>
        <v>0.91107140967685218</v>
      </c>
    </row>
    <row r="73" spans="1:25">
      <c r="A73" t="s">
        <v>2</v>
      </c>
      <c r="B73">
        <v>2020</v>
      </c>
      <c r="C73">
        <f t="shared" si="18"/>
        <v>110.68350456621005</v>
      </c>
      <c r="D73">
        <f t="shared" si="14"/>
        <v>0.37190095045866028</v>
      </c>
      <c r="F73" t="s">
        <v>6</v>
      </c>
      <c r="G73">
        <v>2035</v>
      </c>
      <c r="H73">
        <v>11.777406926674496</v>
      </c>
      <c r="I73">
        <v>0.61227285668363185</v>
      </c>
      <c r="J73" s="1">
        <f t="shared" si="19"/>
        <v>15</v>
      </c>
      <c r="K73">
        <f t="shared" si="15"/>
        <v>20</v>
      </c>
      <c r="L73" t="str">
        <f t="shared" si="16"/>
        <v>15-20</v>
      </c>
      <c r="M73">
        <f t="shared" si="17"/>
        <v>0.77633276225926606</v>
      </c>
    </row>
    <row r="74" spans="1:25">
      <c r="A74" t="s">
        <v>3</v>
      </c>
      <c r="B74">
        <v>2020</v>
      </c>
      <c r="C74">
        <f t="shared" si="18"/>
        <v>27.390734959521669</v>
      </c>
      <c r="D74">
        <f t="shared" si="14"/>
        <v>0.42730754246736319</v>
      </c>
      <c r="F74" t="s">
        <v>0</v>
      </c>
      <c r="G74">
        <v>2035</v>
      </c>
      <c r="H74">
        <v>12.491668565569102</v>
      </c>
      <c r="I74">
        <v>1.3157267515363413</v>
      </c>
      <c r="J74" s="1">
        <f t="shared" si="19"/>
        <v>20</v>
      </c>
      <c r="K74">
        <f t="shared" si="15"/>
        <v>30</v>
      </c>
      <c r="L74" t="str">
        <f t="shared" si="16"/>
        <v>20-30</v>
      </c>
      <c r="M74">
        <f t="shared" si="17"/>
        <v>0.60582681120009441</v>
      </c>
    </row>
    <row r="75" spans="1:25">
      <c r="A75" t="s">
        <v>4</v>
      </c>
      <c r="B75">
        <v>2020</v>
      </c>
      <c r="C75">
        <f t="shared" si="18"/>
        <v>32.279187687264717</v>
      </c>
      <c r="D75">
        <f t="shared" si="14"/>
        <v>0.45533137676699986</v>
      </c>
      <c r="F75" t="s">
        <v>11</v>
      </c>
      <c r="G75">
        <v>2020</v>
      </c>
      <c r="H75">
        <v>13.614953488146979</v>
      </c>
      <c r="I75">
        <v>0.80521462081058337</v>
      </c>
      <c r="J75" s="1">
        <f t="shared" ref="J75:J83" si="20">J74+10</f>
        <v>30</v>
      </c>
      <c r="K75">
        <f t="shared" si="15"/>
        <v>40</v>
      </c>
      <c r="L75" t="str">
        <f t="shared" si="16"/>
        <v>30-40</v>
      </c>
      <c r="M75">
        <f t="shared" si="17"/>
        <v>0.35215740835317766</v>
      </c>
    </row>
    <row r="76" spans="1:25">
      <c r="A76" t="s">
        <v>5</v>
      </c>
      <c r="B76">
        <v>2020</v>
      </c>
      <c r="C76">
        <f t="shared" si="18"/>
        <v>55.830426086557758</v>
      </c>
      <c r="D76">
        <f t="shared" si="14"/>
        <v>0.38681160783385571</v>
      </c>
      <c r="F76" t="s">
        <v>0</v>
      </c>
      <c r="G76">
        <v>2050</v>
      </c>
      <c r="H76">
        <v>15.883933501012208</v>
      </c>
      <c r="I76">
        <v>1.0238697706997268</v>
      </c>
      <c r="J76" s="1">
        <f t="shared" si="20"/>
        <v>40</v>
      </c>
      <c r="K76">
        <f t="shared" si="15"/>
        <v>50</v>
      </c>
      <c r="L76" t="str">
        <f t="shared" si="16"/>
        <v>40-50</v>
      </c>
      <c r="M76">
        <f t="shared" si="17"/>
        <v>0.25888608912654165</v>
      </c>
    </row>
    <row r="77" spans="1:25">
      <c r="A77" t="s">
        <v>6</v>
      </c>
      <c r="B77">
        <v>2020</v>
      </c>
      <c r="C77">
        <f t="shared" si="18"/>
        <v>8.0508159663084875</v>
      </c>
      <c r="D77">
        <f t="shared" si="14"/>
        <v>0.63644187485701775</v>
      </c>
      <c r="F77" t="s">
        <v>6</v>
      </c>
      <c r="G77">
        <v>2050</v>
      </c>
      <c r="H77">
        <v>16.021237333678656</v>
      </c>
      <c r="I77">
        <v>0.57341118765597987</v>
      </c>
      <c r="J77" s="1">
        <f t="shared" si="20"/>
        <v>50</v>
      </c>
      <c r="K77">
        <f t="shared" si="15"/>
        <v>60</v>
      </c>
      <c r="L77" t="str">
        <f t="shared" si="16"/>
        <v>50-60</v>
      </c>
      <c r="M77">
        <f t="shared" si="17"/>
        <v>0.29798578734289005</v>
      </c>
    </row>
    <row r="78" spans="1:25">
      <c r="A78" t="s">
        <v>7</v>
      </c>
      <c r="B78">
        <v>2020</v>
      </c>
      <c r="C78">
        <f t="shared" si="18"/>
        <v>48.20019150266284</v>
      </c>
      <c r="D78">
        <f t="shared" si="14"/>
        <v>1.6647690894881423E-3</v>
      </c>
      <c r="F78" t="s">
        <v>11</v>
      </c>
      <c r="G78">
        <v>2035</v>
      </c>
      <c r="H78">
        <v>19.394155552705822</v>
      </c>
      <c r="I78">
        <v>0.7317173284220917</v>
      </c>
      <c r="J78" s="1">
        <f t="shared" si="20"/>
        <v>60</v>
      </c>
      <c r="K78">
        <f t="shared" si="15"/>
        <v>70</v>
      </c>
      <c r="L78" t="str">
        <f t="shared" si="16"/>
        <v>60-70</v>
      </c>
      <c r="M78">
        <f t="shared" si="17"/>
        <v>0.20177307908425271</v>
      </c>
    </row>
    <row r="79" spans="1:25">
      <c r="A79" t="s">
        <v>8</v>
      </c>
      <c r="B79">
        <v>2020</v>
      </c>
      <c r="C79">
        <f t="shared" si="18"/>
        <v>76.412024720664675</v>
      </c>
      <c r="D79">
        <f t="shared" si="14"/>
        <v>0.789557026726176</v>
      </c>
      <c r="F79" t="s">
        <v>9</v>
      </c>
      <c r="G79">
        <v>2020</v>
      </c>
      <c r="H79">
        <v>20.097297541430493</v>
      </c>
      <c r="I79">
        <v>0.63905488053369741</v>
      </c>
      <c r="J79" s="1">
        <f t="shared" si="20"/>
        <v>70</v>
      </c>
      <c r="K79">
        <f t="shared" si="15"/>
        <v>80</v>
      </c>
      <c r="L79" t="str">
        <f t="shared" si="16"/>
        <v>70-80</v>
      </c>
      <c r="M79">
        <f t="shared" si="17"/>
        <v>0.35368275874735444</v>
      </c>
    </row>
    <row r="80" spans="1:25">
      <c r="A80" t="s">
        <v>9</v>
      </c>
      <c r="B80">
        <v>2020</v>
      </c>
      <c r="C80">
        <f t="shared" si="18"/>
        <v>20.097297541430493</v>
      </c>
      <c r="D80">
        <f t="shared" si="14"/>
        <v>0.63905488053369741</v>
      </c>
      <c r="F80" t="s">
        <v>6</v>
      </c>
      <c r="G80">
        <v>2065</v>
      </c>
      <c r="H80">
        <v>20.966069085024781</v>
      </c>
      <c r="I80">
        <v>0.56387323402660583</v>
      </c>
      <c r="J80" s="1">
        <f t="shared" si="20"/>
        <v>80</v>
      </c>
      <c r="K80">
        <f t="shared" si="15"/>
        <v>90</v>
      </c>
      <c r="L80" t="str">
        <f t="shared" si="16"/>
        <v>80-90</v>
      </c>
      <c r="M80">
        <f t="shared" si="17"/>
        <v>0.25226557902342261</v>
      </c>
    </row>
    <row r="81" spans="1:13">
      <c r="A81" t="s">
        <v>10</v>
      </c>
      <c r="B81">
        <v>2020</v>
      </c>
      <c r="C81">
        <f t="shared" si="18"/>
        <v>42.428057089208345</v>
      </c>
      <c r="D81">
        <f t="shared" si="14"/>
        <v>1.2893724796986836</v>
      </c>
      <c r="F81" t="s">
        <v>0</v>
      </c>
      <c r="G81">
        <v>2065</v>
      </c>
      <c r="H81">
        <v>21.64724087429882</v>
      </c>
      <c r="I81">
        <v>0.81094583269038445</v>
      </c>
      <c r="J81" s="1">
        <f t="shared" si="20"/>
        <v>90</v>
      </c>
      <c r="K81">
        <f t="shared" si="15"/>
        <v>100</v>
      </c>
      <c r="L81" t="str">
        <f t="shared" si="16"/>
        <v>90-100</v>
      </c>
      <c r="M81">
        <f t="shared" si="17"/>
        <v>8.6483168321335332E-2</v>
      </c>
    </row>
    <row r="82" spans="1:13">
      <c r="A82" t="s">
        <v>11</v>
      </c>
      <c r="B82">
        <v>2020</v>
      </c>
      <c r="C82">
        <f t="shared" si="18"/>
        <v>13.614953488146979</v>
      </c>
      <c r="D82">
        <f t="shared" si="14"/>
        <v>0.80521462081058337</v>
      </c>
      <c r="F82" t="s">
        <v>9</v>
      </c>
      <c r="G82">
        <v>2035</v>
      </c>
      <c r="H82">
        <v>22.314773365909847</v>
      </c>
      <c r="I82">
        <v>0.62986194078422031</v>
      </c>
      <c r="J82" s="1">
        <f t="shared" si="20"/>
        <v>100</v>
      </c>
      <c r="K82">
        <f t="shared" si="15"/>
        <v>110</v>
      </c>
      <c r="L82" t="str">
        <f t="shared" si="16"/>
        <v>100-110</v>
      </c>
      <c r="M82">
        <f t="shared" si="17"/>
        <v>0.21215564667336995</v>
      </c>
    </row>
    <row r="83" spans="1:13">
      <c r="A83" t="s">
        <v>12</v>
      </c>
      <c r="B83">
        <v>2020</v>
      </c>
      <c r="C83">
        <f t="shared" si="18"/>
        <v>62.178341486625129</v>
      </c>
      <c r="D83">
        <f t="shared" si="14"/>
        <v>-0.15496016063912091</v>
      </c>
      <c r="F83" t="s">
        <v>9</v>
      </c>
      <c r="G83">
        <v>2050</v>
      </c>
      <c r="H83">
        <v>25.236099116873948</v>
      </c>
      <c r="I83">
        <v>0.62411120131119602</v>
      </c>
      <c r="J83" s="1">
        <f t="shared" si="20"/>
        <v>110</v>
      </c>
      <c r="K83">
        <v>120</v>
      </c>
      <c r="L83" t="str">
        <f t="shared" ref="L83" si="21">J83&amp;"-"&amp;K83</f>
        <v>110-120</v>
      </c>
      <c r="M83">
        <f t="shared" si="17"/>
        <v>0.37190095045866028</v>
      </c>
    </row>
    <row r="84" spans="1:13">
      <c r="A84" t="s">
        <v>13</v>
      </c>
      <c r="B84">
        <v>2020</v>
      </c>
      <c r="C84">
        <f t="shared" si="18"/>
        <v>37.781213902860877</v>
      </c>
      <c r="D84">
        <f t="shared" si="14"/>
        <v>0.29443253593923557</v>
      </c>
      <c r="F84" t="s">
        <v>11</v>
      </c>
      <c r="G84">
        <v>2050</v>
      </c>
      <c r="H84">
        <v>25.268048099939097</v>
      </c>
      <c r="I84">
        <v>0.64565031461165756</v>
      </c>
      <c r="J84" s="1"/>
    </row>
    <row r="85" spans="1:13">
      <c r="A85" t="s">
        <v>0</v>
      </c>
      <c r="B85">
        <f>B71+15</f>
        <v>2035</v>
      </c>
      <c r="C85">
        <f t="shared" si="18"/>
        <v>12.491668565569102</v>
      </c>
      <c r="D85">
        <f t="shared" si="14"/>
        <v>1.3157267515363413</v>
      </c>
      <c r="F85" t="s">
        <v>6</v>
      </c>
      <c r="G85">
        <v>2080</v>
      </c>
      <c r="H85">
        <v>26.399099478645532</v>
      </c>
      <c r="I85">
        <v>0.54438510792290917</v>
      </c>
    </row>
    <row r="86" spans="1:13">
      <c r="A86" t="s">
        <v>1</v>
      </c>
      <c r="B86">
        <f t="shared" ref="B86:B149" si="22">B72+15</f>
        <v>2035</v>
      </c>
      <c r="C86">
        <f t="shared" si="18"/>
        <v>70.063095629313182</v>
      </c>
      <c r="D86">
        <f t="shared" si="14"/>
        <v>0.24257822411417579</v>
      </c>
      <c r="F86" t="s">
        <v>3</v>
      </c>
      <c r="G86">
        <v>2020</v>
      </c>
      <c r="H86">
        <v>27.390734959521669</v>
      </c>
      <c r="I86">
        <v>0.42730754246736319</v>
      </c>
    </row>
    <row r="87" spans="1:13">
      <c r="A87" t="s">
        <v>2</v>
      </c>
      <c r="B87">
        <f t="shared" si="22"/>
        <v>2035</v>
      </c>
      <c r="C87">
        <f t="shared" si="18"/>
        <v>106.9793505590328</v>
      </c>
      <c r="D87">
        <f t="shared" si="14"/>
        <v>0.2553677599873978</v>
      </c>
      <c r="F87" t="s">
        <v>0</v>
      </c>
      <c r="G87">
        <v>2080</v>
      </c>
      <c r="H87">
        <v>27.628206461813718</v>
      </c>
      <c r="I87">
        <v>0.59079270616438517</v>
      </c>
    </row>
    <row r="88" spans="1:13">
      <c r="A88" t="s">
        <v>3</v>
      </c>
      <c r="B88">
        <f t="shared" si="22"/>
        <v>2035</v>
      </c>
      <c r="C88">
        <f t="shared" si="18"/>
        <v>34.086125313601578</v>
      </c>
      <c r="D88">
        <f t="shared" si="14"/>
        <v>0.3951003518515942</v>
      </c>
      <c r="F88" t="s">
        <v>9</v>
      </c>
      <c r="G88">
        <v>2065</v>
      </c>
      <c r="H88">
        <v>29.204216030414102</v>
      </c>
      <c r="I88">
        <v>0.58228535148852378</v>
      </c>
    </row>
    <row r="89" spans="1:13">
      <c r="A89" t="s">
        <v>4</v>
      </c>
      <c r="B89">
        <f t="shared" si="22"/>
        <v>2035</v>
      </c>
      <c r="C89">
        <f t="shared" si="18"/>
        <v>36.330519808337833</v>
      </c>
      <c r="D89">
        <f t="shared" si="14"/>
        <v>0.43654046293631915</v>
      </c>
      <c r="F89" t="s">
        <v>11</v>
      </c>
      <c r="G89">
        <v>2065</v>
      </c>
      <c r="H89">
        <v>31.746749275400855</v>
      </c>
      <c r="I89">
        <v>0.55936372526112677</v>
      </c>
    </row>
    <row r="90" spans="1:13">
      <c r="A90" t="s">
        <v>5</v>
      </c>
      <c r="B90">
        <f t="shared" si="22"/>
        <v>2035</v>
      </c>
      <c r="C90">
        <f t="shared" si="18"/>
        <v>60.951141897712688</v>
      </c>
      <c r="D90">
        <f t="shared" si="14"/>
        <v>0.31933962644192926</v>
      </c>
      <c r="F90" t="s">
        <v>4</v>
      </c>
      <c r="G90">
        <v>2020</v>
      </c>
      <c r="H90">
        <v>32.279187687264717</v>
      </c>
      <c r="I90">
        <v>0.45533137676699986</v>
      </c>
    </row>
    <row r="91" spans="1:13">
      <c r="A91" t="s">
        <v>6</v>
      </c>
      <c r="B91">
        <f t="shared" si="22"/>
        <v>2035</v>
      </c>
      <c r="C91">
        <f t="shared" si="18"/>
        <v>11.777406926674496</v>
      </c>
      <c r="D91">
        <f t="shared" si="14"/>
        <v>0.61227285668363185</v>
      </c>
      <c r="F91" t="s">
        <v>0</v>
      </c>
      <c r="G91">
        <v>2095</v>
      </c>
      <c r="H91">
        <v>32.400051427102085</v>
      </c>
      <c r="I91">
        <v>0.40703274268428735</v>
      </c>
    </row>
    <row r="92" spans="1:13">
      <c r="A92" t="s">
        <v>7</v>
      </c>
      <c r="B92">
        <f t="shared" si="22"/>
        <v>2035</v>
      </c>
      <c r="C92">
        <f t="shared" si="18"/>
        <v>45.650800628454668</v>
      </c>
      <c r="D92">
        <f t="shared" si="14"/>
        <v>0</v>
      </c>
      <c r="F92" t="s">
        <v>6</v>
      </c>
      <c r="G92">
        <v>2095</v>
      </c>
      <c r="H92">
        <v>33.025279147537269</v>
      </c>
      <c r="I92">
        <v>0.52531391170360064</v>
      </c>
    </row>
    <row r="93" spans="1:13">
      <c r="A93" t="s">
        <v>8</v>
      </c>
      <c r="B93">
        <f t="shared" si="22"/>
        <v>2035</v>
      </c>
      <c r="C93">
        <f t="shared" si="18"/>
        <v>80.496850654732299</v>
      </c>
      <c r="D93">
        <f t="shared" si="14"/>
        <v>0.51199803607226813</v>
      </c>
      <c r="F93" t="s">
        <v>3</v>
      </c>
      <c r="G93">
        <v>2035</v>
      </c>
      <c r="H93">
        <v>34.086125313601578</v>
      </c>
      <c r="I93">
        <v>0.3951003518515942</v>
      </c>
    </row>
    <row r="94" spans="1:13">
      <c r="A94" t="s">
        <v>9</v>
      </c>
      <c r="B94">
        <f t="shared" si="22"/>
        <v>2035</v>
      </c>
      <c r="C94">
        <f t="shared" si="18"/>
        <v>22.314773365909847</v>
      </c>
      <c r="D94">
        <f t="shared" si="14"/>
        <v>0.62986194078422031</v>
      </c>
      <c r="F94" t="s">
        <v>9</v>
      </c>
      <c r="G94">
        <v>2080</v>
      </c>
      <c r="H94">
        <v>35.867503869943114</v>
      </c>
      <c r="I94">
        <v>0.56191640690998279</v>
      </c>
    </row>
    <row r="95" spans="1:13">
      <c r="A95" t="s">
        <v>10</v>
      </c>
      <c r="B95">
        <f t="shared" si="22"/>
        <v>2035</v>
      </c>
      <c r="C95">
        <f t="shared" si="18"/>
        <v>47.385202557616353</v>
      </c>
      <c r="D95">
        <f t="shared" si="14"/>
        <v>0.70031519362382211</v>
      </c>
      <c r="F95" t="s">
        <v>13</v>
      </c>
      <c r="G95">
        <v>2080</v>
      </c>
      <c r="H95">
        <v>36.330412031615928</v>
      </c>
      <c r="I95">
        <v>0.12416390627461726</v>
      </c>
    </row>
    <row r="96" spans="1:13">
      <c r="A96" t="s">
        <v>11</v>
      </c>
      <c r="B96">
        <f t="shared" si="22"/>
        <v>2035</v>
      </c>
      <c r="C96">
        <f t="shared" si="18"/>
        <v>19.394155552705822</v>
      </c>
      <c r="D96">
        <f t="shared" si="14"/>
        <v>0.7317173284220917</v>
      </c>
      <c r="F96" t="s">
        <v>4</v>
      </c>
      <c r="G96">
        <v>2035</v>
      </c>
      <c r="H96">
        <v>36.330519808337833</v>
      </c>
      <c r="I96">
        <v>0.43654046293631915</v>
      </c>
    </row>
    <row r="97" spans="1:9">
      <c r="A97" t="s">
        <v>12</v>
      </c>
      <c r="B97">
        <f t="shared" si="22"/>
        <v>2035</v>
      </c>
      <c r="C97">
        <f t="shared" si="18"/>
        <v>55.749366106694602</v>
      </c>
      <c r="D97">
        <f t="shared" si="14"/>
        <v>-0.17974273646515407</v>
      </c>
      <c r="F97" t="s">
        <v>13</v>
      </c>
      <c r="G97">
        <v>2065</v>
      </c>
      <c r="H97">
        <v>36.487033948342663</v>
      </c>
      <c r="I97">
        <v>0.17448994735791959</v>
      </c>
    </row>
    <row r="98" spans="1:9">
      <c r="A98" t="s">
        <v>13</v>
      </c>
      <c r="B98">
        <f t="shared" si="22"/>
        <v>2035</v>
      </c>
      <c r="C98">
        <f t="shared" si="18"/>
        <v>37.512760608958452</v>
      </c>
      <c r="D98">
        <f t="shared" si="14"/>
        <v>0.25375317222019078</v>
      </c>
      <c r="F98" t="s">
        <v>13</v>
      </c>
      <c r="G98">
        <v>2050</v>
      </c>
      <c r="H98">
        <v>36.650709614639254</v>
      </c>
      <c r="I98">
        <v>0.20373772736239551</v>
      </c>
    </row>
    <row r="99" spans="1:9">
      <c r="A99" t="s">
        <v>0</v>
      </c>
      <c r="B99">
        <f t="shared" si="22"/>
        <v>2050</v>
      </c>
      <c r="C99">
        <f t="shared" si="18"/>
        <v>15.883933501012208</v>
      </c>
      <c r="D99">
        <f t="shared" si="14"/>
        <v>1.0238697706997268</v>
      </c>
      <c r="F99" t="s">
        <v>13</v>
      </c>
      <c r="G99">
        <v>2095</v>
      </c>
      <c r="H99">
        <v>36.706061651020406</v>
      </c>
      <c r="I99">
        <v>8.4123501116740773E-2</v>
      </c>
    </row>
    <row r="100" spans="1:9">
      <c r="A100" t="s">
        <v>1</v>
      </c>
      <c r="B100">
        <f t="shared" si="22"/>
        <v>2050</v>
      </c>
      <c r="C100">
        <f t="shared" si="18"/>
        <v>68.290624333465374</v>
      </c>
      <c r="D100">
        <f t="shared" si="14"/>
        <v>0.19564746423247992</v>
      </c>
      <c r="F100" t="s">
        <v>11</v>
      </c>
      <c r="G100">
        <v>2080</v>
      </c>
      <c r="H100">
        <v>37.366362107068639</v>
      </c>
      <c r="I100">
        <v>0.4549039485594773</v>
      </c>
    </row>
    <row r="101" spans="1:9">
      <c r="A101" t="s">
        <v>2</v>
      </c>
      <c r="B101">
        <f t="shared" si="22"/>
        <v>2050</v>
      </c>
      <c r="C101">
        <f t="shared" si="18"/>
        <v>102.19956186104736</v>
      </c>
      <c r="D101">
        <f t="shared" si="14"/>
        <v>0.16894353335934212</v>
      </c>
      <c r="F101" t="s">
        <v>13</v>
      </c>
      <c r="G101">
        <v>2035</v>
      </c>
      <c r="H101">
        <v>37.512760608958452</v>
      </c>
      <c r="I101">
        <v>0.25375317222019078</v>
      </c>
    </row>
    <row r="102" spans="1:9">
      <c r="A102" t="s">
        <v>3</v>
      </c>
      <c r="B102">
        <f t="shared" si="22"/>
        <v>2050</v>
      </c>
      <c r="C102">
        <f t="shared" si="18"/>
        <v>40.222012647680074</v>
      </c>
      <c r="D102">
        <f t="shared" si="14"/>
        <v>0.39810648036543184</v>
      </c>
      <c r="F102" t="s">
        <v>13</v>
      </c>
      <c r="G102">
        <v>2020</v>
      </c>
      <c r="H102">
        <v>37.781213902860877</v>
      </c>
      <c r="I102">
        <v>0.29443253593923557</v>
      </c>
    </row>
    <row r="103" spans="1:9">
      <c r="A103" t="s">
        <v>4</v>
      </c>
      <c r="B103">
        <f t="shared" si="22"/>
        <v>2050</v>
      </c>
      <c r="C103">
        <f t="shared" si="18"/>
        <v>41.836209718909309</v>
      </c>
      <c r="D103">
        <f t="shared" si="14"/>
        <v>0.42337101797349097</v>
      </c>
      <c r="F103" t="s">
        <v>3</v>
      </c>
      <c r="G103">
        <v>2050</v>
      </c>
      <c r="H103">
        <v>40.222012647680074</v>
      </c>
      <c r="I103">
        <v>0.39810648036543184</v>
      </c>
    </row>
    <row r="104" spans="1:9">
      <c r="A104" t="s">
        <v>5</v>
      </c>
      <c r="B104">
        <f t="shared" si="22"/>
        <v>2050</v>
      </c>
      <c r="C104">
        <f t="shared" si="18"/>
        <v>65.149097225654756</v>
      </c>
      <c r="D104">
        <f t="shared" si="14"/>
        <v>0.28104183686460638</v>
      </c>
      <c r="F104" t="s">
        <v>7</v>
      </c>
      <c r="G104">
        <v>2095</v>
      </c>
      <c r="H104">
        <v>40.55936518364917</v>
      </c>
      <c r="I104">
        <v>0</v>
      </c>
    </row>
    <row r="105" spans="1:9">
      <c r="A105" t="s">
        <v>6</v>
      </c>
      <c r="B105">
        <f t="shared" si="22"/>
        <v>2050</v>
      </c>
      <c r="C105">
        <f t="shared" si="18"/>
        <v>16.021237333678656</v>
      </c>
      <c r="D105">
        <f t="shared" si="14"/>
        <v>0.57341118765597987</v>
      </c>
      <c r="F105" t="s">
        <v>7</v>
      </c>
      <c r="G105">
        <v>2080</v>
      </c>
      <c r="H105">
        <v>41.024291961881481</v>
      </c>
      <c r="I105">
        <v>0</v>
      </c>
    </row>
    <row r="106" spans="1:9">
      <c r="A106" t="s">
        <v>7</v>
      </c>
      <c r="B106">
        <f t="shared" si="22"/>
        <v>2050</v>
      </c>
      <c r="C106">
        <f t="shared" si="18"/>
        <v>43.817678251764782</v>
      </c>
      <c r="D106">
        <f t="shared" si="14"/>
        <v>0</v>
      </c>
      <c r="F106" t="s">
        <v>12</v>
      </c>
      <c r="G106">
        <v>2095</v>
      </c>
      <c r="H106">
        <v>41.524224953646566</v>
      </c>
      <c r="I106">
        <v>-1.0828858418870496E-2</v>
      </c>
    </row>
    <row r="107" spans="1:9">
      <c r="A107" t="s">
        <v>8</v>
      </c>
      <c r="B107">
        <f t="shared" si="22"/>
        <v>2050</v>
      </c>
      <c r="C107">
        <f t="shared" si="18"/>
        <v>83.343661792482862</v>
      </c>
      <c r="D107">
        <f t="shared" si="14"/>
        <v>0.32947563571673361</v>
      </c>
      <c r="F107" t="s">
        <v>4</v>
      </c>
      <c r="G107">
        <v>2050</v>
      </c>
      <c r="H107">
        <v>41.836209718909309</v>
      </c>
      <c r="I107">
        <v>0.42337101797349097</v>
      </c>
    </row>
    <row r="108" spans="1:9">
      <c r="A108" t="s">
        <v>9</v>
      </c>
      <c r="B108">
        <f t="shared" si="22"/>
        <v>2050</v>
      </c>
      <c r="C108">
        <f t="shared" si="18"/>
        <v>25.236099116873948</v>
      </c>
      <c r="D108">
        <f t="shared" si="14"/>
        <v>0.62411120131119602</v>
      </c>
      <c r="F108" t="s">
        <v>11</v>
      </c>
      <c r="G108">
        <v>2095</v>
      </c>
      <c r="H108">
        <v>42.013599007491791</v>
      </c>
      <c r="I108">
        <v>0.36071419824740536</v>
      </c>
    </row>
    <row r="109" spans="1:9">
      <c r="A109" t="s">
        <v>10</v>
      </c>
      <c r="B109">
        <f t="shared" si="22"/>
        <v>2050</v>
      </c>
      <c r="C109">
        <f t="shared" si="18"/>
        <v>51.61966123905809</v>
      </c>
      <c r="D109">
        <f t="shared" si="14"/>
        <v>0.60299836032944243</v>
      </c>
      <c r="F109" t="s">
        <v>7</v>
      </c>
      <c r="G109">
        <v>2065</v>
      </c>
      <c r="H109">
        <v>42.243357836819229</v>
      </c>
      <c r="I109">
        <v>0</v>
      </c>
    </row>
    <row r="110" spans="1:9">
      <c r="A110" t="s">
        <v>11</v>
      </c>
      <c r="B110">
        <f t="shared" si="22"/>
        <v>2050</v>
      </c>
      <c r="C110">
        <f t="shared" si="18"/>
        <v>25.268048099939097</v>
      </c>
      <c r="D110">
        <f t="shared" si="14"/>
        <v>0.64565031461165756</v>
      </c>
      <c r="F110" t="s">
        <v>10</v>
      </c>
      <c r="G110">
        <v>2020</v>
      </c>
      <c r="H110">
        <v>42.428057089208345</v>
      </c>
      <c r="I110">
        <v>1.2893724796986836</v>
      </c>
    </row>
    <row r="111" spans="1:9">
      <c r="A111" t="s">
        <v>12</v>
      </c>
      <c r="B111">
        <f t="shared" si="22"/>
        <v>2050</v>
      </c>
      <c r="C111">
        <f t="shared" si="18"/>
        <v>50.888683449485612</v>
      </c>
      <c r="D111">
        <f t="shared" si="14"/>
        <v>-7.0352203124439863E-2</v>
      </c>
      <c r="F111" t="s">
        <v>9</v>
      </c>
      <c r="G111">
        <v>2095</v>
      </c>
      <c r="H111">
        <v>42.854976204739984</v>
      </c>
      <c r="I111">
        <v>0.53776910267433553</v>
      </c>
    </row>
    <row r="112" spans="1:9">
      <c r="A112" t="s">
        <v>13</v>
      </c>
      <c r="B112">
        <f t="shared" si="22"/>
        <v>2050</v>
      </c>
      <c r="C112">
        <f t="shared" si="18"/>
        <v>36.650709614639254</v>
      </c>
      <c r="D112">
        <f t="shared" si="14"/>
        <v>0.20373772736239551</v>
      </c>
      <c r="F112" t="s">
        <v>12</v>
      </c>
      <c r="G112">
        <v>2080</v>
      </c>
      <c r="H112">
        <v>43.73535528527006</v>
      </c>
      <c r="I112">
        <v>-2.8832637257183897E-2</v>
      </c>
    </row>
    <row r="113" spans="1:9">
      <c r="A113" t="s">
        <v>0</v>
      </c>
      <c r="B113">
        <f t="shared" si="22"/>
        <v>2065</v>
      </c>
      <c r="C113">
        <f t="shared" si="18"/>
        <v>21.64724087429882</v>
      </c>
      <c r="D113">
        <f t="shared" si="14"/>
        <v>0.81094583269038445</v>
      </c>
      <c r="F113" t="s">
        <v>7</v>
      </c>
      <c r="G113">
        <v>2050</v>
      </c>
      <c r="H113">
        <v>43.817678251764782</v>
      </c>
      <c r="I113">
        <v>0</v>
      </c>
    </row>
    <row r="114" spans="1:9">
      <c r="A114" t="s">
        <v>1</v>
      </c>
      <c r="B114">
        <f t="shared" si="22"/>
        <v>2065</v>
      </c>
      <c r="C114">
        <f t="shared" si="18"/>
        <v>67.098405749948242</v>
      </c>
      <c r="D114">
        <f t="shared" si="14"/>
        <v>0.18312758925724681</v>
      </c>
      <c r="F114" t="s">
        <v>7</v>
      </c>
      <c r="G114">
        <v>2035</v>
      </c>
      <c r="H114">
        <v>45.650800628454668</v>
      </c>
      <c r="I114">
        <v>0</v>
      </c>
    </row>
    <row r="115" spans="1:9">
      <c r="A115" t="s">
        <v>2</v>
      </c>
      <c r="B115">
        <f t="shared" si="22"/>
        <v>2065</v>
      </c>
      <c r="C115">
        <f t="shared" si="18"/>
        <v>99.082440975358011</v>
      </c>
      <c r="D115">
        <f t="shared" si="14"/>
        <v>0.13615284756425824</v>
      </c>
      <c r="F115" t="s">
        <v>3</v>
      </c>
      <c r="G115">
        <v>2065</v>
      </c>
      <c r="H115">
        <v>46.310418758650634</v>
      </c>
      <c r="I115">
        <v>0.38830102996090382</v>
      </c>
    </row>
    <row r="116" spans="1:9">
      <c r="A116" t="s">
        <v>3</v>
      </c>
      <c r="B116">
        <f t="shared" si="22"/>
        <v>2065</v>
      </c>
      <c r="C116">
        <f t="shared" si="18"/>
        <v>46.310418758650634</v>
      </c>
      <c r="D116">
        <f t="shared" si="14"/>
        <v>0.38830102996090382</v>
      </c>
      <c r="F116" t="s">
        <v>12</v>
      </c>
      <c r="G116">
        <v>2065</v>
      </c>
      <c r="H116">
        <v>46.671762299494027</v>
      </c>
      <c r="I116">
        <v>-6.8249247907012645E-2</v>
      </c>
    </row>
    <row r="117" spans="1:9">
      <c r="A117" t="s">
        <v>4</v>
      </c>
      <c r="B117">
        <f t="shared" si="22"/>
        <v>2065</v>
      </c>
      <c r="C117">
        <f t="shared" si="18"/>
        <v>46.880003250843188</v>
      </c>
      <c r="D117">
        <f t="shared" si="14"/>
        <v>0.40935998710071397</v>
      </c>
      <c r="F117" t="s">
        <v>4</v>
      </c>
      <c r="G117">
        <v>2065</v>
      </c>
      <c r="H117">
        <v>46.880003250843188</v>
      </c>
      <c r="I117">
        <v>0.40935998710071397</v>
      </c>
    </row>
    <row r="118" spans="1:9">
      <c r="A118" t="s">
        <v>5</v>
      </c>
      <c r="B118">
        <f t="shared" si="22"/>
        <v>2065</v>
      </c>
      <c r="C118">
        <f t="shared" si="18"/>
        <v>68.217682155125658</v>
      </c>
      <c r="D118">
        <f t="shared" si="14"/>
        <v>0.25252951748250896</v>
      </c>
      <c r="F118" t="s">
        <v>10</v>
      </c>
      <c r="G118">
        <v>2035</v>
      </c>
      <c r="H118">
        <v>47.385202557616353</v>
      </c>
      <c r="I118">
        <v>0.70031519362382211</v>
      </c>
    </row>
    <row r="119" spans="1:9">
      <c r="A119" t="s">
        <v>6</v>
      </c>
      <c r="B119">
        <f t="shared" si="22"/>
        <v>2065</v>
      </c>
      <c r="C119">
        <f t="shared" si="18"/>
        <v>20.966069085024781</v>
      </c>
      <c r="D119">
        <f t="shared" si="14"/>
        <v>0.56387323402660583</v>
      </c>
      <c r="F119" t="s">
        <v>7</v>
      </c>
      <c r="G119">
        <v>2020</v>
      </c>
      <c r="H119">
        <v>48.20019150266284</v>
      </c>
      <c r="I119">
        <v>1.6647690894881423E-3</v>
      </c>
    </row>
    <row r="120" spans="1:9">
      <c r="A120" t="s">
        <v>7</v>
      </c>
      <c r="B120">
        <f t="shared" si="22"/>
        <v>2065</v>
      </c>
      <c r="C120">
        <f t="shared" si="18"/>
        <v>42.243357836819229</v>
      </c>
      <c r="D120">
        <f t="shared" si="14"/>
        <v>0</v>
      </c>
      <c r="F120" t="s">
        <v>12</v>
      </c>
      <c r="G120">
        <v>2050</v>
      </c>
      <c r="H120">
        <v>50.888683449485612</v>
      </c>
      <c r="I120">
        <v>-7.0352203124439863E-2</v>
      </c>
    </row>
    <row r="121" spans="1:9">
      <c r="A121" t="s">
        <v>8</v>
      </c>
      <c r="B121">
        <f t="shared" si="22"/>
        <v>2065</v>
      </c>
      <c r="C121">
        <f t="shared" si="18"/>
        <v>85.02666871529226</v>
      </c>
      <c r="D121">
        <f t="shared" si="14"/>
        <v>0.19885662656852737</v>
      </c>
      <c r="F121" t="s">
        <v>10</v>
      </c>
      <c r="G121">
        <v>2050</v>
      </c>
      <c r="H121">
        <v>51.61966123905809</v>
      </c>
      <c r="I121">
        <v>0.60299836032944243</v>
      </c>
    </row>
    <row r="122" spans="1:9">
      <c r="A122" t="s">
        <v>9</v>
      </c>
      <c r="B122">
        <f t="shared" si="22"/>
        <v>2065</v>
      </c>
      <c r="C122">
        <f t="shared" si="18"/>
        <v>29.204216030414102</v>
      </c>
      <c r="D122">
        <f t="shared" si="14"/>
        <v>0.58228535148852378</v>
      </c>
      <c r="F122" t="s">
        <v>3</v>
      </c>
      <c r="G122">
        <v>2080</v>
      </c>
      <c r="H122">
        <v>51.891092504215131</v>
      </c>
      <c r="I122">
        <v>0.32070294438752073</v>
      </c>
    </row>
    <row r="123" spans="1:9">
      <c r="A123" t="s">
        <v>10</v>
      </c>
      <c r="B123">
        <f t="shared" si="22"/>
        <v>2065</v>
      </c>
      <c r="C123">
        <f t="shared" si="18"/>
        <v>55.146332854168477</v>
      </c>
      <c r="D123">
        <f t="shared" si="14"/>
        <v>0.5432392476255743</v>
      </c>
      <c r="F123" t="s">
        <v>4</v>
      </c>
      <c r="G123">
        <v>2080</v>
      </c>
      <c r="H123">
        <v>52.75534145650326</v>
      </c>
      <c r="I123">
        <v>0.35567841584857141</v>
      </c>
    </row>
    <row r="124" spans="1:9">
      <c r="A124" t="s">
        <v>11</v>
      </c>
      <c r="B124">
        <f t="shared" si="22"/>
        <v>2065</v>
      </c>
      <c r="C124">
        <f t="shared" si="18"/>
        <v>31.746749275400855</v>
      </c>
      <c r="D124">
        <f t="shared" si="14"/>
        <v>0.55936372526112677</v>
      </c>
      <c r="F124" t="s">
        <v>3</v>
      </c>
      <c r="G124">
        <v>2095</v>
      </c>
      <c r="H124">
        <v>55.109840075258703</v>
      </c>
      <c r="I124">
        <v>0.25635562879572421</v>
      </c>
    </row>
    <row r="125" spans="1:9">
      <c r="A125" t="s">
        <v>12</v>
      </c>
      <c r="B125">
        <f t="shared" si="22"/>
        <v>2065</v>
      </c>
      <c r="C125">
        <f t="shared" si="18"/>
        <v>46.671762299494027</v>
      </c>
      <c r="D125">
        <f t="shared" si="14"/>
        <v>-6.8249247907012645E-2</v>
      </c>
      <c r="F125" t="s">
        <v>10</v>
      </c>
      <c r="G125">
        <v>2065</v>
      </c>
      <c r="H125">
        <v>55.146332854168477</v>
      </c>
      <c r="I125">
        <v>0.5432392476255743</v>
      </c>
    </row>
    <row r="126" spans="1:9">
      <c r="A126" t="s">
        <v>13</v>
      </c>
      <c r="B126">
        <f t="shared" si="22"/>
        <v>2065</v>
      </c>
      <c r="C126">
        <f t="shared" si="18"/>
        <v>36.487033948342663</v>
      </c>
      <c r="D126">
        <f t="shared" si="14"/>
        <v>0.17448994735791959</v>
      </c>
      <c r="F126" t="s">
        <v>12</v>
      </c>
      <c r="G126">
        <v>2035</v>
      </c>
      <c r="H126">
        <v>55.749366106694602</v>
      </c>
      <c r="I126">
        <v>-0.17974273646515407</v>
      </c>
    </row>
    <row r="127" spans="1:9">
      <c r="A127" t="s">
        <v>0</v>
      </c>
      <c r="B127">
        <f t="shared" si="22"/>
        <v>2080</v>
      </c>
      <c r="C127">
        <f t="shared" si="18"/>
        <v>27.628206461813718</v>
      </c>
      <c r="D127">
        <f t="shared" si="14"/>
        <v>0.59079270616438517</v>
      </c>
      <c r="F127" t="s">
        <v>5</v>
      </c>
      <c r="G127">
        <v>2020</v>
      </c>
      <c r="H127">
        <v>55.830426086557758</v>
      </c>
      <c r="I127">
        <v>0.38681160783385571</v>
      </c>
    </row>
    <row r="128" spans="1:9">
      <c r="A128" t="s">
        <v>1</v>
      </c>
      <c r="B128">
        <f t="shared" si="22"/>
        <v>2080</v>
      </c>
      <c r="C128">
        <f t="shared" si="18"/>
        <v>66.348949435002851</v>
      </c>
      <c r="D128">
        <f t="shared" si="14"/>
        <v>0.16142246805562957</v>
      </c>
      <c r="F128" t="s">
        <v>4</v>
      </c>
      <c r="G128">
        <v>2095</v>
      </c>
      <c r="H128">
        <v>58.292904526615807</v>
      </c>
      <c r="I128">
        <v>0.25761017284946996</v>
      </c>
    </row>
    <row r="129" spans="1:9">
      <c r="A129" t="s">
        <v>2</v>
      </c>
      <c r="B129">
        <f t="shared" si="22"/>
        <v>2080</v>
      </c>
      <c r="C129">
        <f t="shared" si="18"/>
        <v>95.914008604230844</v>
      </c>
      <c r="D129">
        <f t="shared" si="14"/>
        <v>9.3591013557945732E-2</v>
      </c>
      <c r="F129" t="s">
        <v>10</v>
      </c>
      <c r="G129">
        <v>2080</v>
      </c>
      <c r="H129">
        <v>59.964299221665215</v>
      </c>
      <c r="I129">
        <v>0.50655643534833583</v>
      </c>
    </row>
    <row r="130" spans="1:9">
      <c r="A130" t="s">
        <v>3</v>
      </c>
      <c r="B130">
        <f t="shared" si="22"/>
        <v>2080</v>
      </c>
      <c r="C130">
        <f t="shared" si="18"/>
        <v>51.891092504215131</v>
      </c>
      <c r="D130">
        <f t="shared" si="14"/>
        <v>0.32070294438752073</v>
      </c>
      <c r="F130" t="s">
        <v>5</v>
      </c>
      <c r="G130">
        <v>2035</v>
      </c>
      <c r="H130">
        <v>60.951141897712688</v>
      </c>
      <c r="I130">
        <v>0.31933962644192926</v>
      </c>
    </row>
    <row r="131" spans="1:9">
      <c r="A131" t="s">
        <v>4</v>
      </c>
      <c r="B131">
        <f t="shared" si="22"/>
        <v>2080</v>
      </c>
      <c r="C131">
        <f t="shared" si="18"/>
        <v>52.75534145650326</v>
      </c>
      <c r="D131">
        <f t="shared" si="14"/>
        <v>0.35567841584857141</v>
      </c>
      <c r="F131" t="s">
        <v>12</v>
      </c>
      <c r="G131">
        <v>2020</v>
      </c>
      <c r="H131">
        <v>62.178341486625129</v>
      </c>
      <c r="I131">
        <v>-0.15496016063912091</v>
      </c>
    </row>
    <row r="132" spans="1:9">
      <c r="A132" t="s">
        <v>5</v>
      </c>
      <c r="B132">
        <f t="shared" si="22"/>
        <v>2080</v>
      </c>
      <c r="C132">
        <f t="shared" si="18"/>
        <v>71.611875747706407</v>
      </c>
      <c r="D132">
        <f t="shared" si="14"/>
        <v>0.22549380399334498</v>
      </c>
      <c r="F132" t="s">
        <v>10</v>
      </c>
      <c r="G132">
        <v>2095</v>
      </c>
      <c r="H132">
        <v>64.922946281805267</v>
      </c>
      <c r="I132">
        <v>0.45418040308843821</v>
      </c>
    </row>
    <row r="133" spans="1:9">
      <c r="A133" t="s">
        <v>6</v>
      </c>
      <c r="B133">
        <f t="shared" si="22"/>
        <v>2080</v>
      </c>
      <c r="C133">
        <f t="shared" si="18"/>
        <v>26.399099478645532</v>
      </c>
      <c r="D133">
        <f t="shared" si="14"/>
        <v>0.54438510792290917</v>
      </c>
      <c r="F133" t="s">
        <v>5</v>
      </c>
      <c r="G133">
        <v>2050</v>
      </c>
      <c r="H133">
        <v>65.149097225654756</v>
      </c>
      <c r="I133">
        <v>0.28104183686460638</v>
      </c>
    </row>
    <row r="134" spans="1:9">
      <c r="A134" t="s">
        <v>7</v>
      </c>
      <c r="B134">
        <f t="shared" si="22"/>
        <v>2080</v>
      </c>
      <c r="C134">
        <f t="shared" si="18"/>
        <v>41.024291961881481</v>
      </c>
      <c r="D134">
        <f t="shared" si="14"/>
        <v>0</v>
      </c>
      <c r="F134" t="s">
        <v>1</v>
      </c>
      <c r="G134">
        <v>2080</v>
      </c>
      <c r="H134">
        <v>66.348949435002851</v>
      </c>
      <c r="I134">
        <v>0.16142246805562957</v>
      </c>
    </row>
    <row r="135" spans="1:9">
      <c r="A135" t="s">
        <v>8</v>
      </c>
      <c r="B135">
        <f t="shared" si="22"/>
        <v>2080</v>
      </c>
      <c r="C135">
        <f t="shared" si="18"/>
        <v>84.783193121509186</v>
      </c>
      <c r="D135">
        <f t="shared" ref="D135:D154" si="23">INDEX($B$3:$G$16,MATCH($A135,$A$3:$A$16,0),MATCH($B135,$B$2:$G$2,0))</f>
        <v>0.14315915972165144</v>
      </c>
      <c r="F135" t="s">
        <v>1</v>
      </c>
      <c r="G135">
        <v>2095</v>
      </c>
      <c r="H135">
        <v>66.605263979518568</v>
      </c>
      <c r="I135">
        <v>0.12362896697455633</v>
      </c>
    </row>
    <row r="136" spans="1:9">
      <c r="A136" t="s">
        <v>9</v>
      </c>
      <c r="B136">
        <f t="shared" si="22"/>
        <v>2080</v>
      </c>
      <c r="C136">
        <f t="shared" ref="C136:C154" si="24">INDEX($C$54:$W$67,MATCH($A136,$B$54:$B$67,0),MATCH($B136,$C$53:$W$53,0))</f>
        <v>35.867503869943114</v>
      </c>
      <c r="D136">
        <f t="shared" si="23"/>
        <v>0.56191640690998279</v>
      </c>
      <c r="F136" t="s">
        <v>1</v>
      </c>
      <c r="G136">
        <v>2065</v>
      </c>
      <c r="H136">
        <v>67.098405749948242</v>
      </c>
      <c r="I136">
        <v>0.18312758925724681</v>
      </c>
    </row>
    <row r="137" spans="1:9">
      <c r="A137" t="s">
        <v>10</v>
      </c>
      <c r="B137">
        <f t="shared" si="22"/>
        <v>2080</v>
      </c>
      <c r="C137">
        <f t="shared" si="24"/>
        <v>59.964299221665215</v>
      </c>
      <c r="D137">
        <f t="shared" si="23"/>
        <v>0.50655643534833583</v>
      </c>
      <c r="F137" t="s">
        <v>5</v>
      </c>
      <c r="G137">
        <v>2065</v>
      </c>
      <c r="H137">
        <v>68.217682155125658</v>
      </c>
      <c r="I137">
        <v>0.25252951748250896</v>
      </c>
    </row>
    <row r="138" spans="1:9">
      <c r="A138" t="s">
        <v>11</v>
      </c>
      <c r="B138">
        <f t="shared" si="22"/>
        <v>2080</v>
      </c>
      <c r="C138">
        <f t="shared" si="24"/>
        <v>37.366362107068639</v>
      </c>
      <c r="D138">
        <f t="shared" si="23"/>
        <v>0.4549039485594773</v>
      </c>
      <c r="F138" t="s">
        <v>1</v>
      </c>
      <c r="G138">
        <v>2050</v>
      </c>
      <c r="H138">
        <v>68.290624333465374</v>
      </c>
      <c r="I138">
        <v>0.19564746423247992</v>
      </c>
    </row>
    <row r="139" spans="1:9">
      <c r="A139" t="s">
        <v>12</v>
      </c>
      <c r="B139">
        <f t="shared" si="22"/>
        <v>2080</v>
      </c>
      <c r="C139">
        <f t="shared" si="24"/>
        <v>43.73535528527006</v>
      </c>
      <c r="D139">
        <f t="shared" si="23"/>
        <v>-2.8832637257183897E-2</v>
      </c>
      <c r="F139" t="s">
        <v>1</v>
      </c>
      <c r="G139">
        <v>2035</v>
      </c>
      <c r="H139">
        <v>70.063095629313182</v>
      </c>
      <c r="I139">
        <v>0.24257822411417579</v>
      </c>
    </row>
    <row r="140" spans="1:9">
      <c r="A140" t="s">
        <v>13</v>
      </c>
      <c r="B140">
        <f t="shared" si="22"/>
        <v>2080</v>
      </c>
      <c r="C140">
        <f t="shared" si="24"/>
        <v>36.330412031615928</v>
      </c>
      <c r="D140">
        <f t="shared" si="23"/>
        <v>0.12416390627461726</v>
      </c>
      <c r="F140" t="s">
        <v>1</v>
      </c>
      <c r="G140">
        <v>2020</v>
      </c>
      <c r="H140">
        <v>70.712939350260555</v>
      </c>
      <c r="I140">
        <v>0.31045450206687208</v>
      </c>
    </row>
    <row r="141" spans="1:9">
      <c r="A141" t="s">
        <v>0</v>
      </c>
      <c r="B141">
        <f t="shared" si="22"/>
        <v>2095</v>
      </c>
      <c r="C141">
        <f t="shared" si="24"/>
        <v>32.400051427102085</v>
      </c>
      <c r="D141">
        <f t="shared" si="23"/>
        <v>0.40703274268428735</v>
      </c>
      <c r="F141" t="s">
        <v>5</v>
      </c>
      <c r="G141">
        <v>2080</v>
      </c>
      <c r="H141">
        <v>71.611875747706407</v>
      </c>
      <c r="I141">
        <v>0.22549380399334498</v>
      </c>
    </row>
    <row r="142" spans="1:9">
      <c r="A142" t="s">
        <v>1</v>
      </c>
      <c r="B142">
        <f t="shared" si="22"/>
        <v>2095</v>
      </c>
      <c r="C142">
        <f t="shared" si="24"/>
        <v>66.605263979518568</v>
      </c>
      <c r="D142">
        <f t="shared" si="23"/>
        <v>0.12362896697455633</v>
      </c>
      <c r="F142" t="s">
        <v>5</v>
      </c>
      <c r="G142">
        <v>2095</v>
      </c>
      <c r="H142">
        <v>75.974378927528178</v>
      </c>
      <c r="I142">
        <v>0.2003302368362033</v>
      </c>
    </row>
    <row r="143" spans="1:9">
      <c r="A143" t="s">
        <v>2</v>
      </c>
      <c r="B143">
        <f t="shared" si="22"/>
        <v>2095</v>
      </c>
      <c r="C143">
        <f t="shared" si="24"/>
        <v>92.122512096573047</v>
      </c>
      <c r="D143">
        <f t="shared" si="23"/>
        <v>2.9705643841802042E-2</v>
      </c>
      <c r="F143" t="s">
        <v>8</v>
      </c>
      <c r="G143">
        <v>2020</v>
      </c>
      <c r="H143">
        <v>76.412024720664675</v>
      </c>
      <c r="I143">
        <v>0.789557026726176</v>
      </c>
    </row>
    <row r="144" spans="1:9">
      <c r="A144" t="s">
        <v>3</v>
      </c>
      <c r="B144">
        <f t="shared" si="22"/>
        <v>2095</v>
      </c>
      <c r="C144">
        <f t="shared" si="24"/>
        <v>55.109840075258703</v>
      </c>
      <c r="D144">
        <f t="shared" si="23"/>
        <v>0.25635562879572421</v>
      </c>
      <c r="F144" t="s">
        <v>8</v>
      </c>
      <c r="G144">
        <v>2035</v>
      </c>
      <c r="H144">
        <v>80.496850654732299</v>
      </c>
      <c r="I144">
        <v>0.51199803607226813</v>
      </c>
    </row>
    <row r="145" spans="1:9">
      <c r="A145" t="s">
        <v>4</v>
      </c>
      <c r="B145">
        <f t="shared" si="22"/>
        <v>2095</v>
      </c>
      <c r="C145">
        <f t="shared" si="24"/>
        <v>58.292904526615807</v>
      </c>
      <c r="D145">
        <f t="shared" si="23"/>
        <v>0.25761017284946996</v>
      </c>
      <c r="F145" t="s">
        <v>8</v>
      </c>
      <c r="G145">
        <v>2050</v>
      </c>
      <c r="H145">
        <v>83.343661792482862</v>
      </c>
      <c r="I145">
        <v>0.32947563571673361</v>
      </c>
    </row>
    <row r="146" spans="1:9">
      <c r="A146" t="s">
        <v>5</v>
      </c>
      <c r="B146">
        <f t="shared" si="22"/>
        <v>2095</v>
      </c>
      <c r="C146">
        <f t="shared" si="24"/>
        <v>75.974378927528178</v>
      </c>
      <c r="D146">
        <f t="shared" si="23"/>
        <v>0.2003302368362033</v>
      </c>
      <c r="F146" t="s">
        <v>8</v>
      </c>
      <c r="G146">
        <v>2095</v>
      </c>
      <c r="H146">
        <v>84.720450653894829</v>
      </c>
      <c r="I146">
        <v>7.783843703793232E-2</v>
      </c>
    </row>
    <row r="147" spans="1:9">
      <c r="A147" t="s">
        <v>6</v>
      </c>
      <c r="B147">
        <f t="shared" si="22"/>
        <v>2095</v>
      </c>
      <c r="C147">
        <f t="shared" si="24"/>
        <v>33.025279147537269</v>
      </c>
      <c r="D147">
        <f t="shared" si="23"/>
        <v>0.52531391170360064</v>
      </c>
      <c r="F147" t="s">
        <v>8</v>
      </c>
      <c r="G147">
        <v>2080</v>
      </c>
      <c r="H147">
        <v>84.783193121509186</v>
      </c>
      <c r="I147">
        <v>0.14315915972165144</v>
      </c>
    </row>
    <row r="148" spans="1:9">
      <c r="A148" t="s">
        <v>7</v>
      </c>
      <c r="B148">
        <f t="shared" si="22"/>
        <v>2095</v>
      </c>
      <c r="C148">
        <f t="shared" si="24"/>
        <v>40.55936518364917</v>
      </c>
      <c r="D148">
        <f t="shared" si="23"/>
        <v>0</v>
      </c>
      <c r="F148" t="s">
        <v>8</v>
      </c>
      <c r="G148">
        <v>2065</v>
      </c>
      <c r="H148">
        <v>85.02666871529226</v>
      </c>
      <c r="I148">
        <v>0.19885662656852737</v>
      </c>
    </row>
    <row r="149" spans="1:9">
      <c r="A149" t="s">
        <v>8</v>
      </c>
      <c r="B149">
        <f t="shared" si="22"/>
        <v>2095</v>
      </c>
      <c r="C149">
        <f t="shared" si="24"/>
        <v>84.720450653894829</v>
      </c>
      <c r="D149">
        <f t="shared" si="23"/>
        <v>7.783843703793232E-2</v>
      </c>
      <c r="F149" t="s">
        <v>2</v>
      </c>
      <c r="G149">
        <v>2095</v>
      </c>
      <c r="H149">
        <v>92.122512096573047</v>
      </c>
      <c r="I149">
        <v>2.9705643841802042E-2</v>
      </c>
    </row>
    <row r="150" spans="1:9">
      <c r="A150" t="s">
        <v>9</v>
      </c>
      <c r="B150">
        <f t="shared" ref="B150:B154" si="25">B136+15</f>
        <v>2095</v>
      </c>
      <c r="C150">
        <f t="shared" si="24"/>
        <v>42.854976204739984</v>
      </c>
      <c r="D150">
        <f t="shared" si="23"/>
        <v>0.53776910267433553</v>
      </c>
      <c r="F150" t="s">
        <v>2</v>
      </c>
      <c r="G150">
        <v>2080</v>
      </c>
      <c r="H150">
        <v>95.914008604230844</v>
      </c>
      <c r="I150">
        <v>9.3591013557945732E-2</v>
      </c>
    </row>
    <row r="151" spans="1:9">
      <c r="A151" t="s">
        <v>10</v>
      </c>
      <c r="B151">
        <f t="shared" si="25"/>
        <v>2095</v>
      </c>
      <c r="C151">
        <f t="shared" si="24"/>
        <v>64.922946281805267</v>
      </c>
      <c r="D151">
        <f t="shared" si="23"/>
        <v>0.45418040308843821</v>
      </c>
      <c r="F151" t="s">
        <v>2</v>
      </c>
      <c r="G151">
        <v>2065</v>
      </c>
      <c r="H151">
        <v>99.082440975358011</v>
      </c>
      <c r="I151">
        <v>0.13615284756425824</v>
      </c>
    </row>
    <row r="152" spans="1:9">
      <c r="A152" t="s">
        <v>11</v>
      </c>
      <c r="B152">
        <f t="shared" si="25"/>
        <v>2095</v>
      </c>
      <c r="C152">
        <f t="shared" si="24"/>
        <v>42.013599007491791</v>
      </c>
      <c r="D152">
        <f t="shared" si="23"/>
        <v>0.36071419824740536</v>
      </c>
      <c r="F152" t="s">
        <v>2</v>
      </c>
      <c r="G152">
        <v>2050</v>
      </c>
      <c r="H152">
        <v>102.19956186104736</v>
      </c>
      <c r="I152">
        <v>0.16894353335934212</v>
      </c>
    </row>
    <row r="153" spans="1:9">
      <c r="A153" t="s">
        <v>12</v>
      </c>
      <c r="B153">
        <f t="shared" si="25"/>
        <v>2095</v>
      </c>
      <c r="C153">
        <f t="shared" si="24"/>
        <v>41.524224953646566</v>
      </c>
      <c r="D153">
        <f t="shared" si="23"/>
        <v>-1.0828858418870496E-2</v>
      </c>
      <c r="F153" t="s">
        <v>2</v>
      </c>
      <c r="G153">
        <v>2035</v>
      </c>
      <c r="H153">
        <v>106.9793505590328</v>
      </c>
      <c r="I153">
        <v>0.2553677599873978</v>
      </c>
    </row>
    <row r="154" spans="1:9">
      <c r="A154" t="s">
        <v>13</v>
      </c>
      <c r="B154">
        <f t="shared" si="25"/>
        <v>2095</v>
      </c>
      <c r="C154">
        <f t="shared" si="24"/>
        <v>36.706061651020406</v>
      </c>
      <c r="D154">
        <f t="shared" si="23"/>
        <v>8.4123501116740773E-2</v>
      </c>
      <c r="F154" t="s">
        <v>2</v>
      </c>
      <c r="G154">
        <v>2020</v>
      </c>
      <c r="H154">
        <v>110.68350456621005</v>
      </c>
      <c r="I154">
        <v>0.37190095045866028</v>
      </c>
    </row>
  </sheetData>
  <sortState ref="F71:I154">
    <sortCondition ref="H71:H15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7"/>
  <sheetViews>
    <sheetView workbookViewId="0">
      <selection activeCell="M114" sqref="M114:M127"/>
    </sheetView>
  </sheetViews>
  <sheetFormatPr baseColWidth="10" defaultRowHeight="15" x14ac:dyDescent="0"/>
  <sheetData>
    <row r="2" spans="1:25">
      <c r="A2" t="s">
        <v>53</v>
      </c>
    </row>
    <row r="3" spans="1:25">
      <c r="A3" t="s">
        <v>16</v>
      </c>
      <c r="B3" t="s">
        <v>14</v>
      </c>
      <c r="C3" t="s">
        <v>52</v>
      </c>
      <c r="D3" t="s">
        <v>33</v>
      </c>
      <c r="E3">
        <v>1990</v>
      </c>
      <c r="F3">
        <v>2005</v>
      </c>
      <c r="G3">
        <v>2010</v>
      </c>
      <c r="H3">
        <v>2015</v>
      </c>
      <c r="I3">
        <v>2020</v>
      </c>
      <c r="J3">
        <v>2025</v>
      </c>
      <c r="K3">
        <v>2030</v>
      </c>
      <c r="L3">
        <v>2035</v>
      </c>
      <c r="M3">
        <v>2040</v>
      </c>
      <c r="N3">
        <v>2045</v>
      </c>
      <c r="O3">
        <v>2050</v>
      </c>
      <c r="P3">
        <v>2055</v>
      </c>
      <c r="Q3">
        <v>2060</v>
      </c>
      <c r="R3">
        <v>2065</v>
      </c>
      <c r="S3">
        <v>2070</v>
      </c>
      <c r="T3">
        <v>2075</v>
      </c>
      <c r="U3">
        <v>2080</v>
      </c>
      <c r="V3">
        <v>2085</v>
      </c>
      <c r="W3">
        <v>2090</v>
      </c>
      <c r="X3">
        <v>2095</v>
      </c>
      <c r="Y3" t="s">
        <v>18</v>
      </c>
    </row>
    <row r="4" spans="1:25">
      <c r="A4" t="s">
        <v>19</v>
      </c>
      <c r="B4" t="s">
        <v>0</v>
      </c>
      <c r="C4" t="s">
        <v>51</v>
      </c>
      <c r="D4" t="s">
        <v>51</v>
      </c>
      <c r="E4">
        <v>257950.17</v>
      </c>
      <c r="F4">
        <v>502602.23999999999</v>
      </c>
      <c r="G4">
        <v>558145.94999999995</v>
      </c>
      <c r="H4">
        <v>611210.19999999995</v>
      </c>
      <c r="I4">
        <v>662369.179999999</v>
      </c>
      <c r="J4">
        <v>710753.57</v>
      </c>
      <c r="K4">
        <v>755941.59</v>
      </c>
      <c r="L4">
        <v>804676.08</v>
      </c>
      <c r="M4">
        <v>855473.87</v>
      </c>
      <c r="N4">
        <v>916291.03</v>
      </c>
      <c r="O4">
        <v>986474.84</v>
      </c>
      <c r="P4">
        <v>1072211.67</v>
      </c>
      <c r="Q4">
        <v>1171219.53</v>
      </c>
      <c r="R4">
        <v>1283339.72</v>
      </c>
      <c r="S4">
        <v>1407470.28</v>
      </c>
      <c r="T4">
        <v>1539445.16</v>
      </c>
      <c r="U4">
        <v>1677328.5</v>
      </c>
      <c r="V4">
        <v>1819793.8599999901</v>
      </c>
      <c r="W4">
        <v>1970220.4</v>
      </c>
      <c r="X4">
        <v>2123004.13</v>
      </c>
      <c r="Y4" t="s">
        <v>47</v>
      </c>
    </row>
    <row r="5" spans="1:25">
      <c r="A5" t="s">
        <v>19</v>
      </c>
      <c r="B5" t="s">
        <v>0</v>
      </c>
      <c r="C5" t="s">
        <v>50</v>
      </c>
      <c r="D5" t="s">
        <v>50</v>
      </c>
      <c r="E5">
        <v>953872</v>
      </c>
      <c r="F5">
        <v>1598752.6629999999</v>
      </c>
      <c r="G5">
        <v>1942259.67199999</v>
      </c>
      <c r="H5">
        <v>2293411.8790000002</v>
      </c>
      <c r="I5">
        <v>2654480.537</v>
      </c>
      <c r="J5">
        <v>3039692.3760000002</v>
      </c>
      <c r="K5">
        <v>3422324.7319999998</v>
      </c>
      <c r="L5">
        <v>3842496.7829999998</v>
      </c>
      <c r="M5">
        <v>4273072.4359999998</v>
      </c>
      <c r="N5">
        <v>4791267.4689999996</v>
      </c>
      <c r="O5">
        <v>5391126.2400000002</v>
      </c>
      <c r="P5">
        <v>6169268.2400000002</v>
      </c>
      <c r="Q5">
        <v>7065901.29</v>
      </c>
      <c r="R5">
        <v>8101652.79</v>
      </c>
      <c r="S5">
        <v>9211096.2899999991</v>
      </c>
      <c r="T5" s="2">
        <v>10391970.66</v>
      </c>
      <c r="U5" s="2">
        <v>11591546.710000001</v>
      </c>
      <c r="V5" s="2">
        <v>12714695.289999999</v>
      </c>
      <c r="W5" s="2">
        <v>13823367.09</v>
      </c>
      <c r="X5" s="2">
        <v>14902791.66</v>
      </c>
      <c r="Y5" t="s">
        <v>49</v>
      </c>
    </row>
    <row r="6" spans="1:25">
      <c r="A6" t="s">
        <v>19</v>
      </c>
      <c r="B6" t="s">
        <v>0</v>
      </c>
      <c r="C6" t="s">
        <v>45</v>
      </c>
      <c r="D6" t="s">
        <v>45</v>
      </c>
      <c r="E6">
        <v>1097159.94</v>
      </c>
      <c r="F6">
        <v>1821206.99</v>
      </c>
      <c r="G6">
        <v>2219823.3480000002</v>
      </c>
      <c r="H6">
        <v>2629750.02</v>
      </c>
      <c r="I6">
        <v>3053988.26</v>
      </c>
      <c r="J6">
        <v>3507786.4</v>
      </c>
      <c r="K6">
        <v>3960849.54</v>
      </c>
      <c r="L6">
        <v>4461019.29</v>
      </c>
      <c r="M6">
        <v>4981558.76</v>
      </c>
      <c r="N6">
        <v>5613078.8399999999</v>
      </c>
      <c r="O6">
        <v>6354634.2800000003</v>
      </c>
      <c r="P6">
        <v>7319502.5800000001</v>
      </c>
      <c r="Q6">
        <v>8454160.3900000006</v>
      </c>
      <c r="R6">
        <v>9787909.5999999996</v>
      </c>
      <c r="S6" s="2">
        <v>11267813.6</v>
      </c>
      <c r="T6" s="2">
        <v>12884374.9</v>
      </c>
      <c r="U6" s="2">
        <v>14584858.199999999</v>
      </c>
      <c r="V6" s="2">
        <v>16292714.800000001</v>
      </c>
      <c r="W6" s="2">
        <v>18079153.199999999</v>
      </c>
      <c r="X6" s="2">
        <v>19922161.300000001</v>
      </c>
      <c r="Y6" t="s">
        <v>49</v>
      </c>
    </row>
    <row r="7" spans="1:25">
      <c r="A7" t="s">
        <v>19</v>
      </c>
      <c r="B7" t="s">
        <v>0</v>
      </c>
      <c r="C7" t="s">
        <v>48</v>
      </c>
      <c r="D7" t="s">
        <v>48</v>
      </c>
      <c r="E7">
        <v>2021940</v>
      </c>
      <c r="F7">
        <v>2462090</v>
      </c>
      <c r="G7">
        <v>2673780</v>
      </c>
      <c r="H7">
        <v>2872450</v>
      </c>
      <c r="I7">
        <v>3059840</v>
      </c>
      <c r="J7">
        <v>3230950</v>
      </c>
      <c r="K7">
        <v>3387070</v>
      </c>
      <c r="L7">
        <v>3554000</v>
      </c>
      <c r="M7">
        <v>3726610</v>
      </c>
      <c r="N7">
        <v>3932380</v>
      </c>
      <c r="O7">
        <v>4167060</v>
      </c>
      <c r="P7">
        <v>4451360</v>
      </c>
      <c r="Q7">
        <v>4775070</v>
      </c>
      <c r="R7">
        <v>5135050</v>
      </c>
      <c r="S7">
        <v>5525810</v>
      </c>
      <c r="T7">
        <v>5933080</v>
      </c>
      <c r="U7">
        <v>6350860</v>
      </c>
      <c r="V7">
        <v>6775690</v>
      </c>
      <c r="W7">
        <v>7216250</v>
      </c>
      <c r="X7">
        <v>7651400</v>
      </c>
      <c r="Y7" t="s">
        <v>47</v>
      </c>
    </row>
    <row r="8" spans="1:25">
      <c r="A8" t="s">
        <v>19</v>
      </c>
      <c r="B8" t="s">
        <v>1</v>
      </c>
      <c r="C8" t="s">
        <v>51</v>
      </c>
      <c r="D8" t="s">
        <v>51</v>
      </c>
      <c r="E8">
        <v>335304.40899999999</v>
      </c>
      <c r="F8">
        <v>378205.43</v>
      </c>
      <c r="G8">
        <v>394457.43</v>
      </c>
      <c r="H8">
        <v>415578.64999999898</v>
      </c>
      <c r="I8">
        <v>436359.89</v>
      </c>
      <c r="J8">
        <v>456530.83</v>
      </c>
      <c r="K8">
        <v>476458.71</v>
      </c>
      <c r="L8">
        <v>496100.45999999897</v>
      </c>
      <c r="M8">
        <v>517303.94</v>
      </c>
      <c r="N8">
        <v>538935.86</v>
      </c>
      <c r="O8">
        <v>560486.49</v>
      </c>
      <c r="P8">
        <v>581269.09</v>
      </c>
      <c r="Q8">
        <v>602258.6</v>
      </c>
      <c r="R8">
        <v>621162.23999999999</v>
      </c>
      <c r="S8">
        <v>639878.53999999899</v>
      </c>
      <c r="T8">
        <v>655666.06999999995</v>
      </c>
      <c r="U8">
        <v>671542.2</v>
      </c>
      <c r="V8">
        <v>686703.2</v>
      </c>
      <c r="W8">
        <v>702912.01999999897</v>
      </c>
      <c r="X8">
        <v>722802.3</v>
      </c>
      <c r="Y8" t="s">
        <v>47</v>
      </c>
    </row>
    <row r="9" spans="1:25">
      <c r="A9" t="s">
        <v>19</v>
      </c>
      <c r="B9" t="s">
        <v>1</v>
      </c>
      <c r="C9" t="s">
        <v>50</v>
      </c>
      <c r="D9" t="s">
        <v>50</v>
      </c>
      <c r="E9">
        <v>268636</v>
      </c>
      <c r="F9">
        <v>354692.42800000001</v>
      </c>
      <c r="G9">
        <v>375663.09799999901</v>
      </c>
      <c r="H9">
        <v>400564.45799999899</v>
      </c>
      <c r="I9">
        <v>424746.96600000001</v>
      </c>
      <c r="J9">
        <v>453728.57</v>
      </c>
      <c r="K9">
        <v>482219.53</v>
      </c>
      <c r="L9">
        <v>509869.93</v>
      </c>
      <c r="M9">
        <v>536681.26899999997</v>
      </c>
      <c r="N9">
        <v>562346.245999999</v>
      </c>
      <c r="O9">
        <v>585750.04299999995</v>
      </c>
      <c r="P9">
        <v>606747.33199999901</v>
      </c>
      <c r="Q9">
        <v>624738.51299999899</v>
      </c>
      <c r="R9">
        <v>638779.29500000004</v>
      </c>
      <c r="S9">
        <v>649417.29699999897</v>
      </c>
      <c r="T9">
        <v>655893.87600000005</v>
      </c>
      <c r="U9">
        <v>660151.84900000005</v>
      </c>
      <c r="V9">
        <v>662450.21499999997</v>
      </c>
      <c r="W9">
        <v>664285.17700000003</v>
      </c>
      <c r="X9">
        <v>668593.07999999996</v>
      </c>
      <c r="Y9" t="s">
        <v>49</v>
      </c>
    </row>
    <row r="10" spans="1:25">
      <c r="A10" t="s">
        <v>19</v>
      </c>
      <c r="B10" t="s">
        <v>1</v>
      </c>
      <c r="C10" t="s">
        <v>45</v>
      </c>
      <c r="D10" t="s">
        <v>45</v>
      </c>
      <c r="E10">
        <v>354702.58999999898</v>
      </c>
      <c r="F10">
        <v>505763.71</v>
      </c>
      <c r="G10">
        <v>540886.17099999997</v>
      </c>
      <c r="H10">
        <v>583496.66</v>
      </c>
      <c r="I10">
        <v>625940.97</v>
      </c>
      <c r="J10">
        <v>671043.76</v>
      </c>
      <c r="K10">
        <v>715583.66</v>
      </c>
      <c r="L10">
        <v>759130.79</v>
      </c>
      <c r="M10">
        <v>802419.38</v>
      </c>
      <c r="N10">
        <v>844411.09</v>
      </c>
      <c r="O10">
        <v>883284.679999999</v>
      </c>
      <c r="P10">
        <v>919066.15</v>
      </c>
      <c r="Q10">
        <v>950973.29</v>
      </c>
      <c r="R10">
        <v>976771.28</v>
      </c>
      <c r="S10">
        <v>997830.81</v>
      </c>
      <c r="T10">
        <v>1012071.34</v>
      </c>
      <c r="U10">
        <v>1023176.66</v>
      </c>
      <c r="V10">
        <v>1031177.37</v>
      </c>
      <c r="W10">
        <v>1038661.12</v>
      </c>
      <c r="X10">
        <v>1050337.53</v>
      </c>
      <c r="Y10" t="s">
        <v>49</v>
      </c>
    </row>
    <row r="11" spans="1:25">
      <c r="A11" t="s">
        <v>19</v>
      </c>
      <c r="B11" t="s">
        <v>1</v>
      </c>
      <c r="C11" t="s">
        <v>48</v>
      </c>
      <c r="D11" t="s">
        <v>48</v>
      </c>
      <c r="E11">
        <v>371066</v>
      </c>
      <c r="F11">
        <v>408271</v>
      </c>
      <c r="G11">
        <v>420896</v>
      </c>
      <c r="H11">
        <v>437507</v>
      </c>
      <c r="I11">
        <v>453360</v>
      </c>
      <c r="J11">
        <v>468516</v>
      </c>
      <c r="K11">
        <v>482956</v>
      </c>
      <c r="L11">
        <v>497120</v>
      </c>
      <c r="M11">
        <v>512833</v>
      </c>
      <c r="N11">
        <v>529280</v>
      </c>
      <c r="O11">
        <v>545639</v>
      </c>
      <c r="P11">
        <v>561551</v>
      </c>
      <c r="Q11">
        <v>577697</v>
      </c>
      <c r="R11">
        <v>592170</v>
      </c>
      <c r="S11">
        <v>606450</v>
      </c>
      <c r="T11">
        <v>618418</v>
      </c>
      <c r="U11">
        <v>630483</v>
      </c>
      <c r="V11">
        <v>642002</v>
      </c>
      <c r="W11">
        <v>654165</v>
      </c>
      <c r="X11">
        <v>668064</v>
      </c>
      <c r="Y11" t="s">
        <v>47</v>
      </c>
    </row>
    <row r="12" spans="1:25">
      <c r="A12" t="s">
        <v>19</v>
      </c>
      <c r="B12" t="s">
        <v>2</v>
      </c>
      <c r="C12" t="s">
        <v>51</v>
      </c>
      <c r="D12" t="s">
        <v>51</v>
      </c>
      <c r="E12">
        <v>737458.78</v>
      </c>
      <c r="F12">
        <v>796782.13</v>
      </c>
      <c r="G12">
        <v>803534.8</v>
      </c>
      <c r="H12">
        <v>842003.39</v>
      </c>
      <c r="I12">
        <v>873227.6</v>
      </c>
      <c r="J12">
        <v>899542.29</v>
      </c>
      <c r="K12">
        <v>922128.03</v>
      </c>
      <c r="L12">
        <v>946635.04</v>
      </c>
      <c r="M12">
        <v>975140.97</v>
      </c>
      <c r="N12">
        <v>1007298.22</v>
      </c>
      <c r="O12">
        <v>1044757.34</v>
      </c>
      <c r="P12">
        <v>1080836.32</v>
      </c>
      <c r="Q12">
        <v>1121344.77</v>
      </c>
      <c r="R12">
        <v>1161340.8999999999</v>
      </c>
      <c r="S12">
        <v>1205255.26</v>
      </c>
      <c r="T12">
        <v>1249959.3700000001</v>
      </c>
      <c r="U12">
        <v>1296438.3899999999</v>
      </c>
      <c r="V12">
        <v>1345228.08</v>
      </c>
      <c r="W12">
        <v>1398471.67</v>
      </c>
      <c r="X12">
        <v>1454345.1</v>
      </c>
      <c r="Y12" t="s">
        <v>47</v>
      </c>
    </row>
    <row r="13" spans="1:25">
      <c r="A13" t="s">
        <v>19</v>
      </c>
      <c r="B13" t="s">
        <v>2</v>
      </c>
      <c r="C13" t="s">
        <v>50</v>
      </c>
      <c r="D13" t="s">
        <v>50</v>
      </c>
      <c r="E13">
        <v>431522.73300000001</v>
      </c>
      <c r="F13">
        <v>553653.91299999994</v>
      </c>
      <c r="G13">
        <v>577742.45899999898</v>
      </c>
      <c r="H13">
        <v>620837.81499999994</v>
      </c>
      <c r="I13">
        <v>657401.75999999896</v>
      </c>
      <c r="J13">
        <v>689791.88199999998</v>
      </c>
      <c r="K13">
        <v>717394.17299999995</v>
      </c>
      <c r="L13">
        <v>744285.478999999</v>
      </c>
      <c r="M13">
        <v>768447.40399999905</v>
      </c>
      <c r="N13">
        <v>793045.07899999898</v>
      </c>
      <c r="O13">
        <v>818188.09</v>
      </c>
      <c r="P13">
        <v>842325.28799999994</v>
      </c>
      <c r="Q13">
        <v>866423.29299999995</v>
      </c>
      <c r="R13">
        <v>889862.97600000002</v>
      </c>
      <c r="S13">
        <v>913453.94700000004</v>
      </c>
      <c r="T13">
        <v>937543.33</v>
      </c>
      <c r="U13">
        <v>961659.49199999997</v>
      </c>
      <c r="V13">
        <v>986533.29799999902</v>
      </c>
      <c r="W13">
        <v>1012132.47899999</v>
      </c>
      <c r="X13">
        <v>1038574.061</v>
      </c>
      <c r="Y13" t="s">
        <v>49</v>
      </c>
    </row>
    <row r="14" spans="1:25">
      <c r="A14" t="s">
        <v>19</v>
      </c>
      <c r="B14" t="s">
        <v>2</v>
      </c>
      <c r="C14" t="s">
        <v>45</v>
      </c>
      <c r="D14" t="s">
        <v>45</v>
      </c>
      <c r="E14">
        <v>535976.36</v>
      </c>
      <c r="F14">
        <v>693779.57</v>
      </c>
      <c r="G14">
        <v>723509.91500000004</v>
      </c>
      <c r="H14">
        <v>780503.11199999996</v>
      </c>
      <c r="I14">
        <v>829226.85800000001</v>
      </c>
      <c r="J14">
        <v>872362.90300000005</v>
      </c>
      <c r="K14">
        <v>909446.4</v>
      </c>
      <c r="L14">
        <v>945942.7</v>
      </c>
      <c r="M14">
        <v>979809.47499999998</v>
      </c>
      <c r="N14">
        <v>1014465.7169999999</v>
      </c>
      <c r="O14">
        <v>1050440.8840000001</v>
      </c>
      <c r="P14">
        <v>1085232.304</v>
      </c>
      <c r="Q14">
        <v>1120688.9029999999</v>
      </c>
      <c r="R14">
        <v>1155194.51599999</v>
      </c>
      <c r="S14">
        <v>1190523.8769999901</v>
      </c>
      <c r="T14">
        <v>1226464.352</v>
      </c>
      <c r="U14">
        <v>1262602.078</v>
      </c>
      <c r="V14">
        <v>1299912.9720000001</v>
      </c>
      <c r="W14">
        <v>1338632.115</v>
      </c>
      <c r="X14">
        <v>1378758.74</v>
      </c>
      <c r="Y14" t="s">
        <v>49</v>
      </c>
    </row>
    <row r="15" spans="1:25">
      <c r="A15" t="s">
        <v>19</v>
      </c>
      <c r="B15" t="s">
        <v>2</v>
      </c>
      <c r="C15" t="s">
        <v>48</v>
      </c>
      <c r="D15" t="s">
        <v>48</v>
      </c>
      <c r="E15">
        <v>347889</v>
      </c>
      <c r="F15">
        <v>225959</v>
      </c>
      <c r="G15">
        <v>227984</v>
      </c>
      <c r="H15">
        <v>237136</v>
      </c>
      <c r="I15">
        <v>244594</v>
      </c>
      <c r="J15">
        <v>250904</v>
      </c>
      <c r="K15">
        <v>256290</v>
      </c>
      <c r="L15">
        <v>261958</v>
      </c>
      <c r="M15">
        <v>268405</v>
      </c>
      <c r="N15">
        <v>275535</v>
      </c>
      <c r="O15">
        <v>283728</v>
      </c>
      <c r="P15">
        <v>291616</v>
      </c>
      <c r="Q15">
        <v>300408</v>
      </c>
      <c r="R15">
        <v>308999</v>
      </c>
      <c r="S15">
        <v>318416</v>
      </c>
      <c r="T15">
        <v>327896</v>
      </c>
      <c r="U15">
        <v>337671</v>
      </c>
      <c r="V15">
        <v>347860</v>
      </c>
      <c r="W15">
        <v>358882</v>
      </c>
      <c r="X15">
        <v>370327</v>
      </c>
      <c r="Y15" t="s">
        <v>47</v>
      </c>
    </row>
    <row r="16" spans="1:25">
      <c r="A16" t="s">
        <v>19</v>
      </c>
      <c r="B16" t="s">
        <v>3</v>
      </c>
      <c r="C16" t="s">
        <v>51</v>
      </c>
      <c r="D16" t="s">
        <v>51</v>
      </c>
      <c r="E16">
        <v>1318314.2479999999</v>
      </c>
      <c r="F16">
        <v>3865790.17</v>
      </c>
      <c r="G16">
        <v>4758804.9000000004</v>
      </c>
      <c r="H16">
        <v>5647542.4000000004</v>
      </c>
      <c r="I16">
        <v>6530537.7999999998</v>
      </c>
      <c r="J16">
        <v>7390977.2000000002</v>
      </c>
      <c r="K16">
        <v>8240507.7999999998</v>
      </c>
      <c r="L16">
        <v>9086643.6999999993</v>
      </c>
      <c r="M16">
        <v>9928291.5</v>
      </c>
      <c r="N16" s="2">
        <v>10773949.300000001</v>
      </c>
      <c r="O16" s="2">
        <v>11605076.699999999</v>
      </c>
      <c r="P16" s="2">
        <v>12414615.5</v>
      </c>
      <c r="Q16" s="2">
        <v>13248978.4</v>
      </c>
      <c r="R16" s="2">
        <v>14115131.699999999</v>
      </c>
      <c r="S16" s="2">
        <v>15059347.300000001</v>
      </c>
      <c r="T16" s="2">
        <v>16090296.6</v>
      </c>
      <c r="U16" s="2">
        <v>17198283.5</v>
      </c>
      <c r="V16" s="2">
        <v>18334252.5</v>
      </c>
      <c r="W16" s="2">
        <v>19372929.899999999</v>
      </c>
      <c r="X16" s="2">
        <v>20012871.600000001</v>
      </c>
      <c r="Y16" t="s">
        <v>47</v>
      </c>
    </row>
    <row r="17" spans="1:25">
      <c r="A17" t="s">
        <v>19</v>
      </c>
      <c r="B17" t="s">
        <v>3</v>
      </c>
      <c r="C17" t="s">
        <v>50</v>
      </c>
      <c r="D17" t="s">
        <v>50</v>
      </c>
      <c r="E17">
        <v>325050</v>
      </c>
      <c r="F17">
        <v>1120111.1399999999</v>
      </c>
      <c r="G17">
        <v>1534605.46</v>
      </c>
      <c r="H17">
        <v>1954540.66</v>
      </c>
      <c r="I17">
        <v>2370453.14</v>
      </c>
      <c r="J17">
        <v>2741293.48</v>
      </c>
      <c r="K17">
        <v>3087410.7099999902</v>
      </c>
      <c r="L17">
        <v>3398940.05</v>
      </c>
      <c r="M17">
        <v>3657437.35</v>
      </c>
      <c r="N17">
        <v>3873187.15</v>
      </c>
      <c r="O17">
        <v>4046267.85</v>
      </c>
      <c r="P17">
        <v>4165300.69</v>
      </c>
      <c r="Q17">
        <v>4254472.1500000004</v>
      </c>
      <c r="R17">
        <v>4328073.22</v>
      </c>
      <c r="S17">
        <v>4427337.0999999996</v>
      </c>
      <c r="T17">
        <v>4528789.4400000004</v>
      </c>
      <c r="U17">
        <v>4621040.01</v>
      </c>
      <c r="V17">
        <v>4777663.33</v>
      </c>
      <c r="W17">
        <v>4885546.29</v>
      </c>
      <c r="X17">
        <v>4903557.96</v>
      </c>
      <c r="Y17" t="s">
        <v>49</v>
      </c>
    </row>
    <row r="18" spans="1:25">
      <c r="A18" t="s">
        <v>19</v>
      </c>
      <c r="B18" t="s">
        <v>3</v>
      </c>
      <c r="C18" t="s">
        <v>45</v>
      </c>
      <c r="D18" t="s">
        <v>45</v>
      </c>
      <c r="E18">
        <v>404316.7</v>
      </c>
      <c r="F18">
        <v>1504012.26</v>
      </c>
      <c r="G18">
        <v>2128651.84</v>
      </c>
      <c r="H18">
        <v>2804242.34</v>
      </c>
      <c r="I18">
        <v>3521013.89</v>
      </c>
      <c r="J18">
        <v>4239119.4399999902</v>
      </c>
      <c r="K18">
        <v>4976275.53</v>
      </c>
      <c r="L18">
        <v>5716168.6100000003</v>
      </c>
      <c r="M18">
        <v>6433763.9900000002</v>
      </c>
      <c r="N18">
        <v>7130855.7999999998</v>
      </c>
      <c r="O18">
        <v>7796382</v>
      </c>
      <c r="P18">
        <v>8422425.9299999997</v>
      </c>
      <c r="Q18">
        <v>9042540.4700000007</v>
      </c>
      <c r="R18">
        <v>9675989.6400000006</v>
      </c>
      <c r="S18" s="2">
        <v>10357078.279999999</v>
      </c>
      <c r="T18" s="2">
        <v>11084533.34</v>
      </c>
      <c r="U18" s="2">
        <v>11826958.689999999</v>
      </c>
      <c r="V18" s="2">
        <v>12556890.59</v>
      </c>
      <c r="W18" s="2">
        <v>13139433.6759999</v>
      </c>
      <c r="X18" s="2">
        <v>13396952.800000001</v>
      </c>
      <c r="Y18" t="s">
        <v>49</v>
      </c>
    </row>
    <row r="19" spans="1:25">
      <c r="A19" t="s">
        <v>19</v>
      </c>
      <c r="B19" t="s">
        <v>3</v>
      </c>
      <c r="C19" t="s">
        <v>48</v>
      </c>
      <c r="D19" t="s">
        <v>48</v>
      </c>
      <c r="E19">
        <v>550978</v>
      </c>
      <c r="F19">
        <v>2936660</v>
      </c>
      <c r="G19">
        <v>3473090</v>
      </c>
      <c r="H19">
        <v>3988450</v>
      </c>
      <c r="I19">
        <v>4486100</v>
      </c>
      <c r="J19">
        <v>4959300</v>
      </c>
      <c r="K19">
        <v>5417210</v>
      </c>
      <c r="L19">
        <v>5864190</v>
      </c>
      <c r="M19">
        <v>6300680</v>
      </c>
      <c r="N19">
        <v>6731110</v>
      </c>
      <c r="O19">
        <v>7147620</v>
      </c>
      <c r="P19">
        <v>7548410</v>
      </c>
      <c r="Q19">
        <v>7956060</v>
      </c>
      <c r="R19">
        <v>8373860</v>
      </c>
      <c r="S19">
        <v>8823770</v>
      </c>
      <c r="T19">
        <v>9307640</v>
      </c>
      <c r="U19">
        <v>9820230</v>
      </c>
      <c r="V19" s="2">
        <v>10339000</v>
      </c>
      <c r="W19" s="2">
        <v>10808200</v>
      </c>
      <c r="X19" s="2">
        <v>11097900</v>
      </c>
      <c r="Y19" t="s">
        <v>47</v>
      </c>
    </row>
    <row r="20" spans="1:25">
      <c r="A20" t="s">
        <v>19</v>
      </c>
      <c r="B20" t="s">
        <v>4</v>
      </c>
      <c r="C20" t="s">
        <v>51</v>
      </c>
      <c r="D20" t="s">
        <v>51</v>
      </c>
      <c r="E20">
        <v>410121.46500000003</v>
      </c>
      <c r="F20">
        <v>380048.3</v>
      </c>
      <c r="G20">
        <v>405340.75900000002</v>
      </c>
      <c r="H20">
        <v>438789.283</v>
      </c>
      <c r="I20">
        <v>470940.98800000001</v>
      </c>
      <c r="J20">
        <v>498236.25900000002</v>
      </c>
      <c r="K20">
        <v>527479.90599999996</v>
      </c>
      <c r="L20">
        <v>554285.66699999897</v>
      </c>
      <c r="M20">
        <v>592254.45299999998</v>
      </c>
      <c r="N20">
        <v>628938.38</v>
      </c>
      <c r="O20">
        <v>674554.91899999999</v>
      </c>
      <c r="P20">
        <v>709709.31700000004</v>
      </c>
      <c r="Q20">
        <v>753132.64299999899</v>
      </c>
      <c r="R20">
        <v>791214.18399999896</v>
      </c>
      <c r="S20">
        <v>839260.85</v>
      </c>
      <c r="T20">
        <v>883051.91700000002</v>
      </c>
      <c r="U20">
        <v>929354.522</v>
      </c>
      <c r="V20">
        <v>974654.12699999998</v>
      </c>
      <c r="W20">
        <v>1029829.50999999</v>
      </c>
      <c r="X20">
        <v>1096608.45</v>
      </c>
      <c r="Y20" t="s">
        <v>47</v>
      </c>
    </row>
    <row r="21" spans="1:25">
      <c r="A21" t="s">
        <v>19</v>
      </c>
      <c r="B21" t="s">
        <v>4</v>
      </c>
      <c r="C21" t="s">
        <v>50</v>
      </c>
      <c r="D21" t="s">
        <v>50</v>
      </c>
      <c r="E21">
        <v>470245.96591999999</v>
      </c>
      <c r="F21">
        <v>755173.04</v>
      </c>
      <c r="G21">
        <v>817863.65</v>
      </c>
      <c r="H21">
        <v>902204.86</v>
      </c>
      <c r="I21">
        <v>979963.44</v>
      </c>
      <c r="J21">
        <v>1041221.55</v>
      </c>
      <c r="K21">
        <v>1105038.03</v>
      </c>
      <c r="L21">
        <v>1156855.94</v>
      </c>
      <c r="M21">
        <v>1221714.96999999</v>
      </c>
      <c r="N21">
        <v>1273389.24</v>
      </c>
      <c r="O21">
        <v>1338369.83</v>
      </c>
      <c r="P21">
        <v>1349441.01</v>
      </c>
      <c r="Q21">
        <v>1367403.9820000001</v>
      </c>
      <c r="R21">
        <v>1361794.9979999999</v>
      </c>
      <c r="S21">
        <v>1418653.602</v>
      </c>
      <c r="T21">
        <v>1456559.777</v>
      </c>
      <c r="U21">
        <v>1491065.3259999999</v>
      </c>
      <c r="V21">
        <v>1517487.983</v>
      </c>
      <c r="W21">
        <v>1557530.912</v>
      </c>
      <c r="X21">
        <v>1618280.9609999999</v>
      </c>
      <c r="Y21" t="s">
        <v>49</v>
      </c>
    </row>
    <row r="22" spans="1:25">
      <c r="A22" t="s">
        <v>19</v>
      </c>
      <c r="B22" t="s">
        <v>4</v>
      </c>
      <c r="C22" t="s">
        <v>45</v>
      </c>
      <c r="D22" t="s">
        <v>45</v>
      </c>
      <c r="E22">
        <v>596952.05000000005</v>
      </c>
      <c r="F22">
        <v>862133.96</v>
      </c>
      <c r="G22">
        <v>937232.36199999996</v>
      </c>
      <c r="H22">
        <v>1036835.72</v>
      </c>
      <c r="I22">
        <v>1129676.95</v>
      </c>
      <c r="J22">
        <v>1203950.44</v>
      </c>
      <c r="K22">
        <v>1281558.3799999999</v>
      </c>
      <c r="L22">
        <v>1345869.3</v>
      </c>
      <c r="M22">
        <v>1429289.99</v>
      </c>
      <c r="N22">
        <v>1498711.65</v>
      </c>
      <c r="O22">
        <v>1585297.02</v>
      </c>
      <c r="P22">
        <v>1615354.03</v>
      </c>
      <c r="Q22">
        <v>1656192.74</v>
      </c>
      <c r="R22">
        <v>1670708.3599999901</v>
      </c>
      <c r="S22">
        <v>1742381.51</v>
      </c>
      <c r="T22">
        <v>1791731.3599999901</v>
      </c>
      <c r="U22">
        <v>1837878.15</v>
      </c>
      <c r="V22">
        <v>1874699.27</v>
      </c>
      <c r="W22">
        <v>1929233.76</v>
      </c>
      <c r="X22">
        <v>2009907.74</v>
      </c>
      <c r="Y22" t="s">
        <v>49</v>
      </c>
    </row>
    <row r="23" spans="1:25">
      <c r="A23" t="s">
        <v>19</v>
      </c>
      <c r="B23" t="s">
        <v>4</v>
      </c>
      <c r="C23" t="s">
        <v>48</v>
      </c>
      <c r="D23" t="s">
        <v>48</v>
      </c>
      <c r="E23">
        <v>203796</v>
      </c>
      <c r="F23">
        <v>177131</v>
      </c>
      <c r="G23">
        <v>185800</v>
      </c>
      <c r="H23">
        <v>197336</v>
      </c>
      <c r="I23">
        <v>208072</v>
      </c>
      <c r="J23">
        <v>216732</v>
      </c>
      <c r="K23">
        <v>225738</v>
      </c>
      <c r="L23">
        <v>233828</v>
      </c>
      <c r="M23">
        <v>245739</v>
      </c>
      <c r="N23">
        <v>257322</v>
      </c>
      <c r="O23">
        <v>271699</v>
      </c>
      <c r="P23">
        <v>282668</v>
      </c>
      <c r="Q23">
        <v>296248</v>
      </c>
      <c r="R23">
        <v>308031</v>
      </c>
      <c r="S23">
        <v>322783</v>
      </c>
      <c r="T23">
        <v>336063</v>
      </c>
      <c r="U23">
        <v>349995</v>
      </c>
      <c r="V23">
        <v>363554</v>
      </c>
      <c r="W23">
        <v>379823</v>
      </c>
      <c r="X23">
        <v>398609</v>
      </c>
      <c r="Y23" t="s">
        <v>47</v>
      </c>
    </row>
    <row r="24" spans="1:25">
      <c r="A24" t="s">
        <v>19</v>
      </c>
      <c r="B24" t="s">
        <v>5</v>
      </c>
      <c r="C24" t="s">
        <v>51</v>
      </c>
      <c r="D24" t="s">
        <v>51</v>
      </c>
      <c r="E24">
        <v>3311660.7</v>
      </c>
      <c r="F24">
        <v>1586579.8199999901</v>
      </c>
      <c r="G24">
        <v>1715993.51</v>
      </c>
      <c r="H24">
        <v>1870455.5</v>
      </c>
      <c r="I24">
        <v>2026451.7</v>
      </c>
      <c r="J24">
        <v>2173226.9</v>
      </c>
      <c r="K24">
        <v>2328756.5</v>
      </c>
      <c r="L24">
        <v>2483657.9</v>
      </c>
      <c r="M24">
        <v>2666185.4</v>
      </c>
      <c r="N24">
        <v>2854384.3</v>
      </c>
      <c r="O24">
        <v>3061409</v>
      </c>
      <c r="P24">
        <v>3259916.2</v>
      </c>
      <c r="Q24">
        <v>3472636.6</v>
      </c>
      <c r="R24">
        <v>3687320.5</v>
      </c>
      <c r="S24">
        <v>3919207.8</v>
      </c>
      <c r="T24">
        <v>4156740.6</v>
      </c>
      <c r="U24">
        <v>4407174.3</v>
      </c>
      <c r="V24">
        <v>4682018.5999999996</v>
      </c>
      <c r="W24">
        <v>4972413.7</v>
      </c>
      <c r="X24">
        <v>5302602.0999999996</v>
      </c>
      <c r="Y24" t="s">
        <v>47</v>
      </c>
    </row>
    <row r="25" spans="1:25">
      <c r="A25" t="s">
        <v>19</v>
      </c>
      <c r="B25" t="s">
        <v>5</v>
      </c>
      <c r="C25" t="s">
        <v>50</v>
      </c>
      <c r="D25" t="s">
        <v>50</v>
      </c>
      <c r="E25">
        <v>1630575.9</v>
      </c>
      <c r="F25">
        <v>1047879.78</v>
      </c>
      <c r="G25">
        <v>1181340.0689999999</v>
      </c>
      <c r="H25">
        <v>1380226.47599999</v>
      </c>
      <c r="I25">
        <v>1591061.53</v>
      </c>
      <c r="J25">
        <v>1784770.25999999</v>
      </c>
      <c r="K25">
        <v>1998526.09</v>
      </c>
      <c r="L25">
        <v>2213097.92</v>
      </c>
      <c r="M25">
        <v>2435808.83</v>
      </c>
      <c r="N25">
        <v>2658091.35</v>
      </c>
      <c r="O25">
        <v>2901582.82</v>
      </c>
      <c r="P25">
        <v>3117422.5</v>
      </c>
      <c r="Q25">
        <v>3338548.03</v>
      </c>
      <c r="R25">
        <v>3543559.25</v>
      </c>
      <c r="S25">
        <v>3728482.57</v>
      </c>
      <c r="T25">
        <v>3894346.9099999899</v>
      </c>
      <c r="U25">
        <v>4053548.42</v>
      </c>
      <c r="V25">
        <v>4133213.55</v>
      </c>
      <c r="W25">
        <v>4215005.8499999996</v>
      </c>
      <c r="X25">
        <v>4324350.76</v>
      </c>
      <c r="Y25" t="s">
        <v>49</v>
      </c>
    </row>
    <row r="26" spans="1:25">
      <c r="A26" t="s">
        <v>19</v>
      </c>
      <c r="B26" t="s">
        <v>5</v>
      </c>
      <c r="C26" t="s">
        <v>45</v>
      </c>
      <c r="D26" t="s">
        <v>45</v>
      </c>
      <c r="E26">
        <v>2697280.5</v>
      </c>
      <c r="F26">
        <v>1713494.2</v>
      </c>
      <c r="G26">
        <v>1950224.398</v>
      </c>
      <c r="H26">
        <v>2266974.39</v>
      </c>
      <c r="I26">
        <v>2601425.21999999</v>
      </c>
      <c r="J26">
        <v>2921116.41</v>
      </c>
      <c r="K26">
        <v>3271697.45</v>
      </c>
      <c r="L26">
        <v>3623938.48</v>
      </c>
      <c r="M26">
        <v>4020836.85</v>
      </c>
      <c r="N26">
        <v>4424336.24</v>
      </c>
      <c r="O26">
        <v>4870184.9000000004</v>
      </c>
      <c r="P26">
        <v>5286251.18</v>
      </c>
      <c r="Q26">
        <v>5727406.9100000001</v>
      </c>
      <c r="R26">
        <v>6158922.2599999998</v>
      </c>
      <c r="S26">
        <v>6602881.2999999998</v>
      </c>
      <c r="T26">
        <v>7037653.9000000004</v>
      </c>
      <c r="U26">
        <v>7485915.7999999998</v>
      </c>
      <c r="V26">
        <v>7919942.0999999996</v>
      </c>
      <c r="W26">
        <v>8400046.8000000007</v>
      </c>
      <c r="X26">
        <v>8978609.6999999993</v>
      </c>
      <c r="Y26" t="s">
        <v>49</v>
      </c>
    </row>
    <row r="27" spans="1:25">
      <c r="A27" t="s">
        <v>19</v>
      </c>
      <c r="B27" t="s">
        <v>5</v>
      </c>
      <c r="C27" t="s">
        <v>48</v>
      </c>
      <c r="D27" t="s">
        <v>48</v>
      </c>
      <c r="E27">
        <v>1059940</v>
      </c>
      <c r="F27">
        <v>201724</v>
      </c>
      <c r="G27">
        <v>213139</v>
      </c>
      <c r="H27">
        <v>228202</v>
      </c>
      <c r="I27">
        <v>243042</v>
      </c>
      <c r="J27">
        <v>256071</v>
      </c>
      <c r="K27">
        <v>269496</v>
      </c>
      <c r="L27">
        <v>282697</v>
      </c>
      <c r="M27">
        <v>298438</v>
      </c>
      <c r="N27">
        <v>314792</v>
      </c>
      <c r="O27">
        <v>332659</v>
      </c>
      <c r="P27">
        <v>349915</v>
      </c>
      <c r="Q27">
        <v>368415</v>
      </c>
      <c r="R27">
        <v>386967</v>
      </c>
      <c r="S27">
        <v>406667</v>
      </c>
      <c r="T27">
        <v>426483</v>
      </c>
      <c r="U27">
        <v>447150</v>
      </c>
      <c r="V27">
        <v>469253</v>
      </c>
      <c r="W27">
        <v>492845</v>
      </c>
      <c r="X27">
        <v>518447</v>
      </c>
      <c r="Y27" t="s">
        <v>47</v>
      </c>
    </row>
    <row r="28" spans="1:25">
      <c r="A28" t="s">
        <v>19</v>
      </c>
      <c r="B28" t="s">
        <v>6</v>
      </c>
      <c r="C28" t="s">
        <v>51</v>
      </c>
      <c r="D28" t="s">
        <v>51</v>
      </c>
      <c r="E28">
        <v>254424.9</v>
      </c>
      <c r="F28">
        <v>306895.09999999998</v>
      </c>
      <c r="G28">
        <v>365116.72</v>
      </c>
      <c r="H28">
        <v>426422.5</v>
      </c>
      <c r="I28">
        <v>491885.84</v>
      </c>
      <c r="J28">
        <v>563568.85</v>
      </c>
      <c r="K28">
        <v>638877.69999999995</v>
      </c>
      <c r="L28">
        <v>721517.8</v>
      </c>
      <c r="M28">
        <v>809135.55</v>
      </c>
      <c r="N28">
        <v>904063.74</v>
      </c>
      <c r="O28">
        <v>1004981.17999999</v>
      </c>
      <c r="P28">
        <v>1111153</v>
      </c>
      <c r="Q28">
        <v>1220179</v>
      </c>
      <c r="R28">
        <v>1331179.7</v>
      </c>
      <c r="S28">
        <v>1443725.4</v>
      </c>
      <c r="T28">
        <v>1557164.7</v>
      </c>
      <c r="U28">
        <v>1672602.5</v>
      </c>
      <c r="V28">
        <v>1789229.6</v>
      </c>
      <c r="W28">
        <v>1915161.5</v>
      </c>
      <c r="X28">
        <v>2047038.3</v>
      </c>
      <c r="Y28" t="s">
        <v>47</v>
      </c>
    </row>
    <row r="29" spans="1:25">
      <c r="A29" t="s">
        <v>19</v>
      </c>
      <c r="B29" t="s">
        <v>6</v>
      </c>
      <c r="C29" t="s">
        <v>50</v>
      </c>
      <c r="D29" t="s">
        <v>50</v>
      </c>
      <c r="E29">
        <v>843801</v>
      </c>
      <c r="F29">
        <v>1192482.8999999999</v>
      </c>
      <c r="G29">
        <v>1632788.575</v>
      </c>
      <c r="H29">
        <v>2140941.84</v>
      </c>
      <c r="I29">
        <v>2722011.07</v>
      </c>
      <c r="J29">
        <v>3398196.71999999</v>
      </c>
      <c r="K29">
        <v>4126597.1</v>
      </c>
      <c r="L29">
        <v>4923531.8</v>
      </c>
      <c r="M29">
        <v>5728736.9000000004</v>
      </c>
      <c r="N29">
        <v>6563812.7999999998</v>
      </c>
      <c r="O29">
        <v>7414229</v>
      </c>
      <c r="P29">
        <v>8235958</v>
      </c>
      <c r="Q29">
        <v>9005419</v>
      </c>
      <c r="R29">
        <v>9697899</v>
      </c>
      <c r="S29" s="2">
        <v>10298500</v>
      </c>
      <c r="T29" s="2">
        <v>10791942</v>
      </c>
      <c r="U29" s="2">
        <v>11197918</v>
      </c>
      <c r="V29" s="2">
        <v>11397008</v>
      </c>
      <c r="W29" s="2">
        <v>11560823</v>
      </c>
      <c r="X29" s="2">
        <v>11709128</v>
      </c>
      <c r="Y29" t="s">
        <v>49</v>
      </c>
    </row>
    <row r="30" spans="1:25">
      <c r="A30" t="s">
        <v>19</v>
      </c>
      <c r="B30" t="s">
        <v>6</v>
      </c>
      <c r="C30" t="s">
        <v>45</v>
      </c>
      <c r="D30" t="s">
        <v>45</v>
      </c>
      <c r="E30">
        <v>938854.40000000002</v>
      </c>
      <c r="F30">
        <v>1358990.2</v>
      </c>
      <c r="G30">
        <v>1873701.2320000001</v>
      </c>
      <c r="H30">
        <v>2474851.2340000002</v>
      </c>
      <c r="I30">
        <v>3173838.62</v>
      </c>
      <c r="J30">
        <v>4002984.96999999</v>
      </c>
      <c r="K30">
        <v>4916707.16</v>
      </c>
      <c r="L30">
        <v>5940814.8600000003</v>
      </c>
      <c r="M30">
        <v>7016732.3799999999</v>
      </c>
      <c r="N30">
        <v>8172482.7000000002</v>
      </c>
      <c r="O30">
        <v>9394366.3000000007</v>
      </c>
      <c r="P30" s="2">
        <v>10644214.699999999</v>
      </c>
      <c r="Q30" s="2">
        <v>11888102.300000001</v>
      </c>
      <c r="R30" s="2">
        <v>13096930.199999999</v>
      </c>
      <c r="S30" s="2">
        <v>14260417.6</v>
      </c>
      <c r="T30" s="2">
        <v>15347345.800000001</v>
      </c>
      <c r="U30" s="2">
        <v>16378050.1</v>
      </c>
      <c r="V30" s="2">
        <v>17260353.899999999</v>
      </c>
      <c r="W30" s="2">
        <v>18180352.600000001</v>
      </c>
      <c r="X30" s="2">
        <v>19149037.899999999</v>
      </c>
      <c r="Y30" t="s">
        <v>49</v>
      </c>
    </row>
    <row r="31" spans="1:25">
      <c r="A31" t="s">
        <v>19</v>
      </c>
      <c r="B31" t="s">
        <v>6</v>
      </c>
      <c r="C31" t="s">
        <v>48</v>
      </c>
      <c r="D31" t="s">
        <v>48</v>
      </c>
      <c r="E31">
        <v>56870</v>
      </c>
      <c r="F31">
        <v>11269</v>
      </c>
      <c r="G31">
        <v>12927.4</v>
      </c>
      <c r="H31">
        <v>14630.2</v>
      </c>
      <c r="I31">
        <v>16387.8</v>
      </c>
      <c r="J31">
        <v>18237.099999999999</v>
      </c>
      <c r="K31">
        <v>20117.599999999999</v>
      </c>
      <c r="L31">
        <v>22134</v>
      </c>
      <c r="M31">
        <v>24231.7</v>
      </c>
      <c r="N31">
        <v>26455.4</v>
      </c>
      <c r="O31">
        <v>28766.2</v>
      </c>
      <c r="P31">
        <v>31169.3</v>
      </c>
      <c r="Q31">
        <v>33599</v>
      </c>
      <c r="R31">
        <v>36030.9</v>
      </c>
      <c r="S31">
        <v>38458.300000000003</v>
      </c>
      <c r="T31">
        <v>40855.9</v>
      </c>
      <c r="U31">
        <v>43257.3</v>
      </c>
      <c r="V31">
        <v>45660</v>
      </c>
      <c r="W31">
        <v>48214.3</v>
      </c>
      <c r="X31">
        <v>50803.5</v>
      </c>
      <c r="Y31" t="s">
        <v>47</v>
      </c>
    </row>
    <row r="32" spans="1:25">
      <c r="A32" t="s">
        <v>19</v>
      </c>
      <c r="B32" t="s">
        <v>7</v>
      </c>
      <c r="C32" t="s">
        <v>51</v>
      </c>
      <c r="D32" t="s">
        <v>51</v>
      </c>
      <c r="E32">
        <v>1011130.14</v>
      </c>
      <c r="F32">
        <v>1066179.43</v>
      </c>
      <c r="G32">
        <v>1038442.367</v>
      </c>
      <c r="H32">
        <v>1052506.8999999999</v>
      </c>
      <c r="I32">
        <v>1064213.49</v>
      </c>
      <c r="J32">
        <v>1075032.69</v>
      </c>
      <c r="K32">
        <v>1084409.26</v>
      </c>
      <c r="L32">
        <v>1095849.3700000001</v>
      </c>
      <c r="M32">
        <v>1114888.22</v>
      </c>
      <c r="N32">
        <v>1138868.55</v>
      </c>
      <c r="O32">
        <v>1166223.77</v>
      </c>
      <c r="P32">
        <v>1194021.8700000001</v>
      </c>
      <c r="Q32">
        <v>1224337.3899999999</v>
      </c>
      <c r="R32">
        <v>1255523.56</v>
      </c>
      <c r="S32">
        <v>1286046.23</v>
      </c>
      <c r="T32">
        <v>1314669.3</v>
      </c>
      <c r="U32">
        <v>1344984.03</v>
      </c>
      <c r="V32">
        <v>1375742.9</v>
      </c>
      <c r="W32">
        <v>1408590.69</v>
      </c>
      <c r="X32">
        <v>1439516.05</v>
      </c>
      <c r="Y32" t="s">
        <v>47</v>
      </c>
    </row>
    <row r="33" spans="1:25">
      <c r="A33" t="s">
        <v>19</v>
      </c>
      <c r="B33" t="s">
        <v>7</v>
      </c>
      <c r="C33" t="s">
        <v>50</v>
      </c>
      <c r="D33" t="s">
        <v>50</v>
      </c>
      <c r="E33">
        <v>1199316</v>
      </c>
      <c r="F33">
        <v>1430601</v>
      </c>
      <c r="G33">
        <v>1408053.78</v>
      </c>
      <c r="H33">
        <v>1429737.1099999901</v>
      </c>
      <c r="I33">
        <v>1447940.57</v>
      </c>
      <c r="J33">
        <v>1459428.93</v>
      </c>
      <c r="K33">
        <v>1471472.22999999</v>
      </c>
      <c r="L33">
        <v>1480512.53</v>
      </c>
      <c r="M33">
        <v>1492754.65</v>
      </c>
      <c r="N33">
        <v>1501665.68</v>
      </c>
      <c r="O33">
        <v>1510039.72</v>
      </c>
      <c r="P33">
        <v>1512548.56</v>
      </c>
      <c r="Q33">
        <v>1511712.21</v>
      </c>
      <c r="R33">
        <v>1506409.13</v>
      </c>
      <c r="S33">
        <v>1496384</v>
      </c>
      <c r="T33">
        <v>1481629.38</v>
      </c>
      <c r="U33">
        <v>1465385.87</v>
      </c>
      <c r="V33">
        <v>1449503.25</v>
      </c>
      <c r="W33">
        <v>1438329.78</v>
      </c>
      <c r="X33">
        <v>1437492.16</v>
      </c>
      <c r="Y33" t="s">
        <v>49</v>
      </c>
    </row>
    <row r="34" spans="1:25">
      <c r="A34" t="s">
        <v>19</v>
      </c>
      <c r="B34" t="s">
        <v>7</v>
      </c>
      <c r="C34" t="s">
        <v>45</v>
      </c>
      <c r="D34" t="s">
        <v>45</v>
      </c>
      <c r="E34">
        <v>1475148.85</v>
      </c>
      <c r="F34">
        <v>1812098.08</v>
      </c>
      <c r="G34">
        <v>1783003.12</v>
      </c>
      <c r="H34">
        <v>1812211.28</v>
      </c>
      <c r="I34">
        <v>1836985.01</v>
      </c>
      <c r="J34">
        <v>1854146.88</v>
      </c>
      <c r="K34">
        <v>1871821.5699999901</v>
      </c>
      <c r="L34">
        <v>1885899.23</v>
      </c>
      <c r="M34">
        <v>1904617.2</v>
      </c>
      <c r="N34">
        <v>1919273.06</v>
      </c>
      <c r="O34">
        <v>1933200.85</v>
      </c>
      <c r="P34">
        <v>1939769.17</v>
      </c>
      <c r="Q34">
        <v>1942328.27</v>
      </c>
      <c r="R34">
        <v>1939292.8</v>
      </c>
      <c r="S34">
        <v>1930124.52</v>
      </c>
      <c r="T34">
        <v>1914695.39</v>
      </c>
      <c r="U34">
        <v>1897342.9</v>
      </c>
      <c r="V34">
        <v>1880233.3199999901</v>
      </c>
      <c r="W34">
        <v>1869052.05</v>
      </c>
      <c r="X34">
        <v>1870809.64</v>
      </c>
      <c r="Y34" t="s">
        <v>49</v>
      </c>
    </row>
    <row r="35" spans="1:25">
      <c r="A35" t="s">
        <v>19</v>
      </c>
      <c r="B35" t="s">
        <v>7</v>
      </c>
      <c r="C35" t="s">
        <v>48</v>
      </c>
      <c r="D35" t="s">
        <v>48</v>
      </c>
      <c r="E35">
        <v>2016880</v>
      </c>
      <c r="F35">
        <v>2245870</v>
      </c>
      <c r="G35">
        <v>2207450</v>
      </c>
      <c r="H35">
        <v>2238990</v>
      </c>
      <c r="I35">
        <v>2267170</v>
      </c>
      <c r="J35">
        <v>2294090</v>
      </c>
      <c r="K35">
        <v>2319460</v>
      </c>
      <c r="L35">
        <v>2346560</v>
      </c>
      <c r="M35">
        <v>2383900</v>
      </c>
      <c r="N35">
        <v>2426440</v>
      </c>
      <c r="O35">
        <v>2473550</v>
      </c>
      <c r="P35">
        <v>2520380</v>
      </c>
      <c r="Q35">
        <v>2570100</v>
      </c>
      <c r="R35">
        <v>2620550</v>
      </c>
      <c r="S35">
        <v>2669430</v>
      </c>
      <c r="T35">
        <v>2714730</v>
      </c>
      <c r="U35">
        <v>2762180</v>
      </c>
      <c r="V35">
        <v>2809800</v>
      </c>
      <c r="W35">
        <v>2860890</v>
      </c>
      <c r="X35">
        <v>2912550</v>
      </c>
      <c r="Y35" t="s">
        <v>47</v>
      </c>
    </row>
    <row r="36" spans="1:25">
      <c r="A36" t="s">
        <v>19</v>
      </c>
      <c r="B36" t="s">
        <v>8</v>
      </c>
      <c r="C36" t="s">
        <v>51</v>
      </c>
      <c r="D36" t="s">
        <v>51</v>
      </c>
      <c r="E36">
        <v>277912.40999999997</v>
      </c>
      <c r="F36">
        <v>252231.82</v>
      </c>
      <c r="G36">
        <v>264335.93400000001</v>
      </c>
      <c r="H36">
        <v>271701.11300000001</v>
      </c>
      <c r="I36">
        <v>278283.402</v>
      </c>
      <c r="J36">
        <v>284382.44</v>
      </c>
      <c r="K36">
        <v>290370.08999999898</v>
      </c>
      <c r="L36">
        <v>297480.3</v>
      </c>
      <c r="M36">
        <v>307021.39</v>
      </c>
      <c r="N36">
        <v>318329.49</v>
      </c>
      <c r="O36">
        <v>330529.94</v>
      </c>
      <c r="P36">
        <v>343505.89</v>
      </c>
      <c r="Q36">
        <v>357530.39</v>
      </c>
      <c r="R36">
        <v>371419.5</v>
      </c>
      <c r="S36">
        <v>385158.03</v>
      </c>
      <c r="T36">
        <v>398475.11</v>
      </c>
      <c r="U36">
        <v>411911.6</v>
      </c>
      <c r="V36">
        <v>425168.23</v>
      </c>
      <c r="W36">
        <v>439901.04</v>
      </c>
      <c r="X36">
        <v>455389.98</v>
      </c>
      <c r="Y36" t="s">
        <v>47</v>
      </c>
    </row>
    <row r="37" spans="1:25">
      <c r="A37" t="s">
        <v>19</v>
      </c>
      <c r="B37" t="s">
        <v>8</v>
      </c>
      <c r="C37" t="s">
        <v>50</v>
      </c>
      <c r="D37" t="s">
        <v>50</v>
      </c>
      <c r="E37">
        <v>249444.2</v>
      </c>
      <c r="F37">
        <v>624938.4</v>
      </c>
      <c r="G37">
        <v>658535.41</v>
      </c>
      <c r="H37">
        <v>679357.85</v>
      </c>
      <c r="I37">
        <v>696208.7</v>
      </c>
      <c r="J37">
        <v>705048.75</v>
      </c>
      <c r="K37">
        <v>714121.78999999899</v>
      </c>
      <c r="L37">
        <v>723730.1</v>
      </c>
      <c r="M37">
        <v>732009.48999999894</v>
      </c>
      <c r="N37">
        <v>740386.66</v>
      </c>
      <c r="O37">
        <v>746495.00999999896</v>
      </c>
      <c r="P37">
        <v>768160.78999999899</v>
      </c>
      <c r="Q37">
        <v>786677.96</v>
      </c>
      <c r="R37">
        <v>803553.03</v>
      </c>
      <c r="S37">
        <v>813255.89</v>
      </c>
      <c r="T37">
        <v>820931.97</v>
      </c>
      <c r="U37">
        <v>824720.95</v>
      </c>
      <c r="V37">
        <v>827943.59</v>
      </c>
      <c r="W37">
        <v>831481.39</v>
      </c>
      <c r="X37">
        <v>839658.83</v>
      </c>
      <c r="Y37" t="s">
        <v>49</v>
      </c>
    </row>
    <row r="38" spans="1:25">
      <c r="A38" t="s">
        <v>19</v>
      </c>
      <c r="B38" t="s">
        <v>8</v>
      </c>
      <c r="C38" t="s">
        <v>45</v>
      </c>
      <c r="D38" t="s">
        <v>45</v>
      </c>
      <c r="E38">
        <v>306873.88</v>
      </c>
      <c r="F38">
        <v>718561.51</v>
      </c>
      <c r="G38">
        <v>762470.7</v>
      </c>
      <c r="H38">
        <v>790917.07</v>
      </c>
      <c r="I38">
        <v>815158.62</v>
      </c>
      <c r="J38">
        <v>831499.35</v>
      </c>
      <c r="K38">
        <v>848449.86</v>
      </c>
      <c r="L38">
        <v>866619.27</v>
      </c>
      <c r="M38">
        <v>885067.14</v>
      </c>
      <c r="N38">
        <v>904326.27</v>
      </c>
      <c r="O38">
        <v>921528.93</v>
      </c>
      <c r="P38">
        <v>952138.44</v>
      </c>
      <c r="Q38">
        <v>979433.28</v>
      </c>
      <c r="R38">
        <v>1004634.79</v>
      </c>
      <c r="S38">
        <v>1021303.26</v>
      </c>
      <c r="T38">
        <v>1035234.23</v>
      </c>
      <c r="U38">
        <v>1044394.34</v>
      </c>
      <c r="V38">
        <v>1052565.6200000001</v>
      </c>
      <c r="W38">
        <v>1061378.75</v>
      </c>
      <c r="X38">
        <v>1076052.31</v>
      </c>
      <c r="Y38" t="s">
        <v>49</v>
      </c>
    </row>
    <row r="39" spans="1:25">
      <c r="A39" t="s">
        <v>19</v>
      </c>
      <c r="B39" t="s">
        <v>8</v>
      </c>
      <c r="C39" t="s">
        <v>48</v>
      </c>
      <c r="D39" t="s">
        <v>48</v>
      </c>
      <c r="E39">
        <v>605893</v>
      </c>
      <c r="F39">
        <v>3810540</v>
      </c>
      <c r="G39">
        <v>3969790</v>
      </c>
      <c r="H39">
        <v>4070500</v>
      </c>
      <c r="I39">
        <v>4162530</v>
      </c>
      <c r="J39">
        <v>4247670</v>
      </c>
      <c r="K39">
        <v>4332610</v>
      </c>
      <c r="L39">
        <v>4427950</v>
      </c>
      <c r="M39">
        <v>4547720</v>
      </c>
      <c r="N39">
        <v>4682920</v>
      </c>
      <c r="O39">
        <v>4826080</v>
      </c>
      <c r="P39">
        <v>4976020</v>
      </c>
      <c r="Q39">
        <v>5135070</v>
      </c>
      <c r="R39">
        <v>5290510</v>
      </c>
      <c r="S39">
        <v>5442650</v>
      </c>
      <c r="T39">
        <v>5588540</v>
      </c>
      <c r="U39">
        <v>5733970</v>
      </c>
      <c r="V39">
        <v>5875860</v>
      </c>
      <c r="W39">
        <v>6033450</v>
      </c>
      <c r="X39">
        <v>6204430</v>
      </c>
      <c r="Y39" t="s">
        <v>47</v>
      </c>
    </row>
    <row r="40" spans="1:25">
      <c r="A40" t="s">
        <v>19</v>
      </c>
      <c r="B40" t="s">
        <v>9</v>
      </c>
      <c r="C40" t="s">
        <v>51</v>
      </c>
      <c r="D40" t="s">
        <v>51</v>
      </c>
      <c r="E40">
        <v>1493385.89</v>
      </c>
      <c r="F40">
        <v>2174279.66</v>
      </c>
      <c r="G40">
        <v>2342898.6799999899</v>
      </c>
      <c r="H40">
        <v>2512110.25</v>
      </c>
      <c r="I40">
        <v>2707806.3</v>
      </c>
      <c r="J40">
        <v>2874859.3</v>
      </c>
      <c r="K40">
        <v>3044726.9</v>
      </c>
      <c r="L40">
        <v>3205921.5</v>
      </c>
      <c r="M40">
        <v>3401906.5</v>
      </c>
      <c r="N40">
        <v>3604416.8</v>
      </c>
      <c r="O40">
        <v>3848240.6</v>
      </c>
      <c r="P40">
        <v>4086024.3</v>
      </c>
      <c r="Q40">
        <v>4377907.3</v>
      </c>
      <c r="R40">
        <v>4698224.7</v>
      </c>
      <c r="S40">
        <v>5089789.8</v>
      </c>
      <c r="T40">
        <v>5516856</v>
      </c>
      <c r="U40">
        <v>5990457</v>
      </c>
      <c r="V40">
        <v>6483787.5</v>
      </c>
      <c r="W40">
        <v>6978737.7000000002</v>
      </c>
      <c r="X40">
        <v>7416775.0999999996</v>
      </c>
      <c r="Y40" t="s">
        <v>47</v>
      </c>
    </row>
    <row r="41" spans="1:25">
      <c r="A41" t="s">
        <v>19</v>
      </c>
      <c r="B41" t="s">
        <v>9</v>
      </c>
      <c r="C41" t="s">
        <v>50</v>
      </c>
      <c r="D41" s="2" t="s">
        <v>50</v>
      </c>
      <c r="E41" s="2">
        <v>1346019.2290000001</v>
      </c>
      <c r="F41">
        <v>2236527.6</v>
      </c>
      <c r="G41">
        <v>2511029.4399999902</v>
      </c>
      <c r="H41">
        <v>2784645.13</v>
      </c>
      <c r="I41">
        <v>3101113.23999999</v>
      </c>
      <c r="J41">
        <v>3405289.3999999901</v>
      </c>
      <c r="K41">
        <v>3722614.94</v>
      </c>
      <c r="L41">
        <v>4021308.57</v>
      </c>
      <c r="M41">
        <v>4349784.8299999898</v>
      </c>
      <c r="N41">
        <v>4670697.2300000004</v>
      </c>
      <c r="O41">
        <v>5046953.32</v>
      </c>
      <c r="P41">
        <v>5375896.5999999996</v>
      </c>
      <c r="Q41">
        <v>5765164.3200000003</v>
      </c>
      <c r="R41">
        <v>6170825.2599999998</v>
      </c>
      <c r="S41">
        <v>6619895.1500000004</v>
      </c>
      <c r="T41">
        <v>7074631.3899999997</v>
      </c>
      <c r="U41">
        <v>7541681.7400000002</v>
      </c>
      <c r="V41">
        <v>7915510.2999999998</v>
      </c>
      <c r="W41">
        <v>8229344.29</v>
      </c>
      <c r="X41">
        <v>8437335.4100000001</v>
      </c>
      <c r="Y41" t="s">
        <v>49</v>
      </c>
    </row>
    <row r="42" spans="1:25">
      <c r="A42" t="s">
        <v>19</v>
      </c>
      <c r="B42" t="s">
        <v>9</v>
      </c>
      <c r="C42" t="s">
        <v>45</v>
      </c>
      <c r="D42" t="s">
        <v>45</v>
      </c>
      <c r="E42">
        <v>1540509.72</v>
      </c>
      <c r="F42">
        <v>2522991.48</v>
      </c>
      <c r="G42">
        <v>2849097.45</v>
      </c>
      <c r="H42">
        <v>3177348.89</v>
      </c>
      <c r="I42">
        <v>3562387.72</v>
      </c>
      <c r="J42">
        <v>3934728.87</v>
      </c>
      <c r="K42">
        <v>4327218.83</v>
      </c>
      <c r="L42">
        <v>4701684.4800000004</v>
      </c>
      <c r="M42">
        <v>5127749.87</v>
      </c>
      <c r="N42">
        <v>5553732.2000000002</v>
      </c>
      <c r="O42">
        <v>6062323.7000000002</v>
      </c>
      <c r="P42">
        <v>6531691.5</v>
      </c>
      <c r="Q42">
        <v>7101277.2999999998</v>
      </c>
      <c r="R42">
        <v>7715939.9000000004</v>
      </c>
      <c r="S42">
        <v>8440206.3000000007</v>
      </c>
      <c r="T42">
        <v>9211002.0999999996</v>
      </c>
      <c r="U42" s="2">
        <v>10042492.6</v>
      </c>
      <c r="V42" s="2">
        <v>10826216.4</v>
      </c>
      <c r="W42" s="2">
        <v>11566017.199999999</v>
      </c>
      <c r="X42" s="2">
        <v>12172859.800000001</v>
      </c>
      <c r="Y42" t="s">
        <v>49</v>
      </c>
    </row>
    <row r="43" spans="1:25">
      <c r="A43" t="s">
        <v>19</v>
      </c>
      <c r="B43" t="s">
        <v>9</v>
      </c>
      <c r="C43" t="s">
        <v>48</v>
      </c>
      <c r="D43" t="s">
        <v>48</v>
      </c>
      <c r="E43">
        <v>2113760</v>
      </c>
      <c r="F43">
        <v>4033130</v>
      </c>
      <c r="G43">
        <v>4276550</v>
      </c>
      <c r="H43">
        <v>4517820</v>
      </c>
      <c r="I43">
        <v>4792810</v>
      </c>
      <c r="J43">
        <v>5020390</v>
      </c>
      <c r="K43">
        <v>5246670</v>
      </c>
      <c r="L43">
        <v>5457360</v>
      </c>
      <c r="M43">
        <v>5713490</v>
      </c>
      <c r="N43">
        <v>5976250</v>
      </c>
      <c r="O43">
        <v>6289830</v>
      </c>
      <c r="P43">
        <v>6592040</v>
      </c>
      <c r="Q43">
        <v>6960040</v>
      </c>
      <c r="R43">
        <v>7358440</v>
      </c>
      <c r="S43">
        <v>7839190</v>
      </c>
      <c r="T43">
        <v>8354770</v>
      </c>
      <c r="U43">
        <v>8917250</v>
      </c>
      <c r="V43">
        <v>9494100</v>
      </c>
      <c r="W43" s="2">
        <v>10062600</v>
      </c>
      <c r="X43" s="2">
        <v>10550600</v>
      </c>
      <c r="Y43" t="s">
        <v>47</v>
      </c>
    </row>
    <row r="44" spans="1:25">
      <c r="A44" t="s">
        <v>19</v>
      </c>
      <c r="B44" t="s">
        <v>10</v>
      </c>
      <c r="C44" t="s">
        <v>51</v>
      </c>
      <c r="D44" t="s">
        <v>51</v>
      </c>
      <c r="E44">
        <v>217904.45</v>
      </c>
      <c r="F44">
        <v>408270.34</v>
      </c>
      <c r="G44">
        <v>518935.7</v>
      </c>
      <c r="H44">
        <v>642924.6</v>
      </c>
      <c r="I44">
        <v>779918.4</v>
      </c>
      <c r="J44">
        <v>1132857</v>
      </c>
      <c r="K44">
        <v>1503197.8</v>
      </c>
      <c r="L44">
        <v>1883955.4</v>
      </c>
      <c r="M44">
        <v>2288569.2000000002</v>
      </c>
      <c r="N44">
        <v>2700840.6</v>
      </c>
      <c r="O44">
        <v>3135523.8</v>
      </c>
      <c r="P44">
        <v>3554124.4</v>
      </c>
      <c r="Q44">
        <v>3997538.2</v>
      </c>
      <c r="R44">
        <v>4439473</v>
      </c>
      <c r="S44">
        <v>4917159.9000000004</v>
      </c>
      <c r="T44">
        <v>5390276.7000000002</v>
      </c>
      <c r="U44">
        <v>5891997.7000000002</v>
      </c>
      <c r="V44">
        <v>6389731.2999999998</v>
      </c>
      <c r="W44">
        <v>6899623.5999999996</v>
      </c>
      <c r="X44">
        <v>7412112</v>
      </c>
      <c r="Y44" t="s">
        <v>47</v>
      </c>
    </row>
    <row r="45" spans="1:25">
      <c r="A45" t="s">
        <v>19</v>
      </c>
      <c r="B45" t="s">
        <v>10</v>
      </c>
      <c r="C45" t="s">
        <v>50</v>
      </c>
      <c r="D45" t="s">
        <v>50</v>
      </c>
      <c r="E45">
        <v>1084245</v>
      </c>
      <c r="F45">
        <v>2066579.21</v>
      </c>
      <c r="G45">
        <v>2470170.5299999998</v>
      </c>
      <c r="H45">
        <v>2915096.27</v>
      </c>
      <c r="I45">
        <v>3396077.4199999901</v>
      </c>
      <c r="J45">
        <v>3875302.0999999898</v>
      </c>
      <c r="K45">
        <v>4377899.1999999899</v>
      </c>
      <c r="L45">
        <v>4879984.5999999996</v>
      </c>
      <c r="M45">
        <v>5430722</v>
      </c>
      <c r="N45">
        <v>5975329.7999999998</v>
      </c>
      <c r="O45">
        <v>6556591.7000000002</v>
      </c>
      <c r="P45">
        <v>7065681.8999999901</v>
      </c>
      <c r="Q45">
        <v>7600774.4000000004</v>
      </c>
      <c r="R45">
        <v>8093447.4000000004</v>
      </c>
      <c r="S45">
        <v>8584732.0999999996</v>
      </c>
      <c r="T45">
        <v>9015009.5</v>
      </c>
      <c r="U45">
        <v>9445865</v>
      </c>
      <c r="V45">
        <v>9778431</v>
      </c>
      <c r="W45" s="2">
        <v>10087043.800000001</v>
      </c>
      <c r="X45" s="2">
        <v>10362157</v>
      </c>
      <c r="Y45" t="s">
        <v>49</v>
      </c>
    </row>
    <row r="46" spans="1:25">
      <c r="A46" t="s">
        <v>19</v>
      </c>
      <c r="B46" t="s">
        <v>10</v>
      </c>
      <c r="C46" t="s">
        <v>45</v>
      </c>
      <c r="D46" t="s">
        <v>45</v>
      </c>
      <c r="E46">
        <v>1289718</v>
      </c>
      <c r="F46">
        <v>2315846</v>
      </c>
      <c r="G46">
        <v>2784809.577</v>
      </c>
      <c r="H46">
        <v>3306968.99</v>
      </c>
      <c r="I46">
        <v>3877309.03</v>
      </c>
      <c r="J46">
        <v>4448441.55</v>
      </c>
      <c r="K46">
        <v>5052157.6100000003</v>
      </c>
      <c r="L46">
        <v>5660868.8600000003</v>
      </c>
      <c r="M46">
        <v>6339454.0599999996</v>
      </c>
      <c r="N46">
        <v>7019159.8799999999</v>
      </c>
      <c r="O46">
        <v>7754566.77999999</v>
      </c>
      <c r="P46">
        <v>8416019.8900000006</v>
      </c>
      <c r="Q46">
        <v>9126917.5099999998</v>
      </c>
      <c r="R46">
        <v>9797667.75</v>
      </c>
      <c r="S46" s="2">
        <v>10504042.32</v>
      </c>
      <c r="T46" s="2">
        <v>11149999.27</v>
      </c>
      <c r="U46" s="2">
        <v>11821697.1299999</v>
      </c>
      <c r="V46" s="2">
        <v>12403602.09</v>
      </c>
      <c r="W46" s="2">
        <v>12976487.050000001</v>
      </c>
      <c r="X46" s="2">
        <v>13514061.119999999</v>
      </c>
      <c r="Y46" t="s">
        <v>49</v>
      </c>
    </row>
    <row r="47" spans="1:25">
      <c r="A47" t="s">
        <v>19</v>
      </c>
      <c r="B47" t="s">
        <v>10</v>
      </c>
      <c r="C47" t="s">
        <v>48</v>
      </c>
      <c r="D47" t="s">
        <v>48</v>
      </c>
      <c r="E47">
        <v>3462100</v>
      </c>
      <c r="F47">
        <v>5141600</v>
      </c>
      <c r="G47">
        <v>5581480</v>
      </c>
      <c r="H47">
        <v>6029430</v>
      </c>
      <c r="I47">
        <v>6481400</v>
      </c>
      <c r="J47">
        <v>6892970</v>
      </c>
      <c r="K47">
        <v>7293300</v>
      </c>
      <c r="L47">
        <v>7675840</v>
      </c>
      <c r="M47">
        <v>8104720</v>
      </c>
      <c r="N47">
        <v>8530210</v>
      </c>
      <c r="O47">
        <v>8985120</v>
      </c>
      <c r="P47">
        <v>9393950</v>
      </c>
      <c r="Q47">
        <v>9842560</v>
      </c>
      <c r="R47" s="2">
        <v>10268400</v>
      </c>
      <c r="S47" s="2">
        <v>10745900</v>
      </c>
      <c r="T47" s="2">
        <v>11195800</v>
      </c>
      <c r="U47" s="2">
        <v>11680600</v>
      </c>
      <c r="V47" s="2">
        <v>12144100</v>
      </c>
      <c r="W47" s="2">
        <v>12615100</v>
      </c>
      <c r="X47" s="2">
        <v>13039400</v>
      </c>
      <c r="Y47" t="s">
        <v>47</v>
      </c>
    </row>
    <row r="48" spans="1:25">
      <c r="A48" t="s">
        <v>19</v>
      </c>
      <c r="B48" t="s">
        <v>11</v>
      </c>
      <c r="C48" t="s">
        <v>51</v>
      </c>
      <c r="D48" t="s">
        <v>51</v>
      </c>
      <c r="E48">
        <v>374774.82</v>
      </c>
      <c r="F48">
        <v>717205.24</v>
      </c>
      <c r="G48">
        <v>767746.652999999</v>
      </c>
      <c r="H48">
        <v>877609.77</v>
      </c>
      <c r="I48">
        <v>998366.98</v>
      </c>
      <c r="J48">
        <v>1123443.93</v>
      </c>
      <c r="K48">
        <v>1251328.8199999901</v>
      </c>
      <c r="L48">
        <v>1384633.3</v>
      </c>
      <c r="M48">
        <v>1528613.39</v>
      </c>
      <c r="N48">
        <v>1689156.7</v>
      </c>
      <c r="O48">
        <v>1858166.4</v>
      </c>
      <c r="P48">
        <v>2042052.3</v>
      </c>
      <c r="Q48">
        <v>2236602.9</v>
      </c>
      <c r="R48">
        <v>2444337.5</v>
      </c>
      <c r="S48">
        <v>2647278.1</v>
      </c>
      <c r="T48">
        <v>2862246</v>
      </c>
      <c r="U48">
        <v>3073670</v>
      </c>
      <c r="V48">
        <v>3293340</v>
      </c>
      <c r="W48">
        <v>3511039.2</v>
      </c>
      <c r="X48">
        <v>3716583.3</v>
      </c>
      <c r="Y48" t="s">
        <v>47</v>
      </c>
    </row>
    <row r="49" spans="1:25">
      <c r="A49" t="s">
        <v>19</v>
      </c>
      <c r="B49" t="s">
        <v>11</v>
      </c>
      <c r="C49" t="s">
        <v>50</v>
      </c>
      <c r="D49" t="s">
        <v>50</v>
      </c>
      <c r="E49">
        <v>1527615.223</v>
      </c>
      <c r="F49">
        <v>3413457.68</v>
      </c>
      <c r="G49">
        <v>3907006.52</v>
      </c>
      <c r="H49">
        <v>4715454.43</v>
      </c>
      <c r="I49">
        <v>5600742.5</v>
      </c>
      <c r="J49">
        <v>6432498</v>
      </c>
      <c r="K49">
        <v>7264668.8999999901</v>
      </c>
      <c r="L49">
        <v>8076590.7000000002</v>
      </c>
      <c r="M49">
        <v>8829930.1999999993</v>
      </c>
      <c r="N49">
        <v>9547652.9000000004</v>
      </c>
      <c r="O49" s="2">
        <v>10209975.800000001</v>
      </c>
      <c r="P49" s="2">
        <v>10785285.4</v>
      </c>
      <c r="Q49" s="2">
        <v>11269210.1</v>
      </c>
      <c r="R49" s="2">
        <v>11658307.1</v>
      </c>
      <c r="S49" s="2">
        <v>11819844.6</v>
      </c>
      <c r="T49" s="2">
        <v>11873879.5</v>
      </c>
      <c r="U49" s="2">
        <v>11809189.800000001</v>
      </c>
      <c r="V49" s="2">
        <v>11965943.199999999</v>
      </c>
      <c r="W49" s="2">
        <v>12054269.67</v>
      </c>
      <c r="X49" s="2">
        <v>12089397.73</v>
      </c>
      <c r="Y49" t="s">
        <v>49</v>
      </c>
    </row>
    <row r="50" spans="1:25">
      <c r="A50" t="s">
        <v>19</v>
      </c>
      <c r="B50" t="s">
        <v>11</v>
      </c>
      <c r="C50" t="s">
        <v>45</v>
      </c>
      <c r="D50" t="s">
        <v>45</v>
      </c>
      <c r="E50">
        <v>1762776.32</v>
      </c>
      <c r="F50">
        <v>3926941.3</v>
      </c>
      <c r="G50">
        <v>4450326.9800000004</v>
      </c>
      <c r="H50">
        <v>5354099.32</v>
      </c>
      <c r="I50">
        <v>6328599.5800000001</v>
      </c>
      <c r="J50">
        <v>7345666.1399999997</v>
      </c>
      <c r="K50">
        <v>8389838.5</v>
      </c>
      <c r="L50">
        <v>9438704.9000000004</v>
      </c>
      <c r="M50" s="2">
        <v>10460987.1</v>
      </c>
      <c r="N50" s="2">
        <v>11482200.6</v>
      </c>
      <c r="O50" s="2">
        <v>12469318.800000001</v>
      </c>
      <c r="P50" s="2">
        <v>13408532.6</v>
      </c>
      <c r="Q50" s="2">
        <v>14268532.199999999</v>
      </c>
      <c r="R50" s="2">
        <v>15043373.9</v>
      </c>
      <c r="S50" s="2">
        <v>15576988.800000001</v>
      </c>
      <c r="T50" s="2">
        <v>15994471.199999999</v>
      </c>
      <c r="U50" s="2">
        <v>16238195.199999999</v>
      </c>
      <c r="V50" s="2">
        <v>16559337.9</v>
      </c>
      <c r="W50" s="2">
        <v>16735579.800000001</v>
      </c>
      <c r="X50" s="2">
        <v>16787351.600000001</v>
      </c>
      <c r="Y50" t="s">
        <v>49</v>
      </c>
    </row>
    <row r="51" spans="1:25">
      <c r="A51" t="s">
        <v>19</v>
      </c>
      <c r="B51" t="s">
        <v>11</v>
      </c>
      <c r="C51" t="s">
        <v>48</v>
      </c>
      <c r="D51" t="s">
        <v>48</v>
      </c>
      <c r="E51">
        <v>5864940</v>
      </c>
      <c r="F51" s="2">
        <v>13475800</v>
      </c>
      <c r="G51" s="2">
        <v>14324600</v>
      </c>
      <c r="H51" s="2">
        <v>16024200</v>
      </c>
      <c r="I51" s="2">
        <v>17846700</v>
      </c>
      <c r="J51" s="2">
        <v>19698400</v>
      </c>
      <c r="K51" s="2">
        <v>21581200</v>
      </c>
      <c r="L51" s="2">
        <v>23503400</v>
      </c>
      <c r="M51" s="2">
        <v>25508700</v>
      </c>
      <c r="N51" s="2">
        <v>27657800</v>
      </c>
      <c r="O51" s="2">
        <v>29866500</v>
      </c>
      <c r="P51" s="2">
        <v>32227000</v>
      </c>
      <c r="Q51" s="2">
        <v>34657300</v>
      </c>
      <c r="R51" s="2">
        <v>37195300</v>
      </c>
      <c r="S51" s="2">
        <v>39623800</v>
      </c>
      <c r="T51" s="2">
        <v>42150000</v>
      </c>
      <c r="U51" s="2">
        <v>44584200</v>
      </c>
      <c r="V51" s="2">
        <v>47066500</v>
      </c>
      <c r="W51" s="2">
        <v>49496500</v>
      </c>
      <c r="X51" s="2">
        <v>51852500</v>
      </c>
      <c r="Y51" t="s">
        <v>47</v>
      </c>
    </row>
    <row r="52" spans="1:25">
      <c r="A52" t="s">
        <v>19</v>
      </c>
      <c r="B52" t="s">
        <v>12</v>
      </c>
      <c r="C52" t="s">
        <v>51</v>
      </c>
      <c r="D52" t="s">
        <v>51</v>
      </c>
      <c r="E52">
        <v>3907723.1</v>
      </c>
      <c r="F52">
        <v>4707719.0999999996</v>
      </c>
      <c r="G52">
        <v>4807153.5999999996</v>
      </c>
      <c r="H52">
        <v>5063440.2</v>
      </c>
      <c r="I52">
        <v>5301509.3</v>
      </c>
      <c r="J52">
        <v>5537141</v>
      </c>
      <c r="K52">
        <v>5758789.7999999998</v>
      </c>
      <c r="L52">
        <v>5991578.4000000004</v>
      </c>
      <c r="M52">
        <v>6269906.9000000004</v>
      </c>
      <c r="N52">
        <v>6558562</v>
      </c>
      <c r="O52">
        <v>6902505</v>
      </c>
      <c r="P52">
        <v>7212912</v>
      </c>
      <c r="Q52">
        <v>7570265</v>
      </c>
      <c r="R52">
        <v>7919859</v>
      </c>
      <c r="S52">
        <v>8317276</v>
      </c>
      <c r="T52">
        <v>8714601</v>
      </c>
      <c r="U52">
        <v>9128796</v>
      </c>
      <c r="V52">
        <v>9536284</v>
      </c>
      <c r="W52" s="2">
        <v>10000839</v>
      </c>
      <c r="X52" s="2">
        <v>10474173</v>
      </c>
      <c r="Y52" t="s">
        <v>47</v>
      </c>
    </row>
    <row r="53" spans="1:25">
      <c r="A53" t="s">
        <v>19</v>
      </c>
      <c r="B53" t="s">
        <v>12</v>
      </c>
      <c r="C53" t="s">
        <v>50</v>
      </c>
      <c r="D53" t="s">
        <v>50</v>
      </c>
      <c r="E53">
        <v>5687326</v>
      </c>
      <c r="F53">
        <v>7684353.0700000003</v>
      </c>
      <c r="G53">
        <v>8222020.4500000002</v>
      </c>
      <c r="H53">
        <v>8721222.7899999991</v>
      </c>
      <c r="I53">
        <v>9180747.4199999999</v>
      </c>
      <c r="J53">
        <v>9669107.3699999992</v>
      </c>
      <c r="K53" s="2">
        <v>10114955.2999999</v>
      </c>
      <c r="L53" s="2">
        <v>10572028.3999999</v>
      </c>
      <c r="M53" s="2">
        <v>11039292.17</v>
      </c>
      <c r="N53" s="2">
        <v>11517395.210000001</v>
      </c>
      <c r="O53" s="2">
        <v>12032896.43</v>
      </c>
      <c r="P53" s="2">
        <v>12478911.869999999</v>
      </c>
      <c r="Q53" s="2">
        <v>12936241.85</v>
      </c>
      <c r="R53" s="2">
        <v>13338168.460000001</v>
      </c>
      <c r="S53" s="2">
        <v>13765014.369999999</v>
      </c>
      <c r="T53" s="2">
        <v>14130272.77</v>
      </c>
      <c r="U53" s="2">
        <v>14477531.960000001</v>
      </c>
      <c r="V53" s="2">
        <v>14776238.589999899</v>
      </c>
      <c r="W53" s="2">
        <v>15085922.210000001</v>
      </c>
      <c r="X53" s="2">
        <v>15415287.720000001</v>
      </c>
      <c r="Y53" t="s">
        <v>49</v>
      </c>
    </row>
    <row r="54" spans="1:25">
      <c r="A54" t="s">
        <v>19</v>
      </c>
      <c r="B54" t="s">
        <v>12</v>
      </c>
      <c r="C54" t="s">
        <v>45</v>
      </c>
      <c r="D54" t="s">
        <v>45</v>
      </c>
      <c r="E54">
        <v>7331390.2000000002</v>
      </c>
      <c r="F54">
        <v>9512270.5999999996</v>
      </c>
      <c r="G54" s="2">
        <v>10174699.9</v>
      </c>
      <c r="H54" s="2">
        <v>10829697.699999999</v>
      </c>
      <c r="I54" s="2">
        <v>11437105.4</v>
      </c>
      <c r="J54" s="2">
        <v>12073124.4</v>
      </c>
      <c r="K54" s="2">
        <v>12655678.199999999</v>
      </c>
      <c r="L54" s="2">
        <v>13254674.8999999</v>
      </c>
      <c r="M54" s="2">
        <v>13877808.199999999</v>
      </c>
      <c r="N54" s="2">
        <v>14515540</v>
      </c>
      <c r="O54" s="2">
        <v>15208821.5</v>
      </c>
      <c r="P54" s="2">
        <v>15813707</v>
      </c>
      <c r="Q54" s="2">
        <v>16442938.699999999</v>
      </c>
      <c r="R54" s="2">
        <v>17003226.600000001</v>
      </c>
      <c r="S54" s="2">
        <v>17602280.699999999</v>
      </c>
      <c r="T54" s="2">
        <v>18124754.699999999</v>
      </c>
      <c r="U54" s="2">
        <v>18626495.5</v>
      </c>
      <c r="V54" s="2">
        <v>19065513.5</v>
      </c>
      <c r="W54" s="2">
        <v>19524642.5</v>
      </c>
      <c r="X54" s="2">
        <v>20005017.399999999</v>
      </c>
      <c r="Y54" t="s">
        <v>49</v>
      </c>
    </row>
    <row r="55" spans="1:25">
      <c r="A55" t="s">
        <v>19</v>
      </c>
      <c r="B55" t="s">
        <v>12</v>
      </c>
      <c r="C55" t="s">
        <v>48</v>
      </c>
      <c r="D55" t="s">
        <v>48</v>
      </c>
      <c r="E55" s="2">
        <v>11057500</v>
      </c>
      <c r="F55">
        <v>9942060</v>
      </c>
      <c r="G55" s="2">
        <v>10104800</v>
      </c>
      <c r="H55" s="2">
        <v>10528900</v>
      </c>
      <c r="I55" s="2">
        <v>10915000</v>
      </c>
      <c r="J55" s="2">
        <v>11287200</v>
      </c>
      <c r="K55" s="2">
        <v>11624600</v>
      </c>
      <c r="L55" s="2">
        <v>11977200</v>
      </c>
      <c r="M55" s="2">
        <v>12407200</v>
      </c>
      <c r="N55" s="2">
        <v>12857200</v>
      </c>
      <c r="O55" s="2">
        <v>13390100</v>
      </c>
      <c r="P55" s="2">
        <v>13867700</v>
      </c>
      <c r="Q55" s="2">
        <v>14417700</v>
      </c>
      <c r="R55" s="2">
        <v>14952100</v>
      </c>
      <c r="S55" s="2">
        <v>15553200</v>
      </c>
      <c r="T55" s="2">
        <v>16148500</v>
      </c>
      <c r="U55" s="2">
        <v>16765300</v>
      </c>
      <c r="V55" s="2">
        <v>17368900</v>
      </c>
      <c r="W55" s="2">
        <v>18047700</v>
      </c>
      <c r="X55" s="2">
        <v>18709300</v>
      </c>
      <c r="Y55" t="s">
        <v>47</v>
      </c>
    </row>
    <row r="56" spans="1:25">
      <c r="A56" t="s">
        <v>19</v>
      </c>
      <c r="B56" t="s">
        <v>13</v>
      </c>
      <c r="C56" t="s">
        <v>51</v>
      </c>
      <c r="D56" t="s">
        <v>51</v>
      </c>
      <c r="E56">
        <v>3168221.3</v>
      </c>
      <c r="F56">
        <v>3516974.1</v>
      </c>
      <c r="G56">
        <v>3523379.8</v>
      </c>
      <c r="H56">
        <v>3638421.2</v>
      </c>
      <c r="I56">
        <v>3749433.1</v>
      </c>
      <c r="J56">
        <v>3850875.8</v>
      </c>
      <c r="K56">
        <v>3935908.5</v>
      </c>
      <c r="L56">
        <v>4014558.4</v>
      </c>
      <c r="M56">
        <v>4098493.4</v>
      </c>
      <c r="N56">
        <v>4191394</v>
      </c>
      <c r="O56">
        <v>4293153.3</v>
      </c>
      <c r="P56">
        <v>4396515.4000000004</v>
      </c>
      <c r="Q56">
        <v>4513649.0999999996</v>
      </c>
      <c r="R56">
        <v>4625054.4000000004</v>
      </c>
      <c r="S56">
        <v>4751009.3</v>
      </c>
      <c r="T56">
        <v>4866884.0999999996</v>
      </c>
      <c r="U56">
        <v>4989307.9000000004</v>
      </c>
      <c r="V56">
        <v>5107767.7</v>
      </c>
      <c r="W56">
        <v>5250316.0999999996</v>
      </c>
      <c r="X56">
        <v>5409095.9000000004</v>
      </c>
      <c r="Y56" t="s">
        <v>47</v>
      </c>
    </row>
    <row r="57" spans="1:25">
      <c r="A57" t="s">
        <v>19</v>
      </c>
      <c r="B57" t="s">
        <v>13</v>
      </c>
      <c r="C57" t="s">
        <v>50</v>
      </c>
      <c r="D57" t="s">
        <v>50</v>
      </c>
      <c r="E57">
        <v>5148558.72</v>
      </c>
      <c r="F57">
        <v>6382934.7999999998</v>
      </c>
      <c r="G57">
        <v>6408315.6500000004</v>
      </c>
      <c r="H57">
        <v>6579924.9900000002</v>
      </c>
      <c r="I57">
        <v>6718837.2999999998</v>
      </c>
      <c r="J57">
        <v>6831669.7999999998</v>
      </c>
      <c r="K57">
        <v>6893287.6999999899</v>
      </c>
      <c r="L57">
        <v>6928010.9000000004</v>
      </c>
      <c r="M57">
        <v>7035677.5999999996</v>
      </c>
      <c r="N57">
        <v>7139756.7999999998</v>
      </c>
      <c r="O57">
        <v>7225585.0999999996</v>
      </c>
      <c r="P57">
        <v>7323135.5</v>
      </c>
      <c r="Q57">
        <v>7400837.2999999998</v>
      </c>
      <c r="R57">
        <v>7460711.3999999901</v>
      </c>
      <c r="S57">
        <v>7500584.5999999996</v>
      </c>
      <c r="T57">
        <v>7524288.4000000004</v>
      </c>
      <c r="U57">
        <v>7541369.7999999998</v>
      </c>
      <c r="V57">
        <v>7561864.1500000004</v>
      </c>
      <c r="W57">
        <v>7613758.5799999898</v>
      </c>
      <c r="X57">
        <v>7720388.3899999997</v>
      </c>
      <c r="Y57" t="s">
        <v>49</v>
      </c>
    </row>
    <row r="58" spans="1:25">
      <c r="A58" t="s">
        <v>19</v>
      </c>
      <c r="B58" t="s">
        <v>13</v>
      </c>
      <c r="C58" t="s">
        <v>45</v>
      </c>
      <c r="D58" t="s">
        <v>45</v>
      </c>
      <c r="E58">
        <v>6155370</v>
      </c>
      <c r="F58">
        <v>8005686.7999999998</v>
      </c>
      <c r="G58">
        <v>8079470.7000000002</v>
      </c>
      <c r="H58">
        <v>8364485.5</v>
      </c>
      <c r="I58">
        <v>8614743.0999999996</v>
      </c>
      <c r="J58">
        <v>8842801.5</v>
      </c>
      <c r="K58">
        <v>9008339.1999999993</v>
      </c>
      <c r="L58">
        <v>9142424.5999999996</v>
      </c>
      <c r="M58">
        <v>9311258.1999999993</v>
      </c>
      <c r="N58">
        <v>9476082.5999999996</v>
      </c>
      <c r="O58">
        <v>9618611.3000000007</v>
      </c>
      <c r="P58">
        <v>9774298</v>
      </c>
      <c r="Q58">
        <v>9909461.5</v>
      </c>
      <c r="R58" s="2">
        <v>10020373.6</v>
      </c>
      <c r="S58" s="2">
        <v>10109798.16</v>
      </c>
      <c r="T58" s="2">
        <v>10175183.02</v>
      </c>
      <c r="U58" s="2">
        <v>10233062.02</v>
      </c>
      <c r="V58" s="2">
        <v>10293078.27</v>
      </c>
      <c r="W58" s="2">
        <v>10398459.560000001</v>
      </c>
      <c r="X58" s="2">
        <v>10577595.32</v>
      </c>
      <c r="Y58" t="s">
        <v>49</v>
      </c>
    </row>
    <row r="59" spans="1:25">
      <c r="A59" t="s">
        <v>19</v>
      </c>
      <c r="B59" t="s">
        <v>13</v>
      </c>
      <c r="C59" t="s">
        <v>48</v>
      </c>
      <c r="D59" t="s">
        <v>48</v>
      </c>
      <c r="E59" s="2">
        <v>13590500</v>
      </c>
      <c r="F59" s="2">
        <v>20457500</v>
      </c>
      <c r="G59" s="2">
        <v>20482500</v>
      </c>
      <c r="H59" s="2">
        <v>21008300</v>
      </c>
      <c r="I59" s="2">
        <v>21510100</v>
      </c>
      <c r="J59" s="2">
        <v>21964100</v>
      </c>
      <c r="K59" s="2">
        <v>22335800</v>
      </c>
      <c r="L59" s="2">
        <v>22672200</v>
      </c>
      <c r="M59" s="2">
        <v>23031500</v>
      </c>
      <c r="N59" s="2">
        <v>23431100</v>
      </c>
      <c r="O59" s="2">
        <v>23868000</v>
      </c>
      <c r="P59" s="2">
        <v>24313200</v>
      </c>
      <c r="Q59" s="2">
        <v>24818000</v>
      </c>
      <c r="R59" s="2">
        <v>25294600</v>
      </c>
      <c r="S59" s="2">
        <v>25832000</v>
      </c>
      <c r="T59" s="2">
        <v>26322200</v>
      </c>
      <c r="U59" s="2">
        <v>26838200</v>
      </c>
      <c r="V59" s="2">
        <v>27335900</v>
      </c>
      <c r="W59" s="2">
        <v>27932400</v>
      </c>
      <c r="X59" s="2">
        <v>28585000</v>
      </c>
      <c r="Y59" t="s">
        <v>47</v>
      </c>
    </row>
    <row r="61" spans="1:25">
      <c r="A61" t="s">
        <v>46</v>
      </c>
    </row>
    <row r="62" spans="1:25">
      <c r="D62">
        <v>1990</v>
      </c>
      <c r="E62">
        <v>2005</v>
      </c>
      <c r="F62">
        <v>2010</v>
      </c>
      <c r="G62">
        <v>2015</v>
      </c>
      <c r="H62">
        <v>2020</v>
      </c>
      <c r="I62">
        <v>2025</v>
      </c>
      <c r="J62">
        <v>2030</v>
      </c>
      <c r="K62">
        <v>2035</v>
      </c>
      <c r="L62">
        <v>2040</v>
      </c>
      <c r="M62">
        <v>2045</v>
      </c>
      <c r="N62">
        <v>2050</v>
      </c>
      <c r="O62">
        <v>2055</v>
      </c>
      <c r="P62">
        <v>2060</v>
      </c>
      <c r="Q62">
        <v>2065</v>
      </c>
      <c r="R62">
        <v>2070</v>
      </c>
      <c r="S62">
        <v>2075</v>
      </c>
      <c r="T62">
        <v>2080</v>
      </c>
      <c r="U62">
        <v>2085</v>
      </c>
      <c r="V62">
        <v>2090</v>
      </c>
      <c r="W62">
        <v>2095</v>
      </c>
    </row>
    <row r="63" spans="1:25">
      <c r="B63" t="s">
        <v>0</v>
      </c>
      <c r="C63" t="s">
        <v>45</v>
      </c>
      <c r="D63">
        <f t="shared" ref="D63:W63" si="0">SUMIFS(E$4:E$59,$B$4:$B$59,$B63,$C$4:$C$59,$C63)</f>
        <v>1097159.94</v>
      </c>
      <c r="E63">
        <f t="shared" si="0"/>
        <v>1821206.99</v>
      </c>
      <c r="F63">
        <f t="shared" si="0"/>
        <v>2219823.3480000002</v>
      </c>
      <c r="G63">
        <f t="shared" si="0"/>
        <v>2629750.02</v>
      </c>
      <c r="H63">
        <f t="shared" si="0"/>
        <v>3053988.26</v>
      </c>
      <c r="I63">
        <f t="shared" si="0"/>
        <v>3507786.4</v>
      </c>
      <c r="J63">
        <f t="shared" si="0"/>
        <v>3960849.54</v>
      </c>
      <c r="K63">
        <f t="shared" si="0"/>
        <v>4461019.29</v>
      </c>
      <c r="L63">
        <f t="shared" si="0"/>
        <v>4981558.76</v>
      </c>
      <c r="M63">
        <f t="shared" si="0"/>
        <v>5613078.8399999999</v>
      </c>
      <c r="N63">
        <f t="shared" si="0"/>
        <v>6354634.2800000003</v>
      </c>
      <c r="O63">
        <f t="shared" si="0"/>
        <v>7319502.5800000001</v>
      </c>
      <c r="P63">
        <f t="shared" si="0"/>
        <v>8454160.3900000006</v>
      </c>
      <c r="Q63">
        <f t="shared" si="0"/>
        <v>9787909.5999999996</v>
      </c>
      <c r="R63">
        <f t="shared" si="0"/>
        <v>11267813.6</v>
      </c>
      <c r="S63">
        <f t="shared" si="0"/>
        <v>12884374.9</v>
      </c>
      <c r="T63">
        <f t="shared" si="0"/>
        <v>14584858.199999999</v>
      </c>
      <c r="U63">
        <f t="shared" si="0"/>
        <v>16292714.800000001</v>
      </c>
      <c r="V63">
        <f t="shared" si="0"/>
        <v>18079153.199999999</v>
      </c>
      <c r="W63">
        <f t="shared" si="0"/>
        <v>19922161.300000001</v>
      </c>
    </row>
    <row r="64" spans="1:25">
      <c r="B64" t="s">
        <v>1</v>
      </c>
      <c r="C64" t="s">
        <v>45</v>
      </c>
      <c r="D64">
        <f t="shared" ref="D64:W64" si="1">SUMIFS(E$4:E$59,$B$4:$B$59,$B64,$C$4:$C$59,$C64)</f>
        <v>354702.58999999898</v>
      </c>
      <c r="E64">
        <f t="shared" si="1"/>
        <v>505763.71</v>
      </c>
      <c r="F64">
        <f t="shared" si="1"/>
        <v>540886.17099999997</v>
      </c>
      <c r="G64">
        <f t="shared" si="1"/>
        <v>583496.66</v>
      </c>
      <c r="H64">
        <f t="shared" si="1"/>
        <v>625940.97</v>
      </c>
      <c r="I64">
        <f t="shared" si="1"/>
        <v>671043.76</v>
      </c>
      <c r="J64">
        <f t="shared" si="1"/>
        <v>715583.66</v>
      </c>
      <c r="K64">
        <f t="shared" si="1"/>
        <v>759130.79</v>
      </c>
      <c r="L64">
        <f t="shared" si="1"/>
        <v>802419.38</v>
      </c>
      <c r="M64">
        <f t="shared" si="1"/>
        <v>844411.09</v>
      </c>
      <c r="N64">
        <f t="shared" si="1"/>
        <v>883284.679999999</v>
      </c>
      <c r="O64">
        <f t="shared" si="1"/>
        <v>919066.15</v>
      </c>
      <c r="P64">
        <f t="shared" si="1"/>
        <v>950973.29</v>
      </c>
      <c r="Q64">
        <f t="shared" si="1"/>
        <v>976771.28</v>
      </c>
      <c r="R64">
        <f t="shared" si="1"/>
        <v>997830.81</v>
      </c>
      <c r="S64">
        <f t="shared" si="1"/>
        <v>1012071.34</v>
      </c>
      <c r="T64">
        <f t="shared" si="1"/>
        <v>1023176.66</v>
      </c>
      <c r="U64">
        <f t="shared" si="1"/>
        <v>1031177.37</v>
      </c>
      <c r="V64">
        <f t="shared" si="1"/>
        <v>1038661.12</v>
      </c>
      <c r="W64">
        <f t="shared" si="1"/>
        <v>1050337.53</v>
      </c>
    </row>
    <row r="65" spans="2:23">
      <c r="B65" t="s">
        <v>2</v>
      </c>
      <c r="C65" t="s">
        <v>45</v>
      </c>
      <c r="D65">
        <f t="shared" ref="D65:W65" si="2">SUMIFS(E$4:E$59,$B$4:$B$59,$B65,$C$4:$C$59,$C65)</f>
        <v>535976.36</v>
      </c>
      <c r="E65">
        <f t="shared" si="2"/>
        <v>693779.57</v>
      </c>
      <c r="F65">
        <f t="shared" si="2"/>
        <v>723509.91500000004</v>
      </c>
      <c r="G65">
        <f t="shared" si="2"/>
        <v>780503.11199999996</v>
      </c>
      <c r="H65">
        <f t="shared" si="2"/>
        <v>829226.85800000001</v>
      </c>
      <c r="I65">
        <f t="shared" si="2"/>
        <v>872362.90300000005</v>
      </c>
      <c r="J65">
        <f t="shared" si="2"/>
        <v>909446.4</v>
      </c>
      <c r="K65">
        <f t="shared" si="2"/>
        <v>945942.7</v>
      </c>
      <c r="L65">
        <f t="shared" si="2"/>
        <v>979809.47499999998</v>
      </c>
      <c r="M65">
        <f t="shared" si="2"/>
        <v>1014465.7169999999</v>
      </c>
      <c r="N65">
        <f t="shared" si="2"/>
        <v>1050440.8840000001</v>
      </c>
      <c r="O65">
        <f t="shared" si="2"/>
        <v>1085232.304</v>
      </c>
      <c r="P65">
        <f t="shared" si="2"/>
        <v>1120688.9029999999</v>
      </c>
      <c r="Q65">
        <f t="shared" si="2"/>
        <v>1155194.51599999</v>
      </c>
      <c r="R65">
        <f t="shared" si="2"/>
        <v>1190523.8769999901</v>
      </c>
      <c r="S65">
        <f t="shared" si="2"/>
        <v>1226464.352</v>
      </c>
      <c r="T65">
        <f t="shared" si="2"/>
        <v>1262602.078</v>
      </c>
      <c r="U65">
        <f t="shared" si="2"/>
        <v>1299912.9720000001</v>
      </c>
      <c r="V65">
        <f t="shared" si="2"/>
        <v>1338632.115</v>
      </c>
      <c r="W65">
        <f t="shared" si="2"/>
        <v>1378758.74</v>
      </c>
    </row>
    <row r="66" spans="2:23">
      <c r="B66" t="s">
        <v>3</v>
      </c>
      <c r="C66" t="s">
        <v>45</v>
      </c>
      <c r="D66">
        <f t="shared" ref="D66:W66" si="3">SUMIFS(E$4:E$59,$B$4:$B$59,$B66,$C$4:$C$59,$C66)</f>
        <v>404316.7</v>
      </c>
      <c r="E66">
        <f t="shared" si="3"/>
        <v>1504012.26</v>
      </c>
      <c r="F66">
        <f t="shared" si="3"/>
        <v>2128651.84</v>
      </c>
      <c r="G66">
        <f t="shared" si="3"/>
        <v>2804242.34</v>
      </c>
      <c r="H66">
        <f t="shared" si="3"/>
        <v>3521013.89</v>
      </c>
      <c r="I66">
        <f t="shared" si="3"/>
        <v>4239119.4399999902</v>
      </c>
      <c r="J66">
        <f t="shared" si="3"/>
        <v>4976275.53</v>
      </c>
      <c r="K66">
        <f t="shared" si="3"/>
        <v>5716168.6100000003</v>
      </c>
      <c r="L66">
        <f t="shared" si="3"/>
        <v>6433763.9900000002</v>
      </c>
      <c r="M66">
        <f t="shared" si="3"/>
        <v>7130855.7999999998</v>
      </c>
      <c r="N66">
        <f t="shared" si="3"/>
        <v>7796382</v>
      </c>
      <c r="O66">
        <f t="shared" si="3"/>
        <v>8422425.9299999997</v>
      </c>
      <c r="P66">
        <f t="shared" si="3"/>
        <v>9042540.4700000007</v>
      </c>
      <c r="Q66">
        <f t="shared" si="3"/>
        <v>9675989.6400000006</v>
      </c>
      <c r="R66">
        <f t="shared" si="3"/>
        <v>10357078.279999999</v>
      </c>
      <c r="S66">
        <f t="shared" si="3"/>
        <v>11084533.34</v>
      </c>
      <c r="T66">
        <f t="shared" si="3"/>
        <v>11826958.689999999</v>
      </c>
      <c r="U66">
        <f t="shared" si="3"/>
        <v>12556890.59</v>
      </c>
      <c r="V66">
        <f t="shared" si="3"/>
        <v>13139433.6759999</v>
      </c>
      <c r="W66">
        <f t="shared" si="3"/>
        <v>13396952.800000001</v>
      </c>
    </row>
    <row r="67" spans="2:23">
      <c r="B67" t="s">
        <v>4</v>
      </c>
      <c r="C67" t="s">
        <v>45</v>
      </c>
      <c r="D67">
        <f t="shared" ref="D67:W67" si="4">SUMIFS(E$4:E$59,$B$4:$B$59,$B67,$C$4:$C$59,$C67)</f>
        <v>596952.05000000005</v>
      </c>
      <c r="E67">
        <f t="shared" si="4"/>
        <v>862133.96</v>
      </c>
      <c r="F67">
        <f t="shared" si="4"/>
        <v>937232.36199999996</v>
      </c>
      <c r="G67">
        <f t="shared" si="4"/>
        <v>1036835.72</v>
      </c>
      <c r="H67">
        <f t="shared" si="4"/>
        <v>1129676.95</v>
      </c>
      <c r="I67">
        <f t="shared" si="4"/>
        <v>1203950.44</v>
      </c>
      <c r="J67">
        <f t="shared" si="4"/>
        <v>1281558.3799999999</v>
      </c>
      <c r="K67">
        <f t="shared" si="4"/>
        <v>1345869.3</v>
      </c>
      <c r="L67">
        <f t="shared" si="4"/>
        <v>1429289.99</v>
      </c>
      <c r="M67">
        <f t="shared" si="4"/>
        <v>1498711.65</v>
      </c>
      <c r="N67">
        <f t="shared" si="4"/>
        <v>1585297.02</v>
      </c>
      <c r="O67">
        <f t="shared" si="4"/>
        <v>1615354.03</v>
      </c>
      <c r="P67">
        <f t="shared" si="4"/>
        <v>1656192.74</v>
      </c>
      <c r="Q67">
        <f t="shared" si="4"/>
        <v>1670708.3599999901</v>
      </c>
      <c r="R67">
        <f t="shared" si="4"/>
        <v>1742381.51</v>
      </c>
      <c r="S67">
        <f t="shared" si="4"/>
        <v>1791731.3599999901</v>
      </c>
      <c r="T67">
        <f t="shared" si="4"/>
        <v>1837878.15</v>
      </c>
      <c r="U67">
        <f t="shared" si="4"/>
        <v>1874699.27</v>
      </c>
      <c r="V67">
        <f t="shared" si="4"/>
        <v>1929233.76</v>
      </c>
      <c r="W67">
        <f t="shared" si="4"/>
        <v>2009907.74</v>
      </c>
    </row>
    <row r="68" spans="2:23">
      <c r="B68" t="s">
        <v>5</v>
      </c>
      <c r="C68" t="s">
        <v>45</v>
      </c>
      <c r="D68">
        <f t="shared" ref="D68:W68" si="5">SUMIFS(E$4:E$59,$B$4:$B$59,$B68,$C$4:$C$59,$C68)</f>
        <v>2697280.5</v>
      </c>
      <c r="E68">
        <f t="shared" si="5"/>
        <v>1713494.2</v>
      </c>
      <c r="F68">
        <f t="shared" si="5"/>
        <v>1950224.398</v>
      </c>
      <c r="G68">
        <f t="shared" si="5"/>
        <v>2266974.39</v>
      </c>
      <c r="H68">
        <f t="shared" si="5"/>
        <v>2601425.21999999</v>
      </c>
      <c r="I68">
        <f t="shared" si="5"/>
        <v>2921116.41</v>
      </c>
      <c r="J68">
        <f t="shared" si="5"/>
        <v>3271697.45</v>
      </c>
      <c r="K68">
        <f t="shared" si="5"/>
        <v>3623938.48</v>
      </c>
      <c r="L68">
        <f t="shared" si="5"/>
        <v>4020836.85</v>
      </c>
      <c r="M68">
        <f t="shared" si="5"/>
        <v>4424336.24</v>
      </c>
      <c r="N68">
        <f t="shared" si="5"/>
        <v>4870184.9000000004</v>
      </c>
      <c r="O68">
        <f t="shared" si="5"/>
        <v>5286251.18</v>
      </c>
      <c r="P68">
        <f t="shared" si="5"/>
        <v>5727406.9100000001</v>
      </c>
      <c r="Q68">
        <f t="shared" si="5"/>
        <v>6158922.2599999998</v>
      </c>
      <c r="R68">
        <f t="shared" si="5"/>
        <v>6602881.2999999998</v>
      </c>
      <c r="S68">
        <f t="shared" si="5"/>
        <v>7037653.9000000004</v>
      </c>
      <c r="T68">
        <f t="shared" si="5"/>
        <v>7485915.7999999998</v>
      </c>
      <c r="U68">
        <f t="shared" si="5"/>
        <v>7919942.0999999996</v>
      </c>
      <c r="V68">
        <f t="shared" si="5"/>
        <v>8400046.8000000007</v>
      </c>
      <c r="W68">
        <f t="shared" si="5"/>
        <v>8978609.6999999993</v>
      </c>
    </row>
    <row r="69" spans="2:23">
      <c r="B69" t="s">
        <v>6</v>
      </c>
      <c r="C69" t="s">
        <v>45</v>
      </c>
      <c r="D69">
        <f t="shared" ref="D69:W69" si="6">SUMIFS(E$4:E$59,$B$4:$B$59,$B69,$C$4:$C$59,$C69)</f>
        <v>938854.40000000002</v>
      </c>
      <c r="E69">
        <f t="shared" si="6"/>
        <v>1358990.2</v>
      </c>
      <c r="F69">
        <f t="shared" si="6"/>
        <v>1873701.2320000001</v>
      </c>
      <c r="G69">
        <f t="shared" si="6"/>
        <v>2474851.2340000002</v>
      </c>
      <c r="H69">
        <f t="shared" si="6"/>
        <v>3173838.62</v>
      </c>
      <c r="I69">
        <f t="shared" si="6"/>
        <v>4002984.96999999</v>
      </c>
      <c r="J69">
        <f t="shared" si="6"/>
        <v>4916707.16</v>
      </c>
      <c r="K69">
        <f t="shared" si="6"/>
        <v>5940814.8600000003</v>
      </c>
      <c r="L69">
        <f t="shared" si="6"/>
        <v>7016732.3799999999</v>
      </c>
      <c r="M69">
        <f t="shared" si="6"/>
        <v>8172482.7000000002</v>
      </c>
      <c r="N69">
        <f t="shared" si="6"/>
        <v>9394366.3000000007</v>
      </c>
      <c r="O69">
        <f t="shared" si="6"/>
        <v>10644214.699999999</v>
      </c>
      <c r="P69">
        <f t="shared" si="6"/>
        <v>11888102.300000001</v>
      </c>
      <c r="Q69">
        <f t="shared" si="6"/>
        <v>13096930.199999999</v>
      </c>
      <c r="R69">
        <f t="shared" si="6"/>
        <v>14260417.6</v>
      </c>
      <c r="S69">
        <f t="shared" si="6"/>
        <v>15347345.800000001</v>
      </c>
      <c r="T69">
        <f t="shared" si="6"/>
        <v>16378050.1</v>
      </c>
      <c r="U69">
        <f t="shared" si="6"/>
        <v>17260353.899999999</v>
      </c>
      <c r="V69">
        <f t="shared" si="6"/>
        <v>18180352.600000001</v>
      </c>
      <c r="W69">
        <f t="shared" si="6"/>
        <v>19149037.899999999</v>
      </c>
    </row>
    <row r="70" spans="2:23">
      <c r="B70" t="s">
        <v>7</v>
      </c>
      <c r="C70" t="s">
        <v>45</v>
      </c>
      <c r="D70">
        <f t="shared" ref="D70:W70" si="7">SUMIFS(E$4:E$59,$B$4:$B$59,$B70,$C$4:$C$59,$C70)</f>
        <v>1475148.85</v>
      </c>
      <c r="E70">
        <f t="shared" si="7"/>
        <v>1812098.08</v>
      </c>
      <c r="F70">
        <f t="shared" si="7"/>
        <v>1783003.12</v>
      </c>
      <c r="G70">
        <f t="shared" si="7"/>
        <v>1812211.28</v>
      </c>
      <c r="H70">
        <f t="shared" si="7"/>
        <v>1836985.01</v>
      </c>
      <c r="I70">
        <f t="shared" si="7"/>
        <v>1854146.88</v>
      </c>
      <c r="J70">
        <f t="shared" si="7"/>
        <v>1871821.5699999901</v>
      </c>
      <c r="K70">
        <f t="shared" si="7"/>
        <v>1885899.23</v>
      </c>
      <c r="L70">
        <f t="shared" si="7"/>
        <v>1904617.2</v>
      </c>
      <c r="M70">
        <f t="shared" si="7"/>
        <v>1919273.06</v>
      </c>
      <c r="N70">
        <f t="shared" si="7"/>
        <v>1933200.85</v>
      </c>
      <c r="O70">
        <f t="shared" si="7"/>
        <v>1939769.17</v>
      </c>
      <c r="P70">
        <f t="shared" si="7"/>
        <v>1942328.27</v>
      </c>
      <c r="Q70">
        <f t="shared" si="7"/>
        <v>1939292.8</v>
      </c>
      <c r="R70">
        <f t="shared" si="7"/>
        <v>1930124.52</v>
      </c>
      <c r="S70">
        <f t="shared" si="7"/>
        <v>1914695.39</v>
      </c>
      <c r="T70">
        <f t="shared" si="7"/>
        <v>1897342.9</v>
      </c>
      <c r="U70">
        <f t="shared" si="7"/>
        <v>1880233.3199999901</v>
      </c>
      <c r="V70">
        <f t="shared" si="7"/>
        <v>1869052.05</v>
      </c>
      <c r="W70">
        <f t="shared" si="7"/>
        <v>1870809.64</v>
      </c>
    </row>
    <row r="71" spans="2:23">
      <c r="B71" t="s">
        <v>8</v>
      </c>
      <c r="C71" t="s">
        <v>45</v>
      </c>
      <c r="D71">
        <f t="shared" ref="D71:W71" si="8">SUMIFS(E$4:E$59,$B$4:$B$59,$B71,$C$4:$C$59,$C71)</f>
        <v>306873.88</v>
      </c>
      <c r="E71">
        <f t="shared" si="8"/>
        <v>718561.51</v>
      </c>
      <c r="F71">
        <f t="shared" si="8"/>
        <v>762470.7</v>
      </c>
      <c r="G71">
        <f t="shared" si="8"/>
        <v>790917.07</v>
      </c>
      <c r="H71">
        <f t="shared" si="8"/>
        <v>815158.62</v>
      </c>
      <c r="I71">
        <f t="shared" si="8"/>
        <v>831499.35</v>
      </c>
      <c r="J71">
        <f t="shared" si="8"/>
        <v>848449.86</v>
      </c>
      <c r="K71">
        <f t="shared" si="8"/>
        <v>866619.27</v>
      </c>
      <c r="L71">
        <f t="shared" si="8"/>
        <v>885067.14</v>
      </c>
      <c r="M71">
        <f t="shared" si="8"/>
        <v>904326.27</v>
      </c>
      <c r="N71">
        <f t="shared" si="8"/>
        <v>921528.93</v>
      </c>
      <c r="O71">
        <f t="shared" si="8"/>
        <v>952138.44</v>
      </c>
      <c r="P71">
        <f t="shared" si="8"/>
        <v>979433.28</v>
      </c>
      <c r="Q71">
        <f t="shared" si="8"/>
        <v>1004634.79</v>
      </c>
      <c r="R71">
        <f t="shared" si="8"/>
        <v>1021303.26</v>
      </c>
      <c r="S71">
        <f t="shared" si="8"/>
        <v>1035234.23</v>
      </c>
      <c r="T71">
        <f t="shared" si="8"/>
        <v>1044394.34</v>
      </c>
      <c r="U71">
        <f t="shared" si="8"/>
        <v>1052565.6200000001</v>
      </c>
      <c r="V71">
        <f t="shared" si="8"/>
        <v>1061378.75</v>
      </c>
      <c r="W71">
        <f t="shared" si="8"/>
        <v>1076052.31</v>
      </c>
    </row>
    <row r="72" spans="2:23">
      <c r="B72" t="s">
        <v>9</v>
      </c>
      <c r="C72" t="s">
        <v>45</v>
      </c>
      <c r="D72">
        <f t="shared" ref="D72:W72" si="9">SUMIFS(E$4:E$59,$B$4:$B$59,$B72,$C$4:$C$59,$C72)</f>
        <v>1540509.72</v>
      </c>
      <c r="E72">
        <f t="shared" si="9"/>
        <v>2522991.48</v>
      </c>
      <c r="F72">
        <f t="shared" si="9"/>
        <v>2849097.45</v>
      </c>
      <c r="G72">
        <f t="shared" si="9"/>
        <v>3177348.89</v>
      </c>
      <c r="H72">
        <f t="shared" si="9"/>
        <v>3562387.72</v>
      </c>
      <c r="I72">
        <f t="shared" si="9"/>
        <v>3934728.87</v>
      </c>
      <c r="J72">
        <f t="shared" si="9"/>
        <v>4327218.83</v>
      </c>
      <c r="K72">
        <f t="shared" si="9"/>
        <v>4701684.4800000004</v>
      </c>
      <c r="L72">
        <f t="shared" si="9"/>
        <v>5127749.87</v>
      </c>
      <c r="M72">
        <f t="shared" si="9"/>
        <v>5553732.2000000002</v>
      </c>
      <c r="N72">
        <f t="shared" si="9"/>
        <v>6062323.7000000002</v>
      </c>
      <c r="O72">
        <f t="shared" si="9"/>
        <v>6531691.5</v>
      </c>
      <c r="P72">
        <f t="shared" si="9"/>
        <v>7101277.2999999998</v>
      </c>
      <c r="Q72">
        <f t="shared" si="9"/>
        <v>7715939.9000000004</v>
      </c>
      <c r="R72">
        <f t="shared" si="9"/>
        <v>8440206.3000000007</v>
      </c>
      <c r="S72">
        <f t="shared" si="9"/>
        <v>9211002.0999999996</v>
      </c>
      <c r="T72">
        <f t="shared" si="9"/>
        <v>10042492.6</v>
      </c>
      <c r="U72">
        <f t="shared" si="9"/>
        <v>10826216.4</v>
      </c>
      <c r="V72">
        <f t="shared" si="9"/>
        <v>11566017.199999999</v>
      </c>
      <c r="W72">
        <f t="shared" si="9"/>
        <v>12172859.800000001</v>
      </c>
    </row>
    <row r="73" spans="2:23">
      <c r="B73" t="s">
        <v>10</v>
      </c>
      <c r="C73" t="s">
        <v>45</v>
      </c>
      <c r="D73">
        <f t="shared" ref="D73:W73" si="10">SUMIFS(E$4:E$59,$B$4:$B$59,$B73,$C$4:$C$59,$C73)</f>
        <v>1289718</v>
      </c>
      <c r="E73">
        <f t="shared" si="10"/>
        <v>2315846</v>
      </c>
      <c r="F73">
        <f t="shared" si="10"/>
        <v>2784809.577</v>
      </c>
      <c r="G73">
        <f t="shared" si="10"/>
        <v>3306968.99</v>
      </c>
      <c r="H73">
        <f t="shared" si="10"/>
        <v>3877309.03</v>
      </c>
      <c r="I73">
        <f t="shared" si="10"/>
        <v>4448441.55</v>
      </c>
      <c r="J73">
        <f t="shared" si="10"/>
        <v>5052157.6100000003</v>
      </c>
      <c r="K73">
        <f t="shared" si="10"/>
        <v>5660868.8600000003</v>
      </c>
      <c r="L73">
        <f t="shared" si="10"/>
        <v>6339454.0599999996</v>
      </c>
      <c r="M73">
        <f t="shared" si="10"/>
        <v>7019159.8799999999</v>
      </c>
      <c r="N73">
        <f t="shared" si="10"/>
        <v>7754566.77999999</v>
      </c>
      <c r="O73">
        <f t="shared" si="10"/>
        <v>8416019.8900000006</v>
      </c>
      <c r="P73">
        <f t="shared" si="10"/>
        <v>9126917.5099999998</v>
      </c>
      <c r="Q73">
        <f t="shared" si="10"/>
        <v>9797667.75</v>
      </c>
      <c r="R73">
        <f t="shared" si="10"/>
        <v>10504042.32</v>
      </c>
      <c r="S73">
        <f t="shared" si="10"/>
        <v>11149999.27</v>
      </c>
      <c r="T73">
        <f t="shared" si="10"/>
        <v>11821697.1299999</v>
      </c>
      <c r="U73">
        <f t="shared" si="10"/>
        <v>12403602.09</v>
      </c>
      <c r="V73">
        <f t="shared" si="10"/>
        <v>12976487.050000001</v>
      </c>
      <c r="W73">
        <f t="shared" si="10"/>
        <v>13514061.119999999</v>
      </c>
    </row>
    <row r="74" spans="2:23">
      <c r="B74" t="s">
        <v>11</v>
      </c>
      <c r="C74" t="s">
        <v>45</v>
      </c>
      <c r="D74">
        <f t="shared" ref="D74:W74" si="11">SUMIFS(E$4:E$59,$B$4:$B$59,$B74,$C$4:$C$59,$C74)</f>
        <v>1762776.32</v>
      </c>
      <c r="E74">
        <f t="shared" si="11"/>
        <v>3926941.3</v>
      </c>
      <c r="F74">
        <f t="shared" si="11"/>
        <v>4450326.9800000004</v>
      </c>
      <c r="G74">
        <f t="shared" si="11"/>
        <v>5354099.32</v>
      </c>
      <c r="H74">
        <f t="shared" si="11"/>
        <v>6328599.5800000001</v>
      </c>
      <c r="I74">
        <f t="shared" si="11"/>
        <v>7345666.1399999997</v>
      </c>
      <c r="J74">
        <f t="shared" si="11"/>
        <v>8389838.5</v>
      </c>
      <c r="K74">
        <f t="shared" si="11"/>
        <v>9438704.9000000004</v>
      </c>
      <c r="L74">
        <f t="shared" si="11"/>
        <v>10460987.1</v>
      </c>
      <c r="M74">
        <f t="shared" si="11"/>
        <v>11482200.6</v>
      </c>
      <c r="N74">
        <f t="shared" si="11"/>
        <v>12469318.800000001</v>
      </c>
      <c r="O74">
        <f t="shared" si="11"/>
        <v>13408532.6</v>
      </c>
      <c r="P74">
        <f t="shared" si="11"/>
        <v>14268532.199999999</v>
      </c>
      <c r="Q74">
        <f t="shared" si="11"/>
        <v>15043373.9</v>
      </c>
      <c r="R74">
        <f t="shared" si="11"/>
        <v>15576988.800000001</v>
      </c>
      <c r="S74">
        <f t="shared" si="11"/>
        <v>15994471.199999999</v>
      </c>
      <c r="T74">
        <f t="shared" si="11"/>
        <v>16238195.199999999</v>
      </c>
      <c r="U74">
        <f t="shared" si="11"/>
        <v>16559337.9</v>
      </c>
      <c r="V74">
        <f t="shared" si="11"/>
        <v>16735579.800000001</v>
      </c>
      <c r="W74">
        <f t="shared" si="11"/>
        <v>16787351.600000001</v>
      </c>
    </row>
    <row r="75" spans="2:23">
      <c r="B75" t="s">
        <v>12</v>
      </c>
      <c r="C75" t="s">
        <v>45</v>
      </c>
      <c r="D75">
        <f t="shared" ref="D75:W75" si="12">SUMIFS(E$4:E$59,$B$4:$B$59,$B75,$C$4:$C$59,$C75)</f>
        <v>7331390.2000000002</v>
      </c>
      <c r="E75">
        <f t="shared" si="12"/>
        <v>9512270.5999999996</v>
      </c>
      <c r="F75">
        <f t="shared" si="12"/>
        <v>10174699.9</v>
      </c>
      <c r="G75">
        <f t="shared" si="12"/>
        <v>10829697.699999999</v>
      </c>
      <c r="H75">
        <f t="shared" si="12"/>
        <v>11437105.4</v>
      </c>
      <c r="I75">
        <f t="shared" si="12"/>
        <v>12073124.4</v>
      </c>
      <c r="J75">
        <f t="shared" si="12"/>
        <v>12655678.199999999</v>
      </c>
      <c r="K75">
        <f t="shared" si="12"/>
        <v>13254674.8999999</v>
      </c>
      <c r="L75">
        <f t="shared" si="12"/>
        <v>13877808.199999999</v>
      </c>
      <c r="M75">
        <f t="shared" si="12"/>
        <v>14515540</v>
      </c>
      <c r="N75">
        <f t="shared" si="12"/>
        <v>15208821.5</v>
      </c>
      <c r="O75">
        <f t="shared" si="12"/>
        <v>15813707</v>
      </c>
      <c r="P75">
        <f t="shared" si="12"/>
        <v>16442938.699999999</v>
      </c>
      <c r="Q75">
        <f t="shared" si="12"/>
        <v>17003226.600000001</v>
      </c>
      <c r="R75">
        <f t="shared" si="12"/>
        <v>17602280.699999999</v>
      </c>
      <c r="S75">
        <f t="shared" si="12"/>
        <v>18124754.699999999</v>
      </c>
      <c r="T75">
        <f t="shared" si="12"/>
        <v>18626495.5</v>
      </c>
      <c r="U75">
        <f t="shared" si="12"/>
        <v>19065513.5</v>
      </c>
      <c r="V75">
        <f t="shared" si="12"/>
        <v>19524642.5</v>
      </c>
      <c r="W75">
        <f t="shared" si="12"/>
        <v>20005017.399999999</v>
      </c>
    </row>
    <row r="76" spans="2:23">
      <c r="B76" t="s">
        <v>13</v>
      </c>
      <c r="C76" t="s">
        <v>45</v>
      </c>
      <c r="D76">
        <f t="shared" ref="D76:W76" si="13">SUMIFS(E$4:E$59,$B$4:$B$59,$B76,$C$4:$C$59,$C76)</f>
        <v>6155370</v>
      </c>
      <c r="E76">
        <f t="shared" si="13"/>
        <v>8005686.7999999998</v>
      </c>
      <c r="F76">
        <f t="shared" si="13"/>
        <v>8079470.7000000002</v>
      </c>
      <c r="G76">
        <f t="shared" si="13"/>
        <v>8364485.5</v>
      </c>
      <c r="H76">
        <f t="shared" si="13"/>
        <v>8614743.0999999996</v>
      </c>
      <c r="I76">
        <f t="shared" si="13"/>
        <v>8842801.5</v>
      </c>
      <c r="J76">
        <f t="shared" si="13"/>
        <v>9008339.1999999993</v>
      </c>
      <c r="K76">
        <f t="shared" si="13"/>
        <v>9142424.5999999996</v>
      </c>
      <c r="L76">
        <f t="shared" si="13"/>
        <v>9311258.1999999993</v>
      </c>
      <c r="M76">
        <f t="shared" si="13"/>
        <v>9476082.5999999996</v>
      </c>
      <c r="N76">
        <f t="shared" si="13"/>
        <v>9618611.3000000007</v>
      </c>
      <c r="O76">
        <f t="shared" si="13"/>
        <v>9774298</v>
      </c>
      <c r="P76">
        <f t="shared" si="13"/>
        <v>9909461.5</v>
      </c>
      <c r="Q76">
        <f t="shared" si="13"/>
        <v>10020373.6</v>
      </c>
      <c r="R76">
        <f t="shared" si="13"/>
        <v>10109798.16</v>
      </c>
      <c r="S76">
        <f t="shared" si="13"/>
        <v>10175183.02</v>
      </c>
      <c r="T76">
        <f t="shared" si="13"/>
        <v>10233062.02</v>
      </c>
      <c r="U76">
        <f t="shared" si="13"/>
        <v>10293078.27</v>
      </c>
      <c r="V76">
        <f t="shared" si="13"/>
        <v>10398459.560000001</v>
      </c>
      <c r="W76">
        <f t="shared" si="13"/>
        <v>10577595.32</v>
      </c>
    </row>
    <row r="78" spans="2:23">
      <c r="B78" t="s">
        <v>15</v>
      </c>
    </row>
    <row r="79" spans="2:23">
      <c r="B79" t="s">
        <v>16</v>
      </c>
      <c r="C79" t="s">
        <v>17</v>
      </c>
      <c r="D79">
        <v>1990</v>
      </c>
      <c r="E79">
        <v>2005</v>
      </c>
      <c r="F79">
        <v>2010</v>
      </c>
      <c r="G79">
        <v>2015</v>
      </c>
      <c r="H79">
        <v>2020</v>
      </c>
      <c r="I79">
        <v>2025</v>
      </c>
      <c r="J79">
        <v>2030</v>
      </c>
      <c r="K79">
        <v>2035</v>
      </c>
      <c r="L79">
        <v>2040</v>
      </c>
      <c r="M79">
        <v>2045</v>
      </c>
      <c r="N79">
        <v>2050</v>
      </c>
      <c r="O79">
        <v>2055</v>
      </c>
      <c r="P79">
        <v>2060</v>
      </c>
      <c r="Q79">
        <v>2065</v>
      </c>
      <c r="R79">
        <v>2070</v>
      </c>
      <c r="S79">
        <v>2075</v>
      </c>
      <c r="T79">
        <v>2080</v>
      </c>
      <c r="U79">
        <v>2085</v>
      </c>
      <c r="V79">
        <v>2090</v>
      </c>
      <c r="W79">
        <v>2095</v>
      </c>
    </row>
    <row r="80" spans="2:23">
      <c r="B80" t="s">
        <v>19</v>
      </c>
      <c r="C80" t="s">
        <v>0</v>
      </c>
      <c r="D80">
        <v>0.59074400000000005</v>
      </c>
      <c r="E80">
        <v>0.64452299999999996</v>
      </c>
      <c r="F80">
        <v>0.70865999999999996</v>
      </c>
      <c r="G80">
        <v>0.77388999999999997</v>
      </c>
      <c r="H80">
        <v>0.84308399999999994</v>
      </c>
      <c r="I80">
        <v>0.91401100000000002</v>
      </c>
      <c r="J80">
        <v>0.98555400000000004</v>
      </c>
      <c r="K80">
        <v>1.0591200000000001</v>
      </c>
      <c r="L80">
        <v>1.15259</v>
      </c>
      <c r="M80">
        <v>1.2651600000000001</v>
      </c>
      <c r="N80">
        <v>1.4176500000000001</v>
      </c>
      <c r="O80">
        <v>1.60362</v>
      </c>
      <c r="P80">
        <v>1.85073</v>
      </c>
      <c r="Q80">
        <v>2.1478999999999999</v>
      </c>
      <c r="R80">
        <v>2.5326300000000002</v>
      </c>
      <c r="S80">
        <v>2.9706899999999998</v>
      </c>
      <c r="T80">
        <v>3.4806400000000002</v>
      </c>
      <c r="U80">
        <v>4.0517599999999998</v>
      </c>
      <c r="V80">
        <v>4.73712</v>
      </c>
      <c r="W80">
        <v>5.5540099999999999</v>
      </c>
    </row>
    <row r="81" spans="2:23">
      <c r="B81" t="s">
        <v>19</v>
      </c>
      <c r="C81" t="s">
        <v>1</v>
      </c>
      <c r="D81">
        <v>12.687799999999999</v>
      </c>
      <c r="E81">
        <v>18.2012</v>
      </c>
      <c r="F81">
        <v>18.981100000000001</v>
      </c>
      <c r="G81">
        <v>20.2882</v>
      </c>
      <c r="H81">
        <v>21.641999999999999</v>
      </c>
      <c r="I81">
        <v>22.956700000000001</v>
      </c>
      <c r="J81">
        <v>24.395399999999999</v>
      </c>
      <c r="K81">
        <v>25.845500000000001</v>
      </c>
      <c r="L81">
        <v>27.584</v>
      </c>
      <c r="M81">
        <v>29.388000000000002</v>
      </c>
      <c r="N81">
        <v>31.351600000000001</v>
      </c>
      <c r="O81">
        <v>33.338799999999999</v>
      </c>
      <c r="P81">
        <v>35.552399999999999</v>
      </c>
      <c r="Q81">
        <v>37.696199999999997</v>
      </c>
      <c r="R81">
        <v>40.1068</v>
      </c>
      <c r="S81">
        <v>42.344700000000003</v>
      </c>
      <c r="T81">
        <v>44.809199999999997</v>
      </c>
      <c r="U81">
        <v>47.326799999999999</v>
      </c>
      <c r="V81">
        <v>50.1646</v>
      </c>
      <c r="W81">
        <v>53.8307</v>
      </c>
    </row>
    <row r="82" spans="2:23">
      <c r="B82" t="s">
        <v>19</v>
      </c>
      <c r="C82" t="s">
        <v>2</v>
      </c>
      <c r="D82">
        <v>15.912699999999999</v>
      </c>
      <c r="E82">
        <v>20.622499999999999</v>
      </c>
      <c r="F82">
        <v>20.375800000000002</v>
      </c>
      <c r="G82">
        <v>22.025600000000001</v>
      </c>
      <c r="H82">
        <v>23.5379</v>
      </c>
      <c r="I82">
        <v>24.916</v>
      </c>
      <c r="J82">
        <v>26.3475</v>
      </c>
      <c r="K82">
        <v>27.840599999999998</v>
      </c>
      <c r="L82">
        <v>29.6723</v>
      </c>
      <c r="M82">
        <v>31.588699999999999</v>
      </c>
      <c r="N82">
        <v>33.9497</v>
      </c>
      <c r="O82">
        <v>36.144399999999997</v>
      </c>
      <c r="P82">
        <v>38.719299999999997</v>
      </c>
      <c r="Q82">
        <v>41.233199999999997</v>
      </c>
      <c r="R82">
        <v>44.167099999999998</v>
      </c>
      <c r="S82">
        <v>47.1252</v>
      </c>
      <c r="T82">
        <v>50.223500000000001</v>
      </c>
      <c r="U82">
        <v>53.476300000000002</v>
      </c>
      <c r="V82">
        <v>57.209499999999998</v>
      </c>
      <c r="W82">
        <v>61.6952</v>
      </c>
    </row>
    <row r="83" spans="2:23">
      <c r="B83" t="s">
        <v>19</v>
      </c>
      <c r="C83" t="s">
        <v>3</v>
      </c>
      <c r="D83">
        <v>0.31584400000000001</v>
      </c>
      <c r="E83">
        <v>1.1164799999999999</v>
      </c>
      <c r="F83">
        <v>1.67116</v>
      </c>
      <c r="G83">
        <v>2.3233199999999998</v>
      </c>
      <c r="H83">
        <v>3.0928499999999999</v>
      </c>
      <c r="I83">
        <v>3.9922900000000001</v>
      </c>
      <c r="J83">
        <v>5.0452899999999996</v>
      </c>
      <c r="K83">
        <v>6.2536699999999996</v>
      </c>
      <c r="L83">
        <v>7.6152699999999998</v>
      </c>
      <c r="M83">
        <v>9.1201899999999991</v>
      </c>
      <c r="N83">
        <v>10.789199999999999</v>
      </c>
      <c r="O83">
        <v>12.5627</v>
      </c>
      <c r="P83">
        <v>14.5585</v>
      </c>
      <c r="Q83">
        <v>16.775300000000001</v>
      </c>
      <c r="R83">
        <v>19.422899999999998</v>
      </c>
      <c r="S83">
        <v>22.486999999999998</v>
      </c>
      <c r="T83">
        <v>26.033000000000001</v>
      </c>
      <c r="U83">
        <v>29.945699999999999</v>
      </c>
      <c r="V83">
        <v>33.995100000000001</v>
      </c>
      <c r="W83">
        <v>37.4133</v>
      </c>
    </row>
    <row r="84" spans="2:23">
      <c r="B84" t="s">
        <v>19</v>
      </c>
      <c r="C84" t="s">
        <v>4</v>
      </c>
      <c r="D84">
        <v>2.31887</v>
      </c>
      <c r="E84">
        <v>3.43587</v>
      </c>
      <c r="F84">
        <v>3.9432499999999999</v>
      </c>
      <c r="G84">
        <v>4.6882400000000004</v>
      </c>
      <c r="H84">
        <v>5.4851299999999998</v>
      </c>
      <c r="I84">
        <v>6.25129</v>
      </c>
      <c r="J84">
        <v>7.1568699999999996</v>
      </c>
      <c r="K84">
        <v>8.0844000000000005</v>
      </c>
      <c r="L84">
        <v>9.4132200000000008</v>
      </c>
      <c r="M84">
        <v>10.833</v>
      </c>
      <c r="N84">
        <v>12.7072</v>
      </c>
      <c r="O84">
        <v>14.467599999999999</v>
      </c>
      <c r="P84">
        <v>16.750699999999998</v>
      </c>
      <c r="Q84">
        <v>19.1111</v>
      </c>
      <c r="R84">
        <v>22.168600000000001</v>
      </c>
      <c r="S84">
        <v>25.394500000000001</v>
      </c>
      <c r="T84">
        <v>29.026</v>
      </c>
      <c r="U84">
        <v>32.880899999999997</v>
      </c>
      <c r="V84">
        <v>37.430900000000001</v>
      </c>
      <c r="W84">
        <v>42.788800000000002</v>
      </c>
    </row>
    <row r="85" spans="2:23">
      <c r="B85" t="s">
        <v>19</v>
      </c>
      <c r="C85" t="s">
        <v>5</v>
      </c>
      <c r="D85">
        <v>1.6203700000000001</v>
      </c>
      <c r="E85">
        <v>1.5021899999999999</v>
      </c>
      <c r="F85">
        <v>1.73726</v>
      </c>
      <c r="G85">
        <v>2.0733799999999998</v>
      </c>
      <c r="H85">
        <v>2.4403000000000001</v>
      </c>
      <c r="I85">
        <v>2.8277999999999999</v>
      </c>
      <c r="J85">
        <v>3.27325</v>
      </c>
      <c r="K85">
        <v>3.7565499999999998</v>
      </c>
      <c r="L85">
        <v>4.3478599999999998</v>
      </c>
      <c r="M85">
        <v>5.0061400000000003</v>
      </c>
      <c r="N85">
        <v>5.7818199999999997</v>
      </c>
      <c r="O85">
        <v>6.6293199999999999</v>
      </c>
      <c r="P85">
        <v>7.6068100000000003</v>
      </c>
      <c r="Q85">
        <v>8.7001500000000007</v>
      </c>
      <c r="R85">
        <v>9.9539600000000004</v>
      </c>
      <c r="S85">
        <v>11.350199999999999</v>
      </c>
      <c r="T85">
        <v>12.913500000000001</v>
      </c>
      <c r="U85">
        <v>14.696999999999999</v>
      </c>
      <c r="V85">
        <v>16.691700000000001</v>
      </c>
      <c r="W85">
        <v>19.0365</v>
      </c>
    </row>
    <row r="86" spans="2:23">
      <c r="B86" t="s">
        <v>19</v>
      </c>
      <c r="C86" t="s">
        <v>6</v>
      </c>
      <c r="D86">
        <v>0.25720799999999999</v>
      </c>
      <c r="E86">
        <v>0.477655</v>
      </c>
      <c r="F86">
        <v>0.61428300000000002</v>
      </c>
      <c r="G86">
        <v>0.79533399999999999</v>
      </c>
      <c r="H86">
        <v>1.0220899999999999</v>
      </c>
      <c r="I86">
        <v>1.3049200000000001</v>
      </c>
      <c r="J86">
        <v>1.65143</v>
      </c>
      <c r="K86">
        <v>2.0720200000000002</v>
      </c>
      <c r="L86">
        <v>2.5781000000000001</v>
      </c>
      <c r="M86">
        <v>3.1749999999999998</v>
      </c>
      <c r="N86">
        <v>3.87798</v>
      </c>
      <c r="O86">
        <v>4.7165600000000003</v>
      </c>
      <c r="P86">
        <v>5.67577</v>
      </c>
      <c r="Q86">
        <v>6.7849000000000004</v>
      </c>
      <c r="R86">
        <v>8.0377899999999993</v>
      </c>
      <c r="S86">
        <v>9.4754199999999997</v>
      </c>
      <c r="T86">
        <v>11.1152</v>
      </c>
      <c r="U86">
        <v>13.004</v>
      </c>
      <c r="V86">
        <v>15.248799999999999</v>
      </c>
      <c r="W86">
        <v>17.885400000000001</v>
      </c>
    </row>
    <row r="87" spans="2:23">
      <c r="B87" t="s">
        <v>19</v>
      </c>
      <c r="C87" t="s">
        <v>7</v>
      </c>
      <c r="D87">
        <v>27.06</v>
      </c>
      <c r="E87">
        <v>31.689399999999999</v>
      </c>
      <c r="F87">
        <v>31.008199999999999</v>
      </c>
      <c r="G87">
        <v>32.753399999999999</v>
      </c>
      <c r="H87">
        <v>34.573799999999999</v>
      </c>
      <c r="I87">
        <v>36.630499999999998</v>
      </c>
      <c r="J87">
        <v>38.803199999999997</v>
      </c>
      <c r="K87">
        <v>41.1297</v>
      </c>
      <c r="L87">
        <v>43.746299999999998</v>
      </c>
      <c r="M87">
        <v>46.5505</v>
      </c>
      <c r="N87">
        <v>49.6738</v>
      </c>
      <c r="O87">
        <v>53.012099999999997</v>
      </c>
      <c r="P87">
        <v>56.649799999999999</v>
      </c>
      <c r="Q87">
        <v>60.623199999999997</v>
      </c>
      <c r="R87">
        <v>64.839200000000005</v>
      </c>
      <c r="S87">
        <v>69.168199999999999</v>
      </c>
      <c r="T87">
        <v>73.875900000000001</v>
      </c>
      <c r="U87">
        <v>78.703299999999999</v>
      </c>
      <c r="V87">
        <v>83.771600000000007</v>
      </c>
      <c r="W87">
        <v>89.113399999999999</v>
      </c>
    </row>
    <row r="88" spans="2:23">
      <c r="B88" t="s">
        <v>19</v>
      </c>
      <c r="C88" t="s">
        <v>8</v>
      </c>
      <c r="D88">
        <v>5.3656300000000003</v>
      </c>
      <c r="E88">
        <v>11.1936</v>
      </c>
      <c r="F88">
        <v>12.5166</v>
      </c>
      <c r="G88">
        <v>13.4396</v>
      </c>
      <c r="H88">
        <v>14.459899999999999</v>
      </c>
      <c r="I88">
        <v>15.574400000000001</v>
      </c>
      <c r="J88">
        <v>16.798200000000001</v>
      </c>
      <c r="K88">
        <v>18.151299999999999</v>
      </c>
      <c r="L88">
        <v>19.804500000000001</v>
      </c>
      <c r="M88">
        <v>21.592400000000001</v>
      </c>
      <c r="N88">
        <v>23.650700000000001</v>
      </c>
      <c r="O88">
        <v>25.7332</v>
      </c>
      <c r="P88">
        <v>28.152999999999999</v>
      </c>
      <c r="Q88">
        <v>30.6111</v>
      </c>
      <c r="R88">
        <v>33.485100000000003</v>
      </c>
      <c r="S88">
        <v>36.4084</v>
      </c>
      <c r="T88">
        <v>39.6357</v>
      </c>
      <c r="U88">
        <v>42.874099999999999</v>
      </c>
      <c r="V88">
        <v>46.661200000000001</v>
      </c>
      <c r="W88">
        <v>51.095399999999998</v>
      </c>
    </row>
    <row r="89" spans="2:23">
      <c r="B89" t="s">
        <v>19</v>
      </c>
      <c r="C89" t="s">
        <v>9</v>
      </c>
      <c r="D89">
        <v>2.7192500000000002</v>
      </c>
      <c r="E89">
        <v>3.49092</v>
      </c>
      <c r="F89">
        <v>3.8231099999999998</v>
      </c>
      <c r="G89">
        <v>4.1189999999999998</v>
      </c>
      <c r="H89">
        <v>4.5039999999999996</v>
      </c>
      <c r="I89">
        <v>4.9045500000000004</v>
      </c>
      <c r="J89">
        <v>5.3471500000000001</v>
      </c>
      <c r="K89">
        <v>5.7802199999999999</v>
      </c>
      <c r="L89">
        <v>6.3278800000000004</v>
      </c>
      <c r="M89">
        <v>6.9039200000000003</v>
      </c>
      <c r="N89">
        <v>7.6504500000000002</v>
      </c>
      <c r="O89">
        <v>8.4196399999999993</v>
      </c>
      <c r="P89">
        <v>9.4279399999999995</v>
      </c>
      <c r="Q89">
        <v>10.614699999999999</v>
      </c>
      <c r="R89">
        <v>12.178100000000001</v>
      </c>
      <c r="S89">
        <v>14.020799999999999</v>
      </c>
      <c r="T89">
        <v>16.2193</v>
      </c>
      <c r="U89">
        <v>18.6996</v>
      </c>
      <c r="V89">
        <v>21.406700000000001</v>
      </c>
      <c r="W89">
        <v>24.158000000000001</v>
      </c>
    </row>
    <row r="90" spans="2:23">
      <c r="B90" t="s">
        <v>19</v>
      </c>
      <c r="C90" t="s">
        <v>10</v>
      </c>
      <c r="D90">
        <v>2.6966800000000002</v>
      </c>
      <c r="E90">
        <v>3.4510399999999999</v>
      </c>
      <c r="F90">
        <v>3.7965</v>
      </c>
      <c r="G90">
        <v>4.1957800000000001</v>
      </c>
      <c r="H90">
        <v>4.6405500000000002</v>
      </c>
      <c r="I90">
        <v>5.0982900000000004</v>
      </c>
      <c r="J90">
        <v>5.5831999999999997</v>
      </c>
      <c r="K90">
        <v>6.0517599999999998</v>
      </c>
      <c r="L90">
        <v>6.6226200000000004</v>
      </c>
      <c r="M90">
        <v>7.1817399999999996</v>
      </c>
      <c r="N90">
        <v>7.84117</v>
      </c>
      <c r="O90">
        <v>8.4291800000000006</v>
      </c>
      <c r="P90">
        <v>9.1531500000000001</v>
      </c>
      <c r="Q90">
        <v>9.8821999999999992</v>
      </c>
      <c r="R90">
        <v>10.8291</v>
      </c>
      <c r="S90">
        <v>11.7951</v>
      </c>
      <c r="T90">
        <v>12.9535</v>
      </c>
      <c r="U90">
        <v>14.1477</v>
      </c>
      <c r="V90">
        <v>15.478</v>
      </c>
      <c r="W90">
        <v>16.863</v>
      </c>
    </row>
    <row r="91" spans="2:23">
      <c r="B91" t="s">
        <v>19</v>
      </c>
      <c r="C91" t="s">
        <v>11</v>
      </c>
      <c r="D91">
        <v>0.89122199999999996</v>
      </c>
      <c r="E91">
        <v>1.4052</v>
      </c>
      <c r="F91">
        <v>1.52823</v>
      </c>
      <c r="G91">
        <v>1.89829</v>
      </c>
      <c r="H91">
        <v>2.3469600000000002</v>
      </c>
      <c r="I91">
        <v>2.8573300000000001</v>
      </c>
      <c r="J91">
        <v>3.4504600000000001</v>
      </c>
      <c r="K91">
        <v>4.12826</v>
      </c>
      <c r="L91">
        <v>4.9028200000000002</v>
      </c>
      <c r="M91">
        <v>5.8145600000000002</v>
      </c>
      <c r="N91">
        <v>6.8580500000000004</v>
      </c>
      <c r="O91">
        <v>8.1361299999999996</v>
      </c>
      <c r="P91">
        <v>9.6045800000000003</v>
      </c>
      <c r="Q91">
        <v>11.343999999999999</v>
      </c>
      <c r="R91">
        <v>13.212400000000001</v>
      </c>
      <c r="S91">
        <v>15.4208</v>
      </c>
      <c r="T91">
        <v>17.822199999999999</v>
      </c>
      <c r="U91">
        <v>20.586500000000001</v>
      </c>
      <c r="V91">
        <v>23.653700000000001</v>
      </c>
      <c r="W91">
        <v>27.1723</v>
      </c>
    </row>
    <row r="92" spans="2:23">
      <c r="B92" t="s">
        <v>19</v>
      </c>
      <c r="C92" t="s">
        <v>12</v>
      </c>
      <c r="D92">
        <v>22.897500000000001</v>
      </c>
      <c r="E92">
        <v>30.374500000000001</v>
      </c>
      <c r="F92">
        <v>29.844100000000001</v>
      </c>
      <c r="G92">
        <v>31.9893</v>
      </c>
      <c r="H92">
        <v>34.077599999999997</v>
      </c>
      <c r="I92">
        <v>36.085299999999997</v>
      </c>
      <c r="J92">
        <v>38.149000000000001</v>
      </c>
      <c r="K92">
        <v>40.246499999999997</v>
      </c>
      <c r="L92">
        <v>42.875</v>
      </c>
      <c r="M92">
        <v>45.429600000000001</v>
      </c>
      <c r="N92">
        <v>48.6143</v>
      </c>
      <c r="O92">
        <v>51.477600000000002</v>
      </c>
      <c r="P92">
        <v>54.941099999999999</v>
      </c>
      <c r="Q92">
        <v>58.485300000000002</v>
      </c>
      <c r="R92">
        <v>62.625300000000003</v>
      </c>
      <c r="S92">
        <v>67.028700000000001</v>
      </c>
      <c r="T92">
        <v>71.755700000000004</v>
      </c>
      <c r="U92">
        <v>76.598799999999997</v>
      </c>
      <c r="V92">
        <v>82.353700000000003</v>
      </c>
      <c r="W92">
        <v>88.518600000000006</v>
      </c>
    </row>
    <row r="93" spans="2:23">
      <c r="B93" t="s">
        <v>19</v>
      </c>
      <c r="C93" t="s">
        <v>13</v>
      </c>
      <c r="D93">
        <v>12.995799999999999</v>
      </c>
      <c r="E93">
        <v>16.474799999999998</v>
      </c>
      <c r="F93">
        <v>16.3492</v>
      </c>
      <c r="G93">
        <v>17.411100000000001</v>
      </c>
      <c r="H93">
        <v>18.615600000000001</v>
      </c>
      <c r="I93">
        <v>19.8398</v>
      </c>
      <c r="J93">
        <v>21.123200000000001</v>
      </c>
      <c r="K93">
        <v>22.320799999999998</v>
      </c>
      <c r="L93">
        <v>23.726500000000001</v>
      </c>
      <c r="M93">
        <v>25.1297</v>
      </c>
      <c r="N93">
        <v>26.802199999999999</v>
      </c>
      <c r="O93">
        <v>28.407299999999999</v>
      </c>
      <c r="P93">
        <v>30.360600000000002</v>
      </c>
      <c r="Q93">
        <v>32.2836</v>
      </c>
      <c r="R93">
        <v>34.6922</v>
      </c>
      <c r="S93">
        <v>37.004399999999997</v>
      </c>
      <c r="T93">
        <v>39.5214</v>
      </c>
      <c r="U93">
        <v>41.925899999999999</v>
      </c>
      <c r="V93">
        <v>44.736400000000003</v>
      </c>
      <c r="W93">
        <v>47.972200000000001</v>
      </c>
    </row>
    <row r="95" spans="2:23">
      <c r="B95" t="s">
        <v>44</v>
      </c>
    </row>
    <row r="96" spans="2:23">
      <c r="E96">
        <v>2005</v>
      </c>
      <c r="F96">
        <v>2010</v>
      </c>
      <c r="G96">
        <v>2015</v>
      </c>
      <c r="H96">
        <v>2020</v>
      </c>
      <c r="I96">
        <v>2025</v>
      </c>
      <c r="J96">
        <v>2030</v>
      </c>
      <c r="K96">
        <v>2035</v>
      </c>
      <c r="L96">
        <v>2040</v>
      </c>
      <c r="M96">
        <v>2045</v>
      </c>
      <c r="N96">
        <v>2050</v>
      </c>
      <c r="O96">
        <v>2055</v>
      </c>
      <c r="P96">
        <v>2060</v>
      </c>
      <c r="Q96">
        <v>2065</v>
      </c>
      <c r="R96">
        <v>2070</v>
      </c>
      <c r="S96">
        <v>2075</v>
      </c>
      <c r="T96">
        <v>2080</v>
      </c>
      <c r="U96">
        <v>2085</v>
      </c>
      <c r="V96">
        <v>2090</v>
      </c>
      <c r="W96">
        <v>2095</v>
      </c>
    </row>
    <row r="97" spans="1:23">
      <c r="B97" t="s">
        <v>0</v>
      </c>
      <c r="E97">
        <f t="shared" ref="E97:W97" si="14">LOG((E63/D63),(E80/D80))</f>
        <v>5.8164534351157213</v>
      </c>
      <c r="F97">
        <f t="shared" si="14"/>
        <v>2.0864113998698297</v>
      </c>
      <c r="G97">
        <f t="shared" si="14"/>
        <v>1.9245167740632123</v>
      </c>
      <c r="H97">
        <f t="shared" si="14"/>
        <v>1.7464393654542161</v>
      </c>
      <c r="I97">
        <f t="shared" si="14"/>
        <v>1.715073843536346</v>
      </c>
      <c r="J97">
        <f t="shared" si="14"/>
        <v>1.6118794128077722</v>
      </c>
      <c r="K97">
        <f t="shared" si="14"/>
        <v>1.6518848047108856</v>
      </c>
      <c r="L97">
        <f t="shared" si="14"/>
        <v>1.3049707668996233</v>
      </c>
      <c r="M97">
        <f t="shared" si="14"/>
        <v>1.2808280103919099</v>
      </c>
      <c r="N97">
        <f t="shared" si="14"/>
        <v>1.090358696007488</v>
      </c>
      <c r="O97">
        <f t="shared" si="14"/>
        <v>1.1468000504985316</v>
      </c>
      <c r="P97">
        <f t="shared" si="14"/>
        <v>1.0055800921142855</v>
      </c>
      <c r="Q97">
        <f t="shared" si="14"/>
        <v>0.98374036983301483</v>
      </c>
      <c r="R97">
        <f t="shared" si="14"/>
        <v>0.85455113577394703</v>
      </c>
      <c r="S97">
        <f t="shared" si="14"/>
        <v>0.84034358912052876</v>
      </c>
      <c r="T97">
        <f t="shared" si="14"/>
        <v>0.78252137957271672</v>
      </c>
      <c r="U97">
        <f t="shared" si="14"/>
        <v>0.72882521132017031</v>
      </c>
      <c r="V97">
        <f t="shared" si="14"/>
        <v>0.66574600056308242</v>
      </c>
      <c r="W97">
        <f t="shared" si="14"/>
        <v>0.61017486478027316</v>
      </c>
    </row>
    <row r="98" spans="1:23">
      <c r="B98" t="s">
        <v>1</v>
      </c>
      <c r="E98">
        <f t="shared" ref="E98:W98" si="15">LOG((E64/D64),(E81/D81))</f>
        <v>0.98321529566819799</v>
      </c>
      <c r="F98">
        <f t="shared" si="15"/>
        <v>1.6002219917407814</v>
      </c>
      <c r="G98">
        <f t="shared" si="15"/>
        <v>1.1386604277527403</v>
      </c>
      <c r="H98">
        <f t="shared" si="15"/>
        <v>1.0870157464195345</v>
      </c>
      <c r="I98">
        <f t="shared" si="15"/>
        <v>1.1798135880280227</v>
      </c>
      <c r="J98">
        <f t="shared" si="15"/>
        <v>1.0572414792765559</v>
      </c>
      <c r="K98">
        <f t="shared" si="15"/>
        <v>1.0230967293796414</v>
      </c>
      <c r="L98">
        <f t="shared" si="15"/>
        <v>0.85188674696806832</v>
      </c>
      <c r="M98">
        <f t="shared" si="15"/>
        <v>0.80517176315845773</v>
      </c>
      <c r="N98">
        <f t="shared" si="15"/>
        <v>0.69587017838502641</v>
      </c>
      <c r="O98">
        <f t="shared" si="15"/>
        <v>0.64615619214316689</v>
      </c>
      <c r="P98">
        <f t="shared" si="15"/>
        <v>0.53087751917293247</v>
      </c>
      <c r="Q98">
        <f t="shared" si="15"/>
        <v>0.45714431384601867</v>
      </c>
      <c r="R98">
        <f t="shared" si="15"/>
        <v>0.3441261793423831</v>
      </c>
      <c r="S98">
        <f t="shared" si="15"/>
        <v>0.26098149197640447</v>
      </c>
      <c r="T98">
        <f t="shared" si="15"/>
        <v>0.19291245021944461</v>
      </c>
      <c r="U98">
        <f t="shared" si="15"/>
        <v>0.14249182115413439</v>
      </c>
      <c r="V98">
        <f t="shared" si="15"/>
        <v>0.12417853303470085</v>
      </c>
      <c r="W98">
        <f t="shared" si="15"/>
        <v>0.15849118130667128</v>
      </c>
    </row>
    <row r="99" spans="1:23">
      <c r="B99" t="s">
        <v>2</v>
      </c>
      <c r="E99">
        <f t="shared" ref="E99:W99" si="16">LOG((E65/D65),(E82/D82))</f>
        <v>0.99536787679395677</v>
      </c>
      <c r="F99">
        <f t="shared" si="16"/>
        <v>-3.4865552743507697</v>
      </c>
      <c r="G99">
        <f t="shared" si="16"/>
        <v>0.97388800881730042</v>
      </c>
      <c r="H99">
        <f t="shared" si="16"/>
        <v>0.91188462213170307</v>
      </c>
      <c r="I99">
        <f t="shared" si="16"/>
        <v>0.89127018856755769</v>
      </c>
      <c r="J99">
        <f t="shared" si="16"/>
        <v>0.7452228397988292</v>
      </c>
      <c r="K99">
        <f t="shared" si="16"/>
        <v>0.71379736862798138</v>
      </c>
      <c r="L99">
        <f t="shared" si="16"/>
        <v>0.55205486520883873</v>
      </c>
      <c r="M99">
        <f t="shared" si="16"/>
        <v>0.55538775069675483</v>
      </c>
      <c r="N99">
        <f t="shared" si="16"/>
        <v>0.48345741089933181</v>
      </c>
      <c r="O99">
        <f t="shared" si="16"/>
        <v>0.5201637697361392</v>
      </c>
      <c r="P99">
        <f t="shared" si="16"/>
        <v>0.46717980677984838</v>
      </c>
      <c r="Q99">
        <f t="shared" si="16"/>
        <v>0.48207419651953454</v>
      </c>
      <c r="R99">
        <f t="shared" si="16"/>
        <v>0.43826409754776141</v>
      </c>
      <c r="S99">
        <f t="shared" si="16"/>
        <v>0.45878639022544576</v>
      </c>
      <c r="T99">
        <f t="shared" si="16"/>
        <v>0.45605249565604788</v>
      </c>
      <c r="U99">
        <f t="shared" si="16"/>
        <v>0.46406411169833806</v>
      </c>
      <c r="V99">
        <f t="shared" si="16"/>
        <v>0.4349489457027832</v>
      </c>
      <c r="W99">
        <f t="shared" si="16"/>
        <v>0.39126836438314072</v>
      </c>
    </row>
    <row r="100" spans="1:23">
      <c r="B100" t="s">
        <v>3</v>
      </c>
      <c r="E100">
        <f t="shared" ref="E100:W100" si="17">LOG((E66/D66),(E83/D83))</f>
        <v>1.0403943394888306</v>
      </c>
      <c r="F100">
        <f t="shared" si="17"/>
        <v>0.86119637539226035</v>
      </c>
      <c r="G100">
        <f t="shared" si="17"/>
        <v>0.83660683485322518</v>
      </c>
      <c r="H100">
        <f t="shared" si="17"/>
        <v>0.79559222511609351</v>
      </c>
      <c r="I100">
        <f t="shared" si="17"/>
        <v>0.72709337333152502</v>
      </c>
      <c r="J100">
        <f t="shared" si="17"/>
        <v>0.68489070734597801</v>
      </c>
      <c r="K100">
        <f t="shared" si="17"/>
        <v>0.64559109892826638</v>
      </c>
      <c r="L100">
        <f t="shared" si="17"/>
        <v>0.60034935580794879</v>
      </c>
      <c r="M100">
        <f t="shared" si="17"/>
        <v>0.57044610031088883</v>
      </c>
      <c r="N100">
        <f t="shared" si="17"/>
        <v>0.53094835896751003</v>
      </c>
      <c r="O100">
        <f t="shared" si="17"/>
        <v>0.5075229149008823</v>
      </c>
      <c r="P100">
        <f t="shared" si="17"/>
        <v>0.48182892415748352</v>
      </c>
      <c r="Q100">
        <f t="shared" si="17"/>
        <v>0.47771215029387154</v>
      </c>
      <c r="R100">
        <f t="shared" si="17"/>
        <v>0.46417520559029074</v>
      </c>
      <c r="S100">
        <f t="shared" si="17"/>
        <v>0.4633973425862094</v>
      </c>
      <c r="T100">
        <f t="shared" si="17"/>
        <v>0.44274997854642539</v>
      </c>
      <c r="U100">
        <f t="shared" si="17"/>
        <v>0.42770799094672846</v>
      </c>
      <c r="V100">
        <f t="shared" si="17"/>
        <v>0.35755036513857558</v>
      </c>
      <c r="W100">
        <f t="shared" si="17"/>
        <v>0.20258212782328483</v>
      </c>
    </row>
    <row r="101" spans="1:23">
      <c r="B101" t="s">
        <v>4</v>
      </c>
      <c r="E101">
        <f t="shared" ref="E101:W101" si="18">LOG((E67/D67),(E84/D84))</f>
        <v>0.93485010598607976</v>
      </c>
      <c r="F101">
        <f t="shared" si="18"/>
        <v>0.6063855865956842</v>
      </c>
      <c r="G101">
        <f t="shared" si="18"/>
        <v>0.58362542450868293</v>
      </c>
      <c r="H101">
        <f t="shared" si="18"/>
        <v>0.54628787085499697</v>
      </c>
      <c r="I101">
        <f t="shared" si="18"/>
        <v>0.48702037503968271</v>
      </c>
      <c r="J101">
        <f t="shared" si="18"/>
        <v>0.46175620612518636</v>
      </c>
      <c r="K101">
        <f t="shared" si="18"/>
        <v>0.40178793849530275</v>
      </c>
      <c r="L101">
        <f t="shared" si="18"/>
        <v>0.39517780626408744</v>
      </c>
      <c r="M101">
        <f t="shared" si="18"/>
        <v>0.33760942002152972</v>
      </c>
      <c r="N101">
        <f t="shared" si="18"/>
        <v>0.35197929297207509</v>
      </c>
      <c r="O101">
        <f t="shared" si="18"/>
        <v>0.1447660066349182</v>
      </c>
      <c r="P101">
        <f t="shared" si="18"/>
        <v>0.17039218936850728</v>
      </c>
      <c r="Q101">
        <f t="shared" si="18"/>
        <v>6.6193692070430118E-2</v>
      </c>
      <c r="R101">
        <f t="shared" si="18"/>
        <v>0.28303921008094257</v>
      </c>
      <c r="S101">
        <f t="shared" si="18"/>
        <v>0.20558226592326062</v>
      </c>
      <c r="T101">
        <f t="shared" si="18"/>
        <v>0.19025478886354757</v>
      </c>
      <c r="U101">
        <f t="shared" si="18"/>
        <v>0.15907406908993635</v>
      </c>
      <c r="V101">
        <f t="shared" si="18"/>
        <v>0.22124713096422929</v>
      </c>
      <c r="W101">
        <f t="shared" si="18"/>
        <v>0.30621892079590102</v>
      </c>
    </row>
    <row r="102" spans="1:23">
      <c r="B102" t="s">
        <v>5</v>
      </c>
      <c r="E102">
        <f t="shared" ref="E102:W102" si="19">LOG((E68/D68),(E85/D85))</f>
        <v>5.9911068358571624</v>
      </c>
      <c r="F102">
        <f t="shared" si="19"/>
        <v>0.89011700718618003</v>
      </c>
      <c r="G102">
        <f t="shared" si="19"/>
        <v>0.85091202792083487</v>
      </c>
      <c r="H102">
        <f t="shared" si="19"/>
        <v>0.84456031823399957</v>
      </c>
      <c r="I102">
        <f t="shared" si="19"/>
        <v>0.78645650163530501</v>
      </c>
      <c r="J102">
        <f t="shared" si="19"/>
        <v>0.77481338192357885</v>
      </c>
      <c r="K102">
        <f t="shared" si="19"/>
        <v>0.7424792356851212</v>
      </c>
      <c r="L102">
        <f t="shared" si="19"/>
        <v>0.71094991689434417</v>
      </c>
      <c r="M102">
        <f t="shared" si="19"/>
        <v>0.67831798933398135</v>
      </c>
      <c r="N102">
        <f t="shared" si="19"/>
        <v>0.66650054720695162</v>
      </c>
      <c r="O102">
        <f t="shared" si="19"/>
        <v>0.59932152608705591</v>
      </c>
      <c r="P102">
        <f t="shared" si="19"/>
        <v>0.58275832039958586</v>
      </c>
      <c r="Q102">
        <f t="shared" si="19"/>
        <v>0.54088523301347624</v>
      </c>
      <c r="R102">
        <f t="shared" si="19"/>
        <v>0.51700370708338139</v>
      </c>
      <c r="S102">
        <f t="shared" si="19"/>
        <v>0.48580196205901105</v>
      </c>
      <c r="T102">
        <f t="shared" si="19"/>
        <v>0.47852991073773615</v>
      </c>
      <c r="U102">
        <f t="shared" si="19"/>
        <v>0.43565342120452805</v>
      </c>
      <c r="V102">
        <f t="shared" si="19"/>
        <v>0.46243588527124757</v>
      </c>
      <c r="W102">
        <f t="shared" si="19"/>
        <v>0.50672875312716459</v>
      </c>
    </row>
    <row r="103" spans="1:23">
      <c r="B103" t="s">
        <v>6</v>
      </c>
      <c r="E103">
        <f t="shared" ref="E103:W103" si="20">LOG((E69/D69),(E86/D86))</f>
        <v>0.59747113470064062</v>
      </c>
      <c r="F103">
        <f t="shared" si="20"/>
        <v>1.2766928666081159</v>
      </c>
      <c r="G103">
        <f t="shared" si="20"/>
        <v>1.0772653096787919</v>
      </c>
      <c r="H103">
        <f t="shared" si="20"/>
        <v>0.99170321570895736</v>
      </c>
      <c r="I103">
        <f t="shared" si="20"/>
        <v>0.95008584992384915</v>
      </c>
      <c r="J103">
        <f t="shared" si="20"/>
        <v>0.87303117511272343</v>
      </c>
      <c r="K103">
        <f t="shared" si="20"/>
        <v>0.83394427136291471</v>
      </c>
      <c r="L103">
        <f t="shared" si="20"/>
        <v>0.7616908820680609</v>
      </c>
      <c r="M103">
        <f t="shared" si="20"/>
        <v>0.73215601457135782</v>
      </c>
      <c r="N103">
        <f t="shared" si="20"/>
        <v>0.69666361311292346</v>
      </c>
      <c r="O103">
        <f t="shared" si="20"/>
        <v>0.63804121977080319</v>
      </c>
      <c r="P103">
        <f t="shared" si="20"/>
        <v>0.59700561188797585</v>
      </c>
      <c r="Q103">
        <f t="shared" si="20"/>
        <v>0.54254005027288887</v>
      </c>
      <c r="R103">
        <f t="shared" si="20"/>
        <v>0.50225738851679735</v>
      </c>
      <c r="S103">
        <f t="shared" si="20"/>
        <v>0.44640673550310328</v>
      </c>
      <c r="T103">
        <f t="shared" si="20"/>
        <v>0.40723312735052547</v>
      </c>
      <c r="U103">
        <f t="shared" si="20"/>
        <v>0.33432523521072538</v>
      </c>
      <c r="V103">
        <f t="shared" si="20"/>
        <v>0.32609929597303117</v>
      </c>
      <c r="W103">
        <f t="shared" si="20"/>
        <v>0.32549355857868267</v>
      </c>
    </row>
    <row r="104" spans="1:23">
      <c r="B104" t="s">
        <v>7</v>
      </c>
      <c r="E104">
        <f t="shared" ref="E104:W104" si="21">LOG((E70/D70),(E87/D87))</f>
        <v>1.3026793098635789</v>
      </c>
      <c r="F104">
        <f t="shared" si="21"/>
        <v>0.74486113431717349</v>
      </c>
      <c r="G104">
        <f t="shared" si="21"/>
        <v>0.29675256060329402</v>
      </c>
      <c r="H104">
        <f t="shared" si="21"/>
        <v>0.25102600174993495</v>
      </c>
      <c r="I104">
        <f t="shared" si="21"/>
        <v>0.16092466886713375</v>
      </c>
      <c r="J104">
        <f t="shared" si="21"/>
        <v>0.16464987129871542</v>
      </c>
      <c r="K104">
        <f t="shared" si="21"/>
        <v>0.1286790443201527</v>
      </c>
      <c r="L104">
        <f t="shared" si="21"/>
        <v>0.16013041159233091</v>
      </c>
      <c r="M104">
        <f t="shared" si="21"/>
        <v>0.12337629215233092</v>
      </c>
      <c r="N104">
        <f t="shared" si="21"/>
        <v>0.11134298687610747</v>
      </c>
      <c r="O104">
        <f t="shared" si="21"/>
        <v>5.2148637394665749E-2</v>
      </c>
      <c r="P104">
        <f t="shared" si="21"/>
        <v>1.9865083814782733E-2</v>
      </c>
      <c r="Q104">
        <f t="shared" si="21"/>
        <v>-2.3071847742149945E-2</v>
      </c>
      <c r="R104">
        <f t="shared" si="21"/>
        <v>-7.048432560937333E-2</v>
      </c>
      <c r="S104">
        <f t="shared" si="21"/>
        <v>-0.12418176358392634</v>
      </c>
      <c r="T104">
        <f t="shared" si="21"/>
        <v>-0.13826486904166463</v>
      </c>
      <c r="U104">
        <f t="shared" si="21"/>
        <v>-0.14310873965690063</v>
      </c>
      <c r="V104">
        <f t="shared" si="21"/>
        <v>-9.5571182937965779E-2</v>
      </c>
      <c r="W104">
        <f t="shared" si="21"/>
        <v>1.5205247445697916E-2</v>
      </c>
    </row>
    <row r="105" spans="1:23">
      <c r="B105" t="s">
        <v>8</v>
      </c>
      <c r="E105">
        <f t="shared" ref="E105:W105" si="22">LOG((E71/D71),(E88/D88))</f>
        <v>1.1570537383461312</v>
      </c>
      <c r="F105">
        <f t="shared" si="22"/>
        <v>0.53093609926842633</v>
      </c>
      <c r="G105">
        <f t="shared" si="22"/>
        <v>0.51481569758159018</v>
      </c>
      <c r="H105">
        <f t="shared" si="22"/>
        <v>0.41257430037279275</v>
      </c>
      <c r="I105">
        <f t="shared" si="22"/>
        <v>0.26731313283033475</v>
      </c>
      <c r="J105">
        <f t="shared" si="22"/>
        <v>0.26678504159250666</v>
      </c>
      <c r="K105">
        <f t="shared" si="22"/>
        <v>0.27350759101579464</v>
      </c>
      <c r="L105">
        <f t="shared" si="22"/>
        <v>0.2416483403496589</v>
      </c>
      <c r="M105">
        <f t="shared" si="22"/>
        <v>0.24905883243778282</v>
      </c>
      <c r="N105">
        <f t="shared" si="22"/>
        <v>0.20695976009663972</v>
      </c>
      <c r="O105">
        <f t="shared" si="22"/>
        <v>0.38720884397475097</v>
      </c>
      <c r="P105">
        <f t="shared" si="22"/>
        <v>0.31448832893275774</v>
      </c>
      <c r="Q105">
        <f t="shared" si="22"/>
        <v>0.30349560164760225</v>
      </c>
      <c r="R105">
        <f t="shared" si="22"/>
        <v>0.18337223925073809</v>
      </c>
      <c r="S105">
        <f t="shared" si="22"/>
        <v>0.16186812524596303</v>
      </c>
      <c r="T105">
        <f t="shared" si="22"/>
        <v>0.10372488528996664</v>
      </c>
      <c r="U105">
        <f t="shared" si="22"/>
        <v>9.9232525187037027E-2</v>
      </c>
      <c r="V105">
        <f t="shared" si="22"/>
        <v>9.8507084215647286E-2</v>
      </c>
      <c r="W105">
        <f t="shared" si="22"/>
        <v>0.15124564943308522</v>
      </c>
    </row>
    <row r="106" spans="1:23">
      <c r="B106" t="s">
        <v>9</v>
      </c>
      <c r="E106">
        <f t="shared" ref="E106:W106" si="23">LOG((E72/D72),(E89/D89))</f>
        <v>1.974834932300872</v>
      </c>
      <c r="F106">
        <f t="shared" si="23"/>
        <v>1.3372763164987587</v>
      </c>
      <c r="G106">
        <f t="shared" si="23"/>
        <v>1.4627831388261079</v>
      </c>
      <c r="H106">
        <f t="shared" si="23"/>
        <v>1.2800990730399127</v>
      </c>
      <c r="I106">
        <f t="shared" si="23"/>
        <v>1.1668300373874714</v>
      </c>
      <c r="J106">
        <f t="shared" si="23"/>
        <v>1.1004937071452841</v>
      </c>
      <c r="K106">
        <f t="shared" si="23"/>
        <v>1.0657152662299894</v>
      </c>
      <c r="L106">
        <f t="shared" si="23"/>
        <v>0.95827133136308451</v>
      </c>
      <c r="M106">
        <f t="shared" si="23"/>
        <v>0.91597192685656303</v>
      </c>
      <c r="N106">
        <f t="shared" si="23"/>
        <v>0.85340070082857111</v>
      </c>
      <c r="O106">
        <f t="shared" si="23"/>
        <v>0.77840024908234851</v>
      </c>
      <c r="P106">
        <f t="shared" si="23"/>
        <v>0.739177070764511</v>
      </c>
      <c r="Q106">
        <f t="shared" si="23"/>
        <v>0.70016943380254071</v>
      </c>
      <c r="R106">
        <f t="shared" si="23"/>
        <v>0.65297541241334833</v>
      </c>
      <c r="S106">
        <f t="shared" si="23"/>
        <v>0.62022876840067354</v>
      </c>
      <c r="T106">
        <f t="shared" si="23"/>
        <v>0.59334566902882113</v>
      </c>
      <c r="U106">
        <f t="shared" si="23"/>
        <v>0.52807560689876532</v>
      </c>
      <c r="V106">
        <f t="shared" si="23"/>
        <v>0.48890324008853164</v>
      </c>
      <c r="W106">
        <f t="shared" si="23"/>
        <v>0.42293383833302101</v>
      </c>
    </row>
    <row r="107" spans="1:23">
      <c r="B107" t="s">
        <v>10</v>
      </c>
      <c r="E107">
        <f t="shared" ref="E107:W107" si="24">LOG((E73/D73),(E90/D90))</f>
        <v>2.3731659931543896</v>
      </c>
      <c r="F107">
        <f t="shared" si="24"/>
        <v>1.9328803865334545</v>
      </c>
      <c r="G107">
        <f t="shared" si="24"/>
        <v>1.7185312985963648</v>
      </c>
      <c r="H107">
        <f t="shared" si="24"/>
        <v>1.579191723499529</v>
      </c>
      <c r="I107">
        <f t="shared" si="24"/>
        <v>1.4607112146493444</v>
      </c>
      <c r="J107">
        <f t="shared" si="24"/>
        <v>1.4006815236610177</v>
      </c>
      <c r="K107">
        <f t="shared" si="24"/>
        <v>1.4116658640506026</v>
      </c>
      <c r="L107">
        <f t="shared" si="24"/>
        <v>1.2559668245654163</v>
      </c>
      <c r="M107">
        <f t="shared" si="24"/>
        <v>1.2566327918847238</v>
      </c>
      <c r="N107">
        <f t="shared" si="24"/>
        <v>1.1342347151808594</v>
      </c>
      <c r="O107">
        <f t="shared" si="24"/>
        <v>1.1319798109962855</v>
      </c>
      <c r="P107">
        <f t="shared" si="24"/>
        <v>0.98413091013218257</v>
      </c>
      <c r="Q107">
        <f t="shared" si="24"/>
        <v>0.92535310895964118</v>
      </c>
      <c r="R107">
        <f t="shared" si="24"/>
        <v>0.76081340798223729</v>
      </c>
      <c r="S107">
        <f t="shared" si="24"/>
        <v>0.69843413721852154</v>
      </c>
      <c r="T107">
        <f t="shared" si="24"/>
        <v>0.62442364637638648</v>
      </c>
      <c r="U107">
        <f t="shared" si="24"/>
        <v>0.54487463147439774</v>
      </c>
      <c r="V107">
        <f t="shared" si="24"/>
        <v>0.50242927079907662</v>
      </c>
      <c r="W107">
        <f t="shared" si="24"/>
        <v>0.47363627632816058</v>
      </c>
    </row>
    <row r="108" spans="1:23">
      <c r="B108" t="s">
        <v>11</v>
      </c>
      <c r="E108">
        <f t="shared" ref="E108:W108" si="25">LOG((E74/D74),(E91/D91))</f>
        <v>1.7590556608516452</v>
      </c>
      <c r="F108">
        <f t="shared" si="25"/>
        <v>1.4907173514260486</v>
      </c>
      <c r="G108">
        <f t="shared" si="25"/>
        <v>0.85262003580661494</v>
      </c>
      <c r="H108">
        <f t="shared" si="25"/>
        <v>0.7881346825945631</v>
      </c>
      <c r="I108">
        <f t="shared" si="25"/>
        <v>0.75740196563280138</v>
      </c>
      <c r="J108">
        <f t="shared" si="25"/>
        <v>0.70464860461399637</v>
      </c>
      <c r="K108">
        <f t="shared" si="25"/>
        <v>0.65680803677742383</v>
      </c>
      <c r="L108">
        <f t="shared" si="25"/>
        <v>0.59803042017158892</v>
      </c>
      <c r="M108">
        <f t="shared" si="25"/>
        <v>0.54613160394070681</v>
      </c>
      <c r="N108">
        <f t="shared" si="25"/>
        <v>0.49966105651759762</v>
      </c>
      <c r="O108">
        <f t="shared" si="25"/>
        <v>0.42494879919220985</v>
      </c>
      <c r="P108">
        <f t="shared" si="25"/>
        <v>0.37465806871443313</v>
      </c>
      <c r="Q108">
        <f t="shared" si="25"/>
        <v>0.31770143396410616</v>
      </c>
      <c r="R108">
        <f t="shared" si="25"/>
        <v>0.2286210741658358</v>
      </c>
      <c r="S108">
        <f t="shared" si="25"/>
        <v>0.17111874688576054</v>
      </c>
      <c r="T108">
        <f t="shared" si="25"/>
        <v>0.10449341070856749</v>
      </c>
      <c r="U108">
        <f t="shared" si="25"/>
        <v>0.13581997673173044</v>
      </c>
      <c r="V108">
        <f t="shared" si="25"/>
        <v>7.6227725826571682E-2</v>
      </c>
      <c r="W108">
        <f t="shared" si="25"/>
        <v>2.2272676831904141E-2</v>
      </c>
    </row>
    <row r="109" spans="1:23">
      <c r="B109" t="s">
        <v>12</v>
      </c>
      <c r="E109">
        <f t="shared" ref="E109:W109" si="26">LOG((E75/D75),(E92/D92))</f>
        <v>0.92158471014787313</v>
      </c>
      <c r="F109">
        <f t="shared" si="26"/>
        <v>-3.8215586885934441</v>
      </c>
      <c r="G109">
        <f t="shared" si="26"/>
        <v>0.8987759657637302</v>
      </c>
      <c r="H109">
        <f t="shared" si="26"/>
        <v>0.86293189738677234</v>
      </c>
      <c r="I109">
        <f t="shared" si="26"/>
        <v>0.9453863592515438</v>
      </c>
      <c r="J109">
        <f t="shared" si="26"/>
        <v>0.84734339392458302</v>
      </c>
      <c r="K109">
        <f t="shared" si="26"/>
        <v>0.86400048801072404</v>
      </c>
      <c r="L109">
        <f t="shared" si="26"/>
        <v>0.7261533740772862</v>
      </c>
      <c r="M109">
        <f t="shared" si="26"/>
        <v>0.77630741106158496</v>
      </c>
      <c r="N109">
        <f t="shared" si="26"/>
        <v>0.688607669589964</v>
      </c>
      <c r="O109">
        <f t="shared" si="26"/>
        <v>0.68149802013712102</v>
      </c>
      <c r="P109">
        <f t="shared" si="26"/>
        <v>0.59923315104992125</v>
      </c>
      <c r="Q109">
        <f t="shared" si="26"/>
        <v>0.53599417123413329</v>
      </c>
      <c r="R109">
        <f t="shared" si="26"/>
        <v>0.50626368975031122</v>
      </c>
      <c r="S109">
        <f t="shared" si="26"/>
        <v>0.43045661176569811</v>
      </c>
      <c r="T109">
        <f t="shared" si="26"/>
        <v>0.4007018160529226</v>
      </c>
      <c r="U109">
        <f t="shared" si="26"/>
        <v>0.35667742142616299</v>
      </c>
      <c r="V109">
        <f t="shared" si="26"/>
        <v>0.32848715943727275</v>
      </c>
      <c r="W109">
        <f t="shared" si="26"/>
        <v>0.33669424419440497</v>
      </c>
    </row>
    <row r="110" spans="1:23">
      <c r="B110" t="s">
        <v>13</v>
      </c>
      <c r="E110">
        <f t="shared" ref="E110:W110" si="27">LOG((E76/D76),(E93/D93))</f>
        <v>1.1080140733525854</v>
      </c>
      <c r="F110">
        <f t="shared" si="27"/>
        <v>-1.1987788726256541</v>
      </c>
      <c r="G110">
        <f t="shared" si="27"/>
        <v>0.55091422523507183</v>
      </c>
      <c r="H110">
        <f t="shared" si="27"/>
        <v>0.44071370229328871</v>
      </c>
      <c r="I110">
        <f t="shared" si="27"/>
        <v>0.41024737003102951</v>
      </c>
      <c r="J110">
        <f t="shared" si="27"/>
        <v>0.29589045102223499</v>
      </c>
      <c r="K110">
        <f t="shared" si="27"/>
        <v>0.26791834991862012</v>
      </c>
      <c r="L110">
        <f t="shared" si="27"/>
        <v>0.29961566068319689</v>
      </c>
      <c r="M110">
        <f t="shared" si="27"/>
        <v>0.30538519778645801</v>
      </c>
      <c r="N110">
        <f t="shared" si="27"/>
        <v>0.23169441047878236</v>
      </c>
      <c r="O110">
        <f t="shared" si="27"/>
        <v>0.27606235696434228</v>
      </c>
      <c r="P110">
        <f t="shared" si="27"/>
        <v>0.20652347497797952</v>
      </c>
      <c r="Q110">
        <f t="shared" si="27"/>
        <v>0.18123614654209022</v>
      </c>
      <c r="R110">
        <f t="shared" si="27"/>
        <v>0.12347473113507122</v>
      </c>
      <c r="S110">
        <f t="shared" si="27"/>
        <v>9.9914064622278129E-2</v>
      </c>
      <c r="T110">
        <f t="shared" si="27"/>
        <v>8.619548242636986E-2</v>
      </c>
      <c r="U110">
        <f t="shared" si="27"/>
        <v>9.9012150331338672E-2</v>
      </c>
      <c r="V110">
        <f t="shared" si="27"/>
        <v>0.15698884479298861</v>
      </c>
      <c r="W110">
        <f t="shared" si="27"/>
        <v>0.24458563295630359</v>
      </c>
    </row>
    <row r="112" spans="1:23">
      <c r="A112" t="s">
        <v>21</v>
      </c>
      <c r="F112" t="s">
        <v>25</v>
      </c>
    </row>
    <row r="113" spans="1:13">
      <c r="A113" t="s">
        <v>14</v>
      </c>
      <c r="B113" t="s">
        <v>22</v>
      </c>
      <c r="C113" t="s">
        <v>23</v>
      </c>
      <c r="D113" t="s">
        <v>24</v>
      </c>
      <c r="F113" t="s">
        <v>14</v>
      </c>
      <c r="G113" t="s">
        <v>22</v>
      </c>
      <c r="H113" t="s">
        <v>23</v>
      </c>
      <c r="I113" t="s">
        <v>24</v>
      </c>
      <c r="J113" t="s">
        <v>26</v>
      </c>
      <c r="K113" t="s">
        <v>27</v>
      </c>
      <c r="L113" t="s">
        <v>28</v>
      </c>
      <c r="M113" t="s">
        <v>29</v>
      </c>
    </row>
    <row r="114" spans="1:13">
      <c r="A114" t="s">
        <v>0</v>
      </c>
      <c r="B114">
        <v>2020</v>
      </c>
      <c r="C114">
        <f t="shared" ref="C114:C145" si="28">INDEX($D$80:$X$93,MATCH($A114,$C$80:$C$93,0),MATCH($B114,$D$79:$X$79,0))</f>
        <v>0.84308399999999994</v>
      </c>
      <c r="D114">
        <f t="shared" ref="D114:D145" si="29">INDEX($E$97:$W$110,MATCH($A114,$B$97:$B$110,0),MATCH($B114,$E$96:$W$96,0))</f>
        <v>1.7464393654542161</v>
      </c>
      <c r="F114" t="s">
        <v>0</v>
      </c>
      <c r="G114">
        <v>2020</v>
      </c>
      <c r="H114">
        <v>0.84308399999999994</v>
      </c>
      <c r="I114">
        <v>1.8429914840198625</v>
      </c>
      <c r="J114" s="1">
        <v>0</v>
      </c>
      <c r="K114">
        <v>2.5</v>
      </c>
      <c r="L114" t="str">
        <f t="shared" ref="L114:L127" si="30">J114&amp;"-"&amp;K114</f>
        <v>0-2.5</v>
      </c>
      <c r="M114">
        <f t="shared" ref="M114:M126" si="31">AVERAGEIFS($I$114:$I$197,$H$114:$H$197,"&gt;"&amp;J114,$H$114:$H$197,"&lt;"&amp;K114)</f>
        <v>1.2463893964908772</v>
      </c>
    </row>
    <row r="115" spans="1:13">
      <c r="A115" t="s">
        <v>1</v>
      </c>
      <c r="B115">
        <v>2020</v>
      </c>
      <c r="C115">
        <f t="shared" si="28"/>
        <v>21.641999999999999</v>
      </c>
      <c r="D115">
        <f t="shared" si="29"/>
        <v>1.0870157464195345</v>
      </c>
      <c r="F115" t="s">
        <v>6</v>
      </c>
      <c r="G115">
        <v>2020</v>
      </c>
      <c r="H115">
        <v>1.0220899999999999</v>
      </c>
      <c r="I115">
        <v>1.2221923895595665</v>
      </c>
      <c r="J115">
        <v>2.5</v>
      </c>
      <c r="K115">
        <v>5</v>
      </c>
      <c r="L115" t="str">
        <f t="shared" si="30"/>
        <v>2.5-5</v>
      </c>
      <c r="M115">
        <f t="shared" si="31"/>
        <v>1.0815846567334246</v>
      </c>
    </row>
    <row r="116" spans="1:13">
      <c r="A116" t="s">
        <v>2</v>
      </c>
      <c r="B116">
        <v>2020</v>
      </c>
      <c r="C116">
        <f t="shared" si="28"/>
        <v>23.5379</v>
      </c>
      <c r="D116">
        <f t="shared" si="29"/>
        <v>0.91188462213170307</v>
      </c>
      <c r="F116" t="s">
        <v>0</v>
      </c>
      <c r="G116">
        <v>2035</v>
      </c>
      <c r="H116">
        <v>1.0591200000000001</v>
      </c>
      <c r="I116">
        <v>1.7858073423807779</v>
      </c>
      <c r="J116" s="1">
        <f>J114+5</f>
        <v>5</v>
      </c>
      <c r="K116">
        <f t="shared" ref="K116:K126" si="32">J117</f>
        <v>10</v>
      </c>
      <c r="L116" t="str">
        <f t="shared" si="30"/>
        <v>5-10</v>
      </c>
      <c r="M116">
        <f t="shared" si="31"/>
        <v>0.85983423084928268</v>
      </c>
    </row>
    <row r="117" spans="1:13">
      <c r="A117" t="s">
        <v>3</v>
      </c>
      <c r="B117">
        <v>2020</v>
      </c>
      <c r="C117">
        <f t="shared" si="28"/>
        <v>3.0928499999999999</v>
      </c>
      <c r="D117">
        <f t="shared" si="29"/>
        <v>0.79559222511609351</v>
      </c>
      <c r="F117" t="s">
        <v>0</v>
      </c>
      <c r="G117">
        <v>2050</v>
      </c>
      <c r="H117">
        <v>1.4176500000000001</v>
      </c>
      <c r="I117">
        <v>1.1461351736429952</v>
      </c>
      <c r="J117" s="1">
        <f t="shared" ref="J117:J127" si="33">J116+5</f>
        <v>10</v>
      </c>
      <c r="K117">
        <f t="shared" si="32"/>
        <v>15</v>
      </c>
      <c r="L117" t="str">
        <f t="shared" si="30"/>
        <v>10-15</v>
      </c>
      <c r="M117">
        <f t="shared" si="31"/>
        <v>0.62308504561597322</v>
      </c>
    </row>
    <row r="118" spans="1:13">
      <c r="A118" t="s">
        <v>4</v>
      </c>
      <c r="B118">
        <v>2020</v>
      </c>
      <c r="C118">
        <f t="shared" si="28"/>
        <v>5.4851299999999998</v>
      </c>
      <c r="D118">
        <f t="shared" si="29"/>
        <v>0.54628787085499697</v>
      </c>
      <c r="F118" t="s">
        <v>6</v>
      </c>
      <c r="G118">
        <v>2035</v>
      </c>
      <c r="H118">
        <v>2.0720200000000002</v>
      </c>
      <c r="I118">
        <v>1.003436796859295</v>
      </c>
      <c r="J118" s="1">
        <f t="shared" si="33"/>
        <v>15</v>
      </c>
      <c r="K118">
        <f t="shared" si="32"/>
        <v>20</v>
      </c>
      <c r="L118" t="str">
        <f t="shared" si="30"/>
        <v>15-20</v>
      </c>
      <c r="M118">
        <f t="shared" si="31"/>
        <v>0.48781082586148394</v>
      </c>
    </row>
    <row r="119" spans="1:13">
      <c r="A119" t="s">
        <v>5</v>
      </c>
      <c r="B119">
        <v>2020</v>
      </c>
      <c r="C119">
        <f t="shared" si="28"/>
        <v>2.4403000000000001</v>
      </c>
      <c r="D119">
        <f t="shared" si="29"/>
        <v>0.84456031823399957</v>
      </c>
      <c r="F119" t="s">
        <v>0</v>
      </c>
      <c r="G119">
        <v>2065</v>
      </c>
      <c r="H119">
        <v>2.1478999999999999</v>
      </c>
      <c r="I119">
        <v>0.98372593127526442</v>
      </c>
      <c r="J119" s="1">
        <f t="shared" si="33"/>
        <v>20</v>
      </c>
      <c r="K119">
        <f t="shared" si="32"/>
        <v>25</v>
      </c>
      <c r="L119" t="str">
        <f t="shared" si="30"/>
        <v>20-25</v>
      </c>
      <c r="M119">
        <f t="shared" si="31"/>
        <v>0.77898366056310619</v>
      </c>
    </row>
    <row r="120" spans="1:13">
      <c r="A120" t="s">
        <v>6</v>
      </c>
      <c r="B120">
        <v>2020</v>
      </c>
      <c r="C120">
        <f t="shared" si="28"/>
        <v>1.0220899999999999</v>
      </c>
      <c r="D120">
        <f t="shared" si="29"/>
        <v>0.99170321570895736</v>
      </c>
      <c r="F120" t="s">
        <v>11</v>
      </c>
      <c r="G120">
        <v>2020</v>
      </c>
      <c r="H120">
        <v>2.3469600000000002</v>
      </c>
      <c r="I120">
        <v>1.4504509137773305</v>
      </c>
      <c r="J120" s="1">
        <f t="shared" si="33"/>
        <v>25</v>
      </c>
      <c r="K120">
        <f t="shared" si="32"/>
        <v>30</v>
      </c>
      <c r="L120" t="str">
        <f t="shared" si="30"/>
        <v>25-30</v>
      </c>
      <c r="M120">
        <f t="shared" si="31"/>
        <v>0.41492509699839797</v>
      </c>
    </row>
    <row r="121" spans="1:13">
      <c r="A121" t="s">
        <v>7</v>
      </c>
      <c r="B121">
        <v>2020</v>
      </c>
      <c r="C121">
        <f t="shared" si="28"/>
        <v>34.573799999999999</v>
      </c>
      <c r="D121">
        <f t="shared" si="29"/>
        <v>0.25102600174993495</v>
      </c>
      <c r="F121" t="s">
        <v>5</v>
      </c>
      <c r="G121">
        <v>2020</v>
      </c>
      <c r="H121">
        <v>2.4403000000000001</v>
      </c>
      <c r="I121">
        <v>0.53637514041192613</v>
      </c>
      <c r="J121" s="1">
        <f t="shared" si="33"/>
        <v>30</v>
      </c>
      <c r="K121">
        <f t="shared" si="32"/>
        <v>35</v>
      </c>
      <c r="L121" t="str">
        <f t="shared" si="30"/>
        <v>30-35</v>
      </c>
      <c r="M121">
        <f t="shared" si="31"/>
        <v>0.55196836322013099</v>
      </c>
    </row>
    <row r="122" spans="1:13">
      <c r="A122" t="s">
        <v>8</v>
      </c>
      <c r="B122">
        <v>2020</v>
      </c>
      <c r="C122">
        <f t="shared" si="28"/>
        <v>14.459899999999999</v>
      </c>
      <c r="D122">
        <f t="shared" si="29"/>
        <v>0.41257430037279275</v>
      </c>
      <c r="F122" t="s">
        <v>3</v>
      </c>
      <c r="G122">
        <v>2020</v>
      </c>
      <c r="H122">
        <v>3.0928499999999999</v>
      </c>
      <c r="I122">
        <v>0.99406776890274429</v>
      </c>
      <c r="J122" s="1">
        <f t="shared" si="33"/>
        <v>35</v>
      </c>
      <c r="K122">
        <f t="shared" si="32"/>
        <v>40</v>
      </c>
      <c r="L122" t="str">
        <f t="shared" si="30"/>
        <v>35-40</v>
      </c>
      <c r="M122">
        <f t="shared" si="31"/>
        <v>0.12089343928584945</v>
      </c>
    </row>
    <row r="123" spans="1:13">
      <c r="A123" t="s">
        <v>9</v>
      </c>
      <c r="B123">
        <v>2020</v>
      </c>
      <c r="C123">
        <f t="shared" si="28"/>
        <v>4.5039999999999996</v>
      </c>
      <c r="D123">
        <f t="shared" si="29"/>
        <v>1.2800990730399127</v>
      </c>
      <c r="F123" t="s">
        <v>0</v>
      </c>
      <c r="G123">
        <v>2080</v>
      </c>
      <c r="H123">
        <v>3.4806400000000002</v>
      </c>
      <c r="I123">
        <v>0.82261774667995013</v>
      </c>
      <c r="J123" s="1">
        <f t="shared" si="33"/>
        <v>40</v>
      </c>
      <c r="K123">
        <f t="shared" si="32"/>
        <v>45</v>
      </c>
      <c r="L123" t="str">
        <f t="shared" si="30"/>
        <v>40-45</v>
      </c>
      <c r="M123">
        <f t="shared" si="31"/>
        <v>0.34363271767938491</v>
      </c>
    </row>
    <row r="124" spans="1:13">
      <c r="A124" t="s">
        <v>10</v>
      </c>
      <c r="B124">
        <v>2020</v>
      </c>
      <c r="C124">
        <f t="shared" si="28"/>
        <v>4.6405500000000002</v>
      </c>
      <c r="D124">
        <f t="shared" si="29"/>
        <v>1.579191723499529</v>
      </c>
      <c r="F124" t="s">
        <v>5</v>
      </c>
      <c r="G124">
        <v>2035</v>
      </c>
      <c r="H124">
        <v>3.7565499999999998</v>
      </c>
      <c r="I124">
        <v>0.42964044000548546</v>
      </c>
      <c r="J124" s="1">
        <f t="shared" si="33"/>
        <v>45</v>
      </c>
      <c r="K124">
        <f t="shared" si="32"/>
        <v>50</v>
      </c>
      <c r="L124" t="str">
        <f t="shared" si="30"/>
        <v>45-50</v>
      </c>
      <c r="M124">
        <f t="shared" si="31"/>
        <v>0.41470490038431934</v>
      </c>
    </row>
    <row r="125" spans="1:13">
      <c r="A125" t="s">
        <v>11</v>
      </c>
      <c r="B125">
        <v>2020</v>
      </c>
      <c r="C125">
        <f t="shared" si="28"/>
        <v>2.3469600000000002</v>
      </c>
      <c r="D125">
        <f t="shared" si="29"/>
        <v>0.7881346825945631</v>
      </c>
      <c r="F125" t="s">
        <v>6</v>
      </c>
      <c r="G125">
        <v>2050</v>
      </c>
      <c r="H125">
        <v>3.87798</v>
      </c>
      <c r="I125">
        <v>0.86087126027675531</v>
      </c>
      <c r="J125" s="1">
        <f t="shared" si="33"/>
        <v>50</v>
      </c>
      <c r="K125">
        <f t="shared" si="32"/>
        <v>55</v>
      </c>
      <c r="L125" t="str">
        <f t="shared" si="30"/>
        <v>50-55</v>
      </c>
      <c r="M125">
        <f t="shared" si="31"/>
        <v>1.9072766725655055E-2</v>
      </c>
    </row>
    <row r="126" spans="1:13">
      <c r="A126" t="s">
        <v>12</v>
      </c>
      <c r="B126">
        <v>2020</v>
      </c>
      <c r="C126">
        <f t="shared" si="28"/>
        <v>34.077599999999997</v>
      </c>
      <c r="D126">
        <f t="shared" si="29"/>
        <v>0.86293189738677234</v>
      </c>
      <c r="F126" t="s">
        <v>11</v>
      </c>
      <c r="G126">
        <v>2035</v>
      </c>
      <c r="H126">
        <v>4.12826</v>
      </c>
      <c r="I126">
        <v>1.3218984750619616</v>
      </c>
      <c r="J126" s="1">
        <f t="shared" si="33"/>
        <v>55</v>
      </c>
      <c r="K126">
        <f t="shared" si="32"/>
        <v>60</v>
      </c>
      <c r="L126" t="str">
        <f t="shared" si="30"/>
        <v>55-60</v>
      </c>
      <c r="M126">
        <f t="shared" si="31"/>
        <v>0.42462914984886685</v>
      </c>
    </row>
    <row r="127" spans="1:13">
      <c r="A127" t="s">
        <v>13</v>
      </c>
      <c r="B127">
        <v>2020</v>
      </c>
      <c r="C127">
        <f t="shared" si="28"/>
        <v>18.615600000000001</v>
      </c>
      <c r="D127">
        <f t="shared" si="29"/>
        <v>0.44071370229328871</v>
      </c>
      <c r="F127" t="s">
        <v>9</v>
      </c>
      <c r="G127">
        <v>2020</v>
      </c>
      <c r="H127">
        <v>4.5039999999999996</v>
      </c>
      <c r="I127">
        <v>1.7596984216559715</v>
      </c>
      <c r="J127" s="1">
        <f t="shared" si="33"/>
        <v>60</v>
      </c>
      <c r="L127" t="str">
        <f t="shared" si="30"/>
        <v>60-</v>
      </c>
      <c r="M127">
        <f>AVERAGEIFS($I$114:$I$197,$H$114:$H$197,"&gt;"&amp;J127)</f>
        <v>3.6010482240296932E-2</v>
      </c>
    </row>
    <row r="128" spans="1:13">
      <c r="A128" t="s">
        <v>0</v>
      </c>
      <c r="B128">
        <f t="shared" ref="B128:B159" si="34">B114+15</f>
        <v>2035</v>
      </c>
      <c r="C128">
        <f t="shared" si="28"/>
        <v>1.0591200000000001</v>
      </c>
      <c r="D128">
        <f t="shared" si="29"/>
        <v>1.6518848047108856</v>
      </c>
      <c r="F128" t="s">
        <v>10</v>
      </c>
      <c r="G128">
        <v>2020</v>
      </c>
      <c r="H128">
        <v>4.6405500000000002</v>
      </c>
      <c r="I128">
        <v>1.3822984845511035</v>
      </c>
    </row>
    <row r="129" spans="1:9">
      <c r="A129" t="s">
        <v>1</v>
      </c>
      <c r="B129">
        <f t="shared" si="34"/>
        <v>2035</v>
      </c>
      <c r="C129">
        <f t="shared" si="28"/>
        <v>25.845500000000001</v>
      </c>
      <c r="D129">
        <f t="shared" si="29"/>
        <v>1.0230967293796414</v>
      </c>
      <c r="F129" t="s">
        <v>4</v>
      </c>
      <c r="G129">
        <v>2020</v>
      </c>
      <c r="H129">
        <v>5.4851299999999998</v>
      </c>
      <c r="I129">
        <v>0.67763713251383739</v>
      </c>
    </row>
    <row r="130" spans="1:9">
      <c r="A130" t="s">
        <v>2</v>
      </c>
      <c r="B130">
        <f t="shared" si="34"/>
        <v>2035</v>
      </c>
      <c r="C130">
        <f t="shared" si="28"/>
        <v>27.840599999999998</v>
      </c>
      <c r="D130">
        <f t="shared" si="29"/>
        <v>0.71379736862798138</v>
      </c>
      <c r="F130" t="s">
        <v>0</v>
      </c>
      <c r="G130">
        <v>2095</v>
      </c>
      <c r="H130">
        <v>5.5540099999999999</v>
      </c>
      <c r="I130">
        <v>0.68693453088304834</v>
      </c>
    </row>
    <row r="131" spans="1:9">
      <c r="A131" t="s">
        <v>3</v>
      </c>
      <c r="B131">
        <f t="shared" si="34"/>
        <v>2035</v>
      </c>
      <c r="C131">
        <f t="shared" si="28"/>
        <v>6.2536699999999996</v>
      </c>
      <c r="D131">
        <f t="shared" si="29"/>
        <v>0.64559109892826638</v>
      </c>
      <c r="F131" t="s">
        <v>9</v>
      </c>
      <c r="G131">
        <v>2035</v>
      </c>
      <c r="H131">
        <v>5.7802199999999999</v>
      </c>
      <c r="I131">
        <v>1.6423069348508896</v>
      </c>
    </row>
    <row r="132" spans="1:9">
      <c r="A132" t="s">
        <v>4</v>
      </c>
      <c r="B132">
        <f t="shared" si="34"/>
        <v>2035</v>
      </c>
      <c r="C132">
        <f t="shared" si="28"/>
        <v>8.0844000000000005</v>
      </c>
      <c r="D132">
        <f t="shared" si="29"/>
        <v>0.40178793849530275</v>
      </c>
      <c r="F132" t="s">
        <v>5</v>
      </c>
      <c r="G132">
        <v>2050</v>
      </c>
      <c r="H132">
        <v>5.7818199999999997</v>
      </c>
      <c r="I132">
        <v>0.34134386191824645</v>
      </c>
    </row>
    <row r="133" spans="1:9">
      <c r="A133" t="s">
        <v>5</v>
      </c>
      <c r="B133">
        <f t="shared" si="34"/>
        <v>2035</v>
      </c>
      <c r="C133">
        <f t="shared" si="28"/>
        <v>3.7565499999999998</v>
      </c>
      <c r="D133">
        <f t="shared" si="29"/>
        <v>0.7424792356851212</v>
      </c>
      <c r="F133" t="s">
        <v>10</v>
      </c>
      <c r="G133">
        <v>2035</v>
      </c>
      <c r="H133">
        <v>6.0517599999999998</v>
      </c>
      <c r="I133">
        <v>1.3247507701850427</v>
      </c>
    </row>
    <row r="134" spans="1:9">
      <c r="A134" t="s">
        <v>6</v>
      </c>
      <c r="B134">
        <f t="shared" si="34"/>
        <v>2035</v>
      </c>
      <c r="C134">
        <f t="shared" si="28"/>
        <v>2.0720200000000002</v>
      </c>
      <c r="D134">
        <f t="shared" si="29"/>
        <v>0.83394427136291471</v>
      </c>
      <c r="F134" t="s">
        <v>3</v>
      </c>
      <c r="G134">
        <v>2035</v>
      </c>
      <c r="H134">
        <v>6.2536699999999996</v>
      </c>
      <c r="I134">
        <v>0.79088581832618943</v>
      </c>
    </row>
    <row r="135" spans="1:9">
      <c r="A135" t="s">
        <v>7</v>
      </c>
      <c r="B135">
        <f t="shared" si="34"/>
        <v>2035</v>
      </c>
      <c r="C135">
        <f t="shared" si="28"/>
        <v>41.1297</v>
      </c>
      <c r="D135">
        <f t="shared" si="29"/>
        <v>0.1286790443201527</v>
      </c>
      <c r="F135" t="s">
        <v>6</v>
      </c>
      <c r="G135">
        <v>2065</v>
      </c>
      <c r="H135">
        <v>6.7849000000000004</v>
      </c>
      <c r="I135">
        <v>0.74824827023001106</v>
      </c>
    </row>
    <row r="136" spans="1:9">
      <c r="A136" t="s">
        <v>8</v>
      </c>
      <c r="B136">
        <f t="shared" si="34"/>
        <v>2035</v>
      </c>
      <c r="C136">
        <f t="shared" si="28"/>
        <v>18.151299999999999</v>
      </c>
      <c r="D136">
        <f t="shared" si="29"/>
        <v>0.27350759101579464</v>
      </c>
      <c r="F136" t="s">
        <v>11</v>
      </c>
      <c r="G136">
        <v>2050</v>
      </c>
      <c r="H136">
        <v>6.8580500000000004</v>
      </c>
      <c r="I136">
        <v>1.0921710543363703</v>
      </c>
    </row>
    <row r="137" spans="1:9">
      <c r="A137" t="s">
        <v>9</v>
      </c>
      <c r="B137">
        <f t="shared" si="34"/>
        <v>2035</v>
      </c>
      <c r="C137">
        <f t="shared" si="28"/>
        <v>5.7802199999999999</v>
      </c>
      <c r="D137">
        <f t="shared" si="29"/>
        <v>1.0657152662299894</v>
      </c>
      <c r="F137" t="s">
        <v>9</v>
      </c>
      <c r="G137">
        <v>2050</v>
      </c>
      <c r="H137">
        <v>7.6504500000000002</v>
      </c>
      <c r="I137">
        <v>1.3664331751658165</v>
      </c>
    </row>
    <row r="138" spans="1:9">
      <c r="A138" t="s">
        <v>10</v>
      </c>
      <c r="B138">
        <f t="shared" si="34"/>
        <v>2035</v>
      </c>
      <c r="C138">
        <f t="shared" si="28"/>
        <v>6.0517599999999998</v>
      </c>
      <c r="D138">
        <f t="shared" si="29"/>
        <v>1.4116658640506026</v>
      </c>
      <c r="F138" t="s">
        <v>10</v>
      </c>
      <c r="G138">
        <v>2050</v>
      </c>
      <c r="H138">
        <v>7.84117</v>
      </c>
      <c r="I138">
        <v>0.99597278247935417</v>
      </c>
    </row>
    <row r="139" spans="1:9">
      <c r="A139" t="s">
        <v>11</v>
      </c>
      <c r="B139">
        <f t="shared" si="34"/>
        <v>2035</v>
      </c>
      <c r="C139">
        <f t="shared" si="28"/>
        <v>4.12826</v>
      </c>
      <c r="D139">
        <f t="shared" si="29"/>
        <v>0.65680803677742383</v>
      </c>
      <c r="F139" t="s">
        <v>4</v>
      </c>
      <c r="G139">
        <v>2035</v>
      </c>
      <c r="H139">
        <v>8.0844000000000005</v>
      </c>
      <c r="I139">
        <v>0.51360479895611022</v>
      </c>
    </row>
    <row r="140" spans="1:9">
      <c r="A140" t="s">
        <v>12</v>
      </c>
      <c r="B140">
        <f t="shared" si="34"/>
        <v>2035</v>
      </c>
      <c r="C140">
        <f t="shared" si="28"/>
        <v>40.246499999999997</v>
      </c>
      <c r="D140">
        <f t="shared" si="29"/>
        <v>0.86400048801072404</v>
      </c>
      <c r="F140" t="s">
        <v>5</v>
      </c>
      <c r="G140">
        <v>2065</v>
      </c>
      <c r="H140">
        <v>8.7001500000000007</v>
      </c>
      <c r="I140">
        <v>0.19142063030983705</v>
      </c>
    </row>
    <row r="141" spans="1:9">
      <c r="A141" t="s">
        <v>13</v>
      </c>
      <c r="B141">
        <f t="shared" si="34"/>
        <v>2035</v>
      </c>
      <c r="C141">
        <f t="shared" si="28"/>
        <v>22.320799999999998</v>
      </c>
      <c r="D141">
        <f t="shared" si="29"/>
        <v>0.26791834991862012</v>
      </c>
      <c r="F141" t="s">
        <v>10</v>
      </c>
      <c r="G141">
        <v>2065</v>
      </c>
      <c r="H141">
        <v>9.8821999999999992</v>
      </c>
      <c r="I141">
        <v>0.80613524088592081</v>
      </c>
    </row>
    <row r="142" spans="1:9">
      <c r="A142" t="s">
        <v>0</v>
      </c>
      <c r="B142">
        <f t="shared" si="34"/>
        <v>2050</v>
      </c>
      <c r="C142">
        <f t="shared" si="28"/>
        <v>1.4176500000000001</v>
      </c>
      <c r="D142">
        <f t="shared" si="29"/>
        <v>1.090358696007488</v>
      </c>
      <c r="F142" t="s">
        <v>9</v>
      </c>
      <c r="G142">
        <v>2065</v>
      </c>
      <c r="H142">
        <v>10.614699999999999</v>
      </c>
      <c r="I142">
        <v>1.1059112371411199</v>
      </c>
    </row>
    <row r="143" spans="1:9">
      <c r="A143" t="s">
        <v>1</v>
      </c>
      <c r="B143">
        <f t="shared" si="34"/>
        <v>2050</v>
      </c>
      <c r="C143">
        <f t="shared" si="28"/>
        <v>31.351600000000001</v>
      </c>
      <c r="D143">
        <f t="shared" si="29"/>
        <v>0.69587017838502641</v>
      </c>
      <c r="F143" t="s">
        <v>3</v>
      </c>
      <c r="G143">
        <v>2050</v>
      </c>
      <c r="H143">
        <v>10.789199999999999</v>
      </c>
      <c r="I143">
        <v>0.58288919737243683</v>
      </c>
    </row>
    <row r="144" spans="1:9">
      <c r="A144" t="s">
        <v>2</v>
      </c>
      <c r="B144">
        <f t="shared" si="34"/>
        <v>2050</v>
      </c>
      <c r="C144">
        <f t="shared" si="28"/>
        <v>33.9497</v>
      </c>
      <c r="D144">
        <f t="shared" si="29"/>
        <v>0.48345741089933181</v>
      </c>
      <c r="F144" t="s">
        <v>6</v>
      </c>
      <c r="G144">
        <v>2080</v>
      </c>
      <c r="H144">
        <v>11.1152</v>
      </c>
      <c r="I144">
        <v>0.61488669932828355</v>
      </c>
    </row>
    <row r="145" spans="1:9">
      <c r="A145" t="s">
        <v>3</v>
      </c>
      <c r="B145">
        <f t="shared" si="34"/>
        <v>2050</v>
      </c>
      <c r="C145">
        <f t="shared" si="28"/>
        <v>10.789199999999999</v>
      </c>
      <c r="D145">
        <f t="shared" si="29"/>
        <v>0.53094835896751003</v>
      </c>
      <c r="F145" t="s">
        <v>11</v>
      </c>
      <c r="G145">
        <v>2065</v>
      </c>
      <c r="H145">
        <v>11.343999999999999</v>
      </c>
      <c r="I145">
        <v>0.79772324085751611</v>
      </c>
    </row>
    <row r="146" spans="1:9">
      <c r="A146" t="s">
        <v>4</v>
      </c>
      <c r="B146">
        <f t="shared" si="34"/>
        <v>2050</v>
      </c>
      <c r="C146">
        <f t="shared" ref="C146:C177" si="35">INDEX($D$80:$X$93,MATCH($A146,$C$80:$C$93,0),MATCH($B146,$D$79:$X$79,0))</f>
        <v>12.7072</v>
      </c>
      <c r="D146">
        <f t="shared" ref="D146:D177" si="36">INDEX($E$97:$W$110,MATCH($A146,$B$97:$B$110,0),MATCH($B146,$E$96:$W$96,0))</f>
        <v>0.35197929297207509</v>
      </c>
      <c r="F146" t="s">
        <v>4</v>
      </c>
      <c r="G146">
        <v>2050</v>
      </c>
      <c r="H146">
        <v>12.7072</v>
      </c>
      <c r="I146">
        <v>0.41641101988072032</v>
      </c>
    </row>
    <row r="147" spans="1:9">
      <c r="A147" t="s">
        <v>5</v>
      </c>
      <c r="B147">
        <f t="shared" si="34"/>
        <v>2050</v>
      </c>
      <c r="C147">
        <f t="shared" si="35"/>
        <v>5.7818199999999997</v>
      </c>
      <c r="D147">
        <f t="shared" si="36"/>
        <v>0.66650054720695162</v>
      </c>
      <c r="F147" t="s">
        <v>5</v>
      </c>
      <c r="G147">
        <v>2080</v>
      </c>
      <c r="H147">
        <v>12.913500000000001</v>
      </c>
      <c r="I147">
        <v>0.14431766924747785</v>
      </c>
    </row>
    <row r="148" spans="1:9">
      <c r="A148" t="s">
        <v>6</v>
      </c>
      <c r="B148">
        <f t="shared" si="34"/>
        <v>2050</v>
      </c>
      <c r="C148">
        <f t="shared" si="35"/>
        <v>3.87798</v>
      </c>
      <c r="D148">
        <f t="shared" si="36"/>
        <v>0.69666361311292346</v>
      </c>
      <c r="F148" t="s">
        <v>10</v>
      </c>
      <c r="G148">
        <v>2080</v>
      </c>
      <c r="H148">
        <v>12.9535</v>
      </c>
      <c r="I148">
        <v>0.55582579387132391</v>
      </c>
    </row>
    <row r="149" spans="1:9">
      <c r="A149" t="s">
        <v>7</v>
      </c>
      <c r="B149">
        <f t="shared" si="34"/>
        <v>2050</v>
      </c>
      <c r="C149">
        <f t="shared" si="35"/>
        <v>49.6738</v>
      </c>
      <c r="D149">
        <f t="shared" si="36"/>
        <v>0.11134298687610747</v>
      </c>
      <c r="F149" t="s">
        <v>8</v>
      </c>
      <c r="G149">
        <v>2020</v>
      </c>
      <c r="H149">
        <v>14.459899999999999</v>
      </c>
      <c r="I149">
        <v>0.76671550722890702</v>
      </c>
    </row>
    <row r="150" spans="1:9">
      <c r="A150" t="s">
        <v>8</v>
      </c>
      <c r="B150">
        <f t="shared" si="34"/>
        <v>2050</v>
      </c>
      <c r="C150">
        <f t="shared" si="35"/>
        <v>23.650700000000001</v>
      </c>
      <c r="D150">
        <f t="shared" si="36"/>
        <v>0.20695976009663972</v>
      </c>
      <c r="F150" t="s">
        <v>9</v>
      </c>
      <c r="G150">
        <v>2080</v>
      </c>
      <c r="H150">
        <v>16.2193</v>
      </c>
      <c r="I150">
        <v>0.91446238606893837</v>
      </c>
    </row>
    <row r="151" spans="1:9">
      <c r="A151" t="s">
        <v>9</v>
      </c>
      <c r="B151">
        <f t="shared" si="34"/>
        <v>2050</v>
      </c>
      <c r="C151">
        <f t="shared" si="35"/>
        <v>7.6504500000000002</v>
      </c>
      <c r="D151">
        <f t="shared" si="36"/>
        <v>0.85340070082857111</v>
      </c>
      <c r="F151" t="s">
        <v>3</v>
      </c>
      <c r="G151">
        <v>2065</v>
      </c>
      <c r="H151">
        <v>16.775300000000001</v>
      </c>
      <c r="I151">
        <v>0.41090344687162922</v>
      </c>
    </row>
    <row r="152" spans="1:9">
      <c r="A152" t="s">
        <v>10</v>
      </c>
      <c r="B152">
        <f t="shared" si="34"/>
        <v>2050</v>
      </c>
      <c r="C152">
        <f t="shared" si="35"/>
        <v>7.84117</v>
      </c>
      <c r="D152">
        <f t="shared" si="36"/>
        <v>1.1342347151808594</v>
      </c>
      <c r="F152" t="s">
        <v>10</v>
      </c>
      <c r="G152">
        <v>2095</v>
      </c>
      <c r="H152">
        <v>16.863</v>
      </c>
      <c r="I152">
        <v>0.43719146665825576</v>
      </c>
    </row>
    <row r="153" spans="1:9">
      <c r="A153" t="s">
        <v>11</v>
      </c>
      <c r="B153">
        <f t="shared" si="34"/>
        <v>2050</v>
      </c>
      <c r="C153">
        <f t="shared" si="35"/>
        <v>6.8580500000000004</v>
      </c>
      <c r="D153">
        <f t="shared" si="36"/>
        <v>0.49966105651759762</v>
      </c>
      <c r="F153" t="s">
        <v>11</v>
      </c>
      <c r="G153">
        <v>2080</v>
      </c>
      <c r="H153">
        <v>17.822199999999999</v>
      </c>
      <c r="I153">
        <v>0.50013763798383182</v>
      </c>
    </row>
    <row r="154" spans="1:9">
      <c r="A154" t="s">
        <v>12</v>
      </c>
      <c r="B154">
        <f t="shared" si="34"/>
        <v>2050</v>
      </c>
      <c r="C154">
        <f t="shared" si="35"/>
        <v>48.6143</v>
      </c>
      <c r="D154">
        <f t="shared" si="36"/>
        <v>0.688607669589964</v>
      </c>
      <c r="F154" t="s">
        <v>6</v>
      </c>
      <c r="G154">
        <v>2095</v>
      </c>
      <c r="H154">
        <v>17.885400000000001</v>
      </c>
      <c r="I154">
        <v>0.4663475564118354</v>
      </c>
    </row>
    <row r="155" spans="1:9">
      <c r="A155" t="s">
        <v>13</v>
      </c>
      <c r="B155">
        <f t="shared" si="34"/>
        <v>2050</v>
      </c>
      <c r="C155">
        <f t="shared" si="35"/>
        <v>26.802199999999999</v>
      </c>
      <c r="D155">
        <f t="shared" si="36"/>
        <v>0.23169441047878236</v>
      </c>
      <c r="F155" t="s">
        <v>8</v>
      </c>
      <c r="G155">
        <v>2035</v>
      </c>
      <c r="H155">
        <v>18.151299999999999</v>
      </c>
      <c r="I155">
        <v>0.61343234779595202</v>
      </c>
    </row>
    <row r="156" spans="1:9">
      <c r="A156" t="s">
        <v>0</v>
      </c>
      <c r="B156">
        <f t="shared" si="34"/>
        <v>2065</v>
      </c>
      <c r="C156">
        <f t="shared" si="35"/>
        <v>2.1478999999999999</v>
      </c>
      <c r="D156">
        <f t="shared" si="36"/>
        <v>0.98374036983301483</v>
      </c>
      <c r="F156" t="s">
        <v>13</v>
      </c>
      <c r="G156">
        <v>2020</v>
      </c>
      <c r="H156">
        <v>18.615600000000001</v>
      </c>
      <c r="I156">
        <v>0.71841692681238656</v>
      </c>
    </row>
    <row r="157" spans="1:9">
      <c r="A157" t="s">
        <v>1</v>
      </c>
      <c r="B157">
        <f t="shared" si="34"/>
        <v>2065</v>
      </c>
      <c r="C157">
        <f t="shared" si="35"/>
        <v>37.696199999999997</v>
      </c>
      <c r="D157">
        <f t="shared" si="36"/>
        <v>0.45714431384601867</v>
      </c>
      <c r="F157" t="s">
        <v>5</v>
      </c>
      <c r="G157">
        <v>2095</v>
      </c>
      <c r="H157">
        <v>19.0365</v>
      </c>
      <c r="I157">
        <v>0.22533892607827991</v>
      </c>
    </row>
    <row r="158" spans="1:9">
      <c r="A158" t="s">
        <v>2</v>
      </c>
      <c r="B158">
        <f t="shared" si="34"/>
        <v>2065</v>
      </c>
      <c r="C158">
        <f t="shared" si="35"/>
        <v>41.233199999999997</v>
      </c>
      <c r="D158">
        <f t="shared" si="36"/>
        <v>0.48207419651953454</v>
      </c>
      <c r="F158" t="s">
        <v>4</v>
      </c>
      <c r="G158">
        <v>2065</v>
      </c>
      <c r="H158">
        <v>19.1111</v>
      </c>
      <c r="I158">
        <v>0.10406673807224667</v>
      </c>
    </row>
    <row r="159" spans="1:9">
      <c r="A159" t="s">
        <v>3</v>
      </c>
      <c r="B159">
        <f t="shared" si="34"/>
        <v>2065</v>
      </c>
      <c r="C159">
        <f t="shared" si="35"/>
        <v>16.775300000000001</v>
      </c>
      <c r="D159">
        <f t="shared" si="36"/>
        <v>0.47771215029387154</v>
      </c>
      <c r="F159" t="s">
        <v>1</v>
      </c>
      <c r="G159">
        <v>2020</v>
      </c>
      <c r="H159">
        <v>21.641999999999999</v>
      </c>
      <c r="I159">
        <v>1.4503361957037204</v>
      </c>
    </row>
    <row r="160" spans="1:9">
      <c r="A160" t="s">
        <v>4</v>
      </c>
      <c r="B160">
        <f t="shared" ref="B160:B191" si="37">B146+15</f>
        <v>2065</v>
      </c>
      <c r="C160">
        <f t="shared" si="35"/>
        <v>19.1111</v>
      </c>
      <c r="D160">
        <f t="shared" si="36"/>
        <v>6.6193692070430118E-2</v>
      </c>
      <c r="F160" t="s">
        <v>13</v>
      </c>
      <c r="G160">
        <v>2035</v>
      </c>
      <c r="H160">
        <v>22.320799999999998</v>
      </c>
      <c r="I160">
        <v>0.5525835802209238</v>
      </c>
    </row>
    <row r="161" spans="1:9">
      <c r="A161" t="s">
        <v>5</v>
      </c>
      <c r="B161">
        <f t="shared" si="37"/>
        <v>2065</v>
      </c>
      <c r="C161">
        <f t="shared" si="35"/>
        <v>8.7001500000000007</v>
      </c>
      <c r="D161">
        <f t="shared" si="36"/>
        <v>0.54088523301347624</v>
      </c>
      <c r="F161" t="s">
        <v>2</v>
      </c>
      <c r="G161">
        <v>2020</v>
      </c>
      <c r="H161">
        <v>23.5379</v>
      </c>
      <c r="I161">
        <v>0.80930590815396852</v>
      </c>
    </row>
    <row r="162" spans="1:9">
      <c r="A162" t="s">
        <v>6</v>
      </c>
      <c r="B162">
        <f t="shared" si="37"/>
        <v>2065</v>
      </c>
      <c r="C162">
        <f t="shared" si="35"/>
        <v>6.7849000000000004</v>
      </c>
      <c r="D162">
        <f t="shared" si="36"/>
        <v>0.54254005027288887</v>
      </c>
      <c r="F162" t="s">
        <v>8</v>
      </c>
      <c r="G162">
        <v>2050</v>
      </c>
      <c r="H162">
        <v>23.650700000000001</v>
      </c>
      <c r="I162">
        <v>0.44109093487392764</v>
      </c>
    </row>
    <row r="163" spans="1:9">
      <c r="A163" t="s">
        <v>7</v>
      </c>
      <c r="B163">
        <f t="shared" si="37"/>
        <v>2065</v>
      </c>
      <c r="C163">
        <f t="shared" si="35"/>
        <v>60.623199999999997</v>
      </c>
      <c r="D163">
        <f t="shared" si="36"/>
        <v>-2.3071847742149945E-2</v>
      </c>
      <c r="F163" t="s">
        <v>9</v>
      </c>
      <c r="G163">
        <v>2095</v>
      </c>
      <c r="H163">
        <v>24.158000000000001</v>
      </c>
      <c r="I163">
        <v>0.64160168386299066</v>
      </c>
    </row>
    <row r="164" spans="1:9">
      <c r="A164" t="s">
        <v>8</v>
      </c>
      <c r="B164">
        <f t="shared" si="37"/>
        <v>2065</v>
      </c>
      <c r="C164">
        <f t="shared" si="35"/>
        <v>30.6111</v>
      </c>
      <c r="D164">
        <f t="shared" si="36"/>
        <v>0.30349560164760225</v>
      </c>
      <c r="F164" t="s">
        <v>1</v>
      </c>
      <c r="G164">
        <v>2035</v>
      </c>
      <c r="H164">
        <v>25.845500000000001</v>
      </c>
      <c r="I164">
        <v>1.1932029992043771</v>
      </c>
    </row>
    <row r="165" spans="1:9">
      <c r="A165" t="s">
        <v>9</v>
      </c>
      <c r="B165">
        <f t="shared" si="37"/>
        <v>2065</v>
      </c>
      <c r="C165">
        <f t="shared" si="35"/>
        <v>10.614699999999999</v>
      </c>
      <c r="D165">
        <f t="shared" si="36"/>
        <v>0.70016943380254071</v>
      </c>
      <c r="F165" t="s">
        <v>3</v>
      </c>
      <c r="G165">
        <v>2080</v>
      </c>
      <c r="H165">
        <v>26.033000000000001</v>
      </c>
      <c r="I165">
        <v>0.28046596854837208</v>
      </c>
    </row>
    <row r="166" spans="1:9">
      <c r="A166" t="s">
        <v>10</v>
      </c>
      <c r="B166">
        <f t="shared" si="37"/>
        <v>2065</v>
      </c>
      <c r="C166">
        <f t="shared" si="35"/>
        <v>9.8821999999999992</v>
      </c>
      <c r="D166">
        <f t="shared" si="36"/>
        <v>0.92535310895964118</v>
      </c>
      <c r="F166" t="s">
        <v>13</v>
      </c>
      <c r="G166">
        <v>2050</v>
      </c>
      <c r="H166">
        <v>26.802199999999999</v>
      </c>
      <c r="I166">
        <v>0.32677568124308787</v>
      </c>
    </row>
    <row r="167" spans="1:9">
      <c r="A167" t="s">
        <v>11</v>
      </c>
      <c r="B167">
        <f t="shared" si="37"/>
        <v>2065</v>
      </c>
      <c r="C167">
        <f t="shared" si="35"/>
        <v>11.343999999999999</v>
      </c>
      <c r="D167">
        <f t="shared" si="36"/>
        <v>0.31770143396410616</v>
      </c>
      <c r="F167" t="s">
        <v>11</v>
      </c>
      <c r="G167">
        <v>2095</v>
      </c>
      <c r="H167">
        <v>27.1723</v>
      </c>
      <c r="I167">
        <v>0.20586480393674672</v>
      </c>
    </row>
    <row r="168" spans="1:9">
      <c r="A168" t="s">
        <v>12</v>
      </c>
      <c r="B168">
        <f t="shared" si="37"/>
        <v>2065</v>
      </c>
      <c r="C168">
        <f t="shared" si="35"/>
        <v>58.485300000000002</v>
      </c>
      <c r="D168">
        <f t="shared" si="36"/>
        <v>0.53599417123413329</v>
      </c>
      <c r="F168" t="s">
        <v>2</v>
      </c>
      <c r="G168">
        <v>2035</v>
      </c>
      <c r="H168">
        <v>27.840599999999998</v>
      </c>
      <c r="I168">
        <v>0.52579572085998716</v>
      </c>
    </row>
    <row r="169" spans="1:9">
      <c r="A169" t="s">
        <v>13</v>
      </c>
      <c r="B169">
        <f t="shared" si="37"/>
        <v>2065</v>
      </c>
      <c r="C169">
        <f t="shared" si="35"/>
        <v>32.2836</v>
      </c>
      <c r="D169">
        <f t="shared" si="36"/>
        <v>0.18123614654209022</v>
      </c>
      <c r="F169" t="s">
        <v>4</v>
      </c>
      <c r="G169">
        <v>2080</v>
      </c>
      <c r="H169">
        <v>29.026</v>
      </c>
      <c r="I169">
        <v>-4.255459180218342E-2</v>
      </c>
    </row>
    <row r="170" spans="1:9">
      <c r="A170" t="s">
        <v>0</v>
      </c>
      <c r="B170">
        <f t="shared" si="37"/>
        <v>2080</v>
      </c>
      <c r="C170">
        <f t="shared" si="35"/>
        <v>3.4806400000000002</v>
      </c>
      <c r="D170">
        <f t="shared" si="36"/>
        <v>0.78252137957271672</v>
      </c>
      <c r="F170" t="s">
        <v>8</v>
      </c>
      <c r="G170">
        <v>2065</v>
      </c>
      <c r="H170">
        <v>30.6111</v>
      </c>
      <c r="I170">
        <v>0.29173766965831183</v>
      </c>
    </row>
    <row r="171" spans="1:9">
      <c r="A171" t="s">
        <v>1</v>
      </c>
      <c r="B171">
        <f t="shared" si="37"/>
        <v>2080</v>
      </c>
      <c r="C171">
        <f t="shared" si="35"/>
        <v>44.809199999999997</v>
      </c>
      <c r="D171">
        <f t="shared" si="36"/>
        <v>0.19291245021944461</v>
      </c>
      <c r="F171" t="s">
        <v>1</v>
      </c>
      <c r="G171">
        <v>2050</v>
      </c>
      <c r="H171">
        <v>31.351600000000001</v>
      </c>
      <c r="I171">
        <v>0.75260605960873994</v>
      </c>
    </row>
    <row r="172" spans="1:9">
      <c r="A172" t="s">
        <v>2</v>
      </c>
      <c r="B172">
        <f t="shared" si="37"/>
        <v>2080</v>
      </c>
      <c r="C172">
        <f t="shared" si="35"/>
        <v>50.223500000000001</v>
      </c>
      <c r="D172">
        <f t="shared" si="36"/>
        <v>0.45605249565604788</v>
      </c>
      <c r="F172" t="s">
        <v>13</v>
      </c>
      <c r="G172">
        <v>2065</v>
      </c>
      <c r="H172">
        <v>32.2836</v>
      </c>
      <c r="I172">
        <v>0.20884557263685338</v>
      </c>
    </row>
    <row r="173" spans="1:9">
      <c r="A173" t="s">
        <v>3</v>
      </c>
      <c r="B173">
        <f t="shared" si="37"/>
        <v>2080</v>
      </c>
      <c r="C173">
        <f t="shared" si="35"/>
        <v>26.033000000000001</v>
      </c>
      <c r="D173">
        <f t="shared" si="36"/>
        <v>0.44274997854642539</v>
      </c>
      <c r="F173" t="s">
        <v>2</v>
      </c>
      <c r="G173">
        <v>2050</v>
      </c>
      <c r="H173">
        <v>33.9497</v>
      </c>
      <c r="I173">
        <v>0.20679829795216603</v>
      </c>
    </row>
    <row r="174" spans="1:9">
      <c r="A174" t="s">
        <v>4</v>
      </c>
      <c r="B174">
        <f t="shared" si="37"/>
        <v>2080</v>
      </c>
      <c r="C174">
        <f t="shared" si="35"/>
        <v>29.026</v>
      </c>
      <c r="D174">
        <f t="shared" si="36"/>
        <v>0.19025478886354757</v>
      </c>
      <c r="F174" t="s">
        <v>12</v>
      </c>
      <c r="G174">
        <v>2020</v>
      </c>
      <c r="H174">
        <v>34.077599999999997</v>
      </c>
      <c r="I174">
        <v>0.89830672686800672</v>
      </c>
    </row>
    <row r="175" spans="1:9">
      <c r="A175" t="s">
        <v>5</v>
      </c>
      <c r="B175">
        <f t="shared" si="37"/>
        <v>2080</v>
      </c>
      <c r="C175">
        <f t="shared" si="35"/>
        <v>12.913500000000001</v>
      </c>
      <c r="D175">
        <f t="shared" si="36"/>
        <v>0.47852991073773615</v>
      </c>
      <c r="F175" t="s">
        <v>7</v>
      </c>
      <c r="G175">
        <v>2020</v>
      </c>
      <c r="H175">
        <v>34.573799999999999</v>
      </c>
      <c r="I175">
        <v>0.95351585259670801</v>
      </c>
    </row>
    <row r="176" spans="1:9">
      <c r="A176" t="s">
        <v>6</v>
      </c>
      <c r="B176">
        <f t="shared" si="37"/>
        <v>2080</v>
      </c>
      <c r="C176">
        <f t="shared" si="35"/>
        <v>11.1152</v>
      </c>
      <c r="D176">
        <f t="shared" si="36"/>
        <v>0.40723312735052547</v>
      </c>
      <c r="F176" t="s">
        <v>3</v>
      </c>
      <c r="G176">
        <v>2095</v>
      </c>
      <c r="H176">
        <v>37.4133</v>
      </c>
      <c r="I176">
        <v>-4.4054328313070962E-2</v>
      </c>
    </row>
    <row r="177" spans="1:9">
      <c r="A177" t="s">
        <v>7</v>
      </c>
      <c r="B177">
        <f t="shared" si="37"/>
        <v>2080</v>
      </c>
      <c r="C177">
        <f t="shared" si="35"/>
        <v>73.875900000000001</v>
      </c>
      <c r="D177">
        <f t="shared" si="36"/>
        <v>-0.13826486904166463</v>
      </c>
      <c r="F177" t="s">
        <v>1</v>
      </c>
      <c r="G177">
        <v>2065</v>
      </c>
      <c r="H177">
        <v>37.696199999999997</v>
      </c>
      <c r="I177">
        <v>0.40911806752969898</v>
      </c>
    </row>
    <row r="178" spans="1:9">
      <c r="A178" t="s">
        <v>8</v>
      </c>
      <c r="B178">
        <f t="shared" si="37"/>
        <v>2080</v>
      </c>
      <c r="C178">
        <f t="shared" ref="C178:C197" si="38">INDEX($D$80:$X$93,MATCH($A178,$C$80:$C$93,0),MATCH($B178,$D$79:$X$79,0))</f>
        <v>39.6357</v>
      </c>
      <c r="D178">
        <f t="shared" ref="D178:D197" si="39">INDEX($E$97:$W$110,MATCH($A178,$B$97:$B$110,0),MATCH($B178,$E$96:$W$96,0))</f>
        <v>0.10372488528996664</v>
      </c>
      <c r="F178" t="s">
        <v>13</v>
      </c>
      <c r="G178">
        <v>2080</v>
      </c>
      <c r="H178">
        <v>39.5214</v>
      </c>
      <c r="I178">
        <v>0.1145214218367986</v>
      </c>
    </row>
    <row r="179" spans="1:9">
      <c r="A179" t="s">
        <v>9</v>
      </c>
      <c r="B179">
        <f t="shared" si="37"/>
        <v>2080</v>
      </c>
      <c r="C179">
        <f t="shared" si="38"/>
        <v>16.2193</v>
      </c>
      <c r="D179">
        <f t="shared" si="39"/>
        <v>0.59334566902882113</v>
      </c>
      <c r="F179" t="s">
        <v>8</v>
      </c>
      <c r="G179">
        <v>2080</v>
      </c>
      <c r="H179">
        <v>39.6357</v>
      </c>
      <c r="I179">
        <v>3.9885960899711456E-3</v>
      </c>
    </row>
    <row r="180" spans="1:9">
      <c r="A180" t="s">
        <v>10</v>
      </c>
      <c r="B180">
        <f t="shared" si="37"/>
        <v>2080</v>
      </c>
      <c r="C180">
        <f t="shared" si="38"/>
        <v>12.9535</v>
      </c>
      <c r="D180">
        <f t="shared" si="39"/>
        <v>0.62442364637638648</v>
      </c>
      <c r="F180" t="s">
        <v>12</v>
      </c>
      <c r="G180">
        <v>2035</v>
      </c>
      <c r="H180">
        <v>40.246499999999997</v>
      </c>
      <c r="I180">
        <v>0.85977065800154884</v>
      </c>
    </row>
    <row r="181" spans="1:9">
      <c r="A181" t="s">
        <v>11</v>
      </c>
      <c r="B181">
        <f t="shared" si="37"/>
        <v>2080</v>
      </c>
      <c r="C181">
        <f t="shared" si="38"/>
        <v>17.822199999999999</v>
      </c>
      <c r="D181">
        <f t="shared" si="39"/>
        <v>0.10449341070856749</v>
      </c>
      <c r="F181" t="s">
        <v>7</v>
      </c>
      <c r="G181">
        <v>2035</v>
      </c>
      <c r="H181">
        <v>41.1297</v>
      </c>
      <c r="I181">
        <v>0.607070888164296</v>
      </c>
    </row>
    <row r="182" spans="1:9">
      <c r="A182" t="s">
        <v>12</v>
      </c>
      <c r="B182">
        <f t="shared" si="37"/>
        <v>2080</v>
      </c>
      <c r="C182">
        <f t="shared" si="38"/>
        <v>71.755700000000004</v>
      </c>
      <c r="D182">
        <f t="shared" si="39"/>
        <v>0.4007018160529226</v>
      </c>
      <c r="F182" t="s">
        <v>2</v>
      </c>
      <c r="G182">
        <v>2065</v>
      </c>
      <c r="H182">
        <v>41.233199999999997</v>
      </c>
      <c r="I182">
        <v>0.13782223348784003</v>
      </c>
    </row>
    <row r="183" spans="1:9">
      <c r="A183" t="s">
        <v>13</v>
      </c>
      <c r="B183">
        <f t="shared" si="37"/>
        <v>2080</v>
      </c>
      <c r="C183">
        <f t="shared" si="38"/>
        <v>39.5214</v>
      </c>
      <c r="D183">
        <f t="shared" si="39"/>
        <v>8.619548242636986E-2</v>
      </c>
      <c r="F183" t="s">
        <v>4</v>
      </c>
      <c r="G183">
        <v>2095</v>
      </c>
      <c r="H183">
        <v>42.788800000000002</v>
      </c>
      <c r="I183">
        <v>2.4507896359963508E-2</v>
      </c>
    </row>
    <row r="184" spans="1:9">
      <c r="A184" t="s">
        <v>0</v>
      </c>
      <c r="B184">
        <f t="shared" si="37"/>
        <v>2095</v>
      </c>
      <c r="C184">
        <f t="shared" si="38"/>
        <v>5.5540099999999999</v>
      </c>
      <c r="D184">
        <f t="shared" si="39"/>
        <v>0.61017486478027316</v>
      </c>
      <c r="F184" t="s">
        <v>1</v>
      </c>
      <c r="G184">
        <v>2080</v>
      </c>
      <c r="H184">
        <v>44.809199999999997</v>
      </c>
      <c r="I184">
        <v>8.8991912383276375E-2</v>
      </c>
    </row>
    <row r="185" spans="1:9">
      <c r="A185" t="s">
        <v>1</v>
      </c>
      <c r="B185">
        <f t="shared" si="37"/>
        <v>2095</v>
      </c>
      <c r="C185">
        <f t="shared" si="38"/>
        <v>53.8307</v>
      </c>
      <c r="D185">
        <f t="shared" si="39"/>
        <v>0.15849118130667128</v>
      </c>
      <c r="F185" t="s">
        <v>13</v>
      </c>
      <c r="G185">
        <v>2095</v>
      </c>
      <c r="H185">
        <v>47.972200000000001</v>
      </c>
      <c r="I185">
        <v>0.25059942425724158</v>
      </c>
    </row>
    <row r="186" spans="1:9">
      <c r="A186" t="s">
        <v>2</v>
      </c>
      <c r="B186">
        <f t="shared" si="37"/>
        <v>2095</v>
      </c>
      <c r="C186">
        <f t="shared" si="38"/>
        <v>61.6952</v>
      </c>
      <c r="D186">
        <f t="shared" si="39"/>
        <v>0.39126836438314072</v>
      </c>
      <c r="F186" t="s">
        <v>12</v>
      </c>
      <c r="G186">
        <v>2050</v>
      </c>
      <c r="H186">
        <v>48.6143</v>
      </c>
      <c r="I186">
        <v>0.62664347279987875</v>
      </c>
    </row>
    <row r="187" spans="1:9">
      <c r="A187" t="s">
        <v>3</v>
      </c>
      <c r="B187">
        <f t="shared" si="37"/>
        <v>2095</v>
      </c>
      <c r="C187">
        <f t="shared" si="38"/>
        <v>37.4133</v>
      </c>
      <c r="D187">
        <f t="shared" si="39"/>
        <v>0.20258212782328483</v>
      </c>
      <c r="F187" t="s">
        <v>7</v>
      </c>
      <c r="G187">
        <v>2050</v>
      </c>
      <c r="H187">
        <v>49.6738</v>
      </c>
      <c r="I187">
        <v>0.36687180409583769</v>
      </c>
    </row>
    <row r="188" spans="1:9">
      <c r="A188" t="s">
        <v>4</v>
      </c>
      <c r="B188">
        <f t="shared" si="37"/>
        <v>2095</v>
      </c>
      <c r="C188">
        <f t="shared" si="38"/>
        <v>42.788800000000002</v>
      </c>
      <c r="D188">
        <f t="shared" si="39"/>
        <v>0.30621892079590102</v>
      </c>
      <c r="F188" t="s">
        <v>2</v>
      </c>
      <c r="G188">
        <v>2080</v>
      </c>
      <c r="H188">
        <v>50.223500000000001</v>
      </c>
      <c r="I188">
        <v>7.7813138923902833E-2</v>
      </c>
    </row>
    <row r="189" spans="1:9">
      <c r="A189" t="s">
        <v>5</v>
      </c>
      <c r="B189">
        <f t="shared" si="37"/>
        <v>2095</v>
      </c>
      <c r="C189">
        <f t="shared" si="38"/>
        <v>19.0365</v>
      </c>
      <c r="D189">
        <f t="shared" si="39"/>
        <v>0.50672875312716459</v>
      </c>
      <c r="F189" t="s">
        <v>8</v>
      </c>
      <c r="G189">
        <v>2095</v>
      </c>
      <c r="H189">
        <v>51.095399999999998</v>
      </c>
      <c r="I189">
        <v>-2.69290318777844E-2</v>
      </c>
    </row>
    <row r="190" spans="1:9">
      <c r="A190" t="s">
        <v>6</v>
      </c>
      <c r="B190">
        <f t="shared" si="37"/>
        <v>2095</v>
      </c>
      <c r="C190">
        <f t="shared" si="38"/>
        <v>17.885400000000001</v>
      </c>
      <c r="D190">
        <f t="shared" si="39"/>
        <v>0.32549355857868267</v>
      </c>
      <c r="F190" t="s">
        <v>1</v>
      </c>
      <c r="G190">
        <v>2095</v>
      </c>
      <c r="H190">
        <v>53.8307</v>
      </c>
      <c r="I190">
        <v>6.3341931308467294E-3</v>
      </c>
    </row>
    <row r="191" spans="1:9">
      <c r="A191" t="s">
        <v>7</v>
      </c>
      <c r="B191">
        <f t="shared" si="37"/>
        <v>2095</v>
      </c>
      <c r="C191">
        <f t="shared" si="38"/>
        <v>89.113399999999999</v>
      </c>
      <c r="D191">
        <f t="shared" si="39"/>
        <v>1.5205247445697916E-2</v>
      </c>
      <c r="F191" t="s">
        <v>12</v>
      </c>
      <c r="G191">
        <v>2065</v>
      </c>
      <c r="H191">
        <v>58.485300000000002</v>
      </c>
      <c r="I191">
        <v>0.42462914984886685</v>
      </c>
    </row>
    <row r="192" spans="1:9">
      <c r="A192" t="s">
        <v>8</v>
      </c>
      <c r="B192">
        <f t="shared" ref="B192:B197" si="40">B178+15</f>
        <v>2095</v>
      </c>
      <c r="C192">
        <f t="shared" si="38"/>
        <v>51.095399999999998</v>
      </c>
      <c r="D192">
        <f t="shared" si="39"/>
        <v>0.15124564943308522</v>
      </c>
      <c r="F192" t="s">
        <v>7</v>
      </c>
      <c r="G192">
        <v>2065</v>
      </c>
      <c r="H192">
        <v>60.623199999999997</v>
      </c>
      <c r="I192">
        <v>3.7360488911087945E-2</v>
      </c>
    </row>
    <row r="193" spans="1:9">
      <c r="A193" t="s">
        <v>9</v>
      </c>
      <c r="B193">
        <f t="shared" si="40"/>
        <v>2095</v>
      </c>
      <c r="C193">
        <f t="shared" si="38"/>
        <v>24.158000000000001</v>
      </c>
      <c r="D193">
        <f t="shared" si="39"/>
        <v>0.42293383833302101</v>
      </c>
      <c r="F193" t="s">
        <v>2</v>
      </c>
      <c r="G193">
        <v>2095</v>
      </c>
      <c r="H193">
        <v>61.6952</v>
      </c>
      <c r="I193">
        <v>1.6663468310695723E-2</v>
      </c>
    </row>
    <row r="194" spans="1:9">
      <c r="A194" t="s">
        <v>10</v>
      </c>
      <c r="B194">
        <f t="shared" si="40"/>
        <v>2095</v>
      </c>
      <c r="C194">
        <f t="shared" si="38"/>
        <v>16.863</v>
      </c>
      <c r="D194">
        <f t="shared" si="39"/>
        <v>0.47363627632816058</v>
      </c>
      <c r="F194" t="s">
        <v>12</v>
      </c>
      <c r="G194">
        <v>2080</v>
      </c>
      <c r="H194">
        <v>71.755700000000004</v>
      </c>
      <c r="I194">
        <v>0.26540159871016888</v>
      </c>
    </row>
    <row r="195" spans="1:9">
      <c r="A195" t="s">
        <v>11</v>
      </c>
      <c r="B195">
        <f t="shared" si="40"/>
        <v>2095</v>
      </c>
      <c r="C195">
        <f t="shared" si="38"/>
        <v>27.1723</v>
      </c>
      <c r="D195">
        <f t="shared" si="39"/>
        <v>2.2272676831904141E-2</v>
      </c>
      <c r="F195" t="s">
        <v>7</v>
      </c>
      <c r="G195">
        <v>2080</v>
      </c>
      <c r="H195">
        <v>73.875900000000001</v>
      </c>
      <c r="I195">
        <v>-0.21111253584696199</v>
      </c>
    </row>
    <row r="196" spans="1:9">
      <c r="A196" t="s">
        <v>12</v>
      </c>
      <c r="B196">
        <f t="shared" si="40"/>
        <v>2095</v>
      </c>
      <c r="C196">
        <f t="shared" si="38"/>
        <v>88.518600000000006</v>
      </c>
      <c r="D196">
        <f t="shared" si="39"/>
        <v>0.33669424419440497</v>
      </c>
      <c r="F196" t="s">
        <v>12</v>
      </c>
      <c r="G196">
        <v>2095</v>
      </c>
      <c r="H196">
        <v>88.518600000000006</v>
      </c>
      <c r="I196">
        <v>0.22725143881919158</v>
      </c>
    </row>
    <row r="197" spans="1:9">
      <c r="A197" t="s">
        <v>13</v>
      </c>
      <c r="B197">
        <f t="shared" si="40"/>
        <v>2095</v>
      </c>
      <c r="C197">
        <f t="shared" si="38"/>
        <v>47.972200000000001</v>
      </c>
      <c r="D197">
        <f t="shared" si="39"/>
        <v>0.24458563295630359</v>
      </c>
      <c r="F197" t="s">
        <v>7</v>
      </c>
      <c r="G197">
        <v>2095</v>
      </c>
      <c r="H197">
        <v>89.113399999999999</v>
      </c>
      <c r="I197">
        <v>-0.11950156546240054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RowHeight="15" x14ac:dyDescent="0"/>
  <cols>
    <col min="1" max="1" width="17.1640625" bestFit="1" customWidth="1"/>
  </cols>
  <sheetData>
    <row r="1" spans="1:2">
      <c r="A1" t="s">
        <v>31</v>
      </c>
      <c r="B1" t="s">
        <v>24</v>
      </c>
    </row>
    <row r="2" spans="1:2">
      <c r="A2">
        <v>0</v>
      </c>
      <c r="B2">
        <v>1.25</v>
      </c>
    </row>
    <row r="3" spans="1:2">
      <c r="A3">
        <v>2.5</v>
      </c>
      <c r="B3">
        <v>1.1000000000000001</v>
      </c>
    </row>
    <row r="4" spans="1:2">
      <c r="A4">
        <v>5</v>
      </c>
      <c r="B4">
        <v>0.86</v>
      </c>
    </row>
    <row r="5" spans="1:2">
      <c r="A5">
        <v>10</v>
      </c>
      <c r="B5">
        <v>0.62</v>
      </c>
    </row>
    <row r="6" spans="1:2">
      <c r="A6">
        <v>15</v>
      </c>
      <c r="B6">
        <v>0.5</v>
      </c>
    </row>
    <row r="7" spans="1:2">
      <c r="A7">
        <v>20</v>
      </c>
      <c r="B7">
        <v>0.45</v>
      </c>
    </row>
    <row r="8" spans="1:2">
      <c r="A8">
        <v>25</v>
      </c>
      <c r="B8">
        <v>0.41</v>
      </c>
    </row>
    <row r="9" spans="1:2">
      <c r="A9">
        <v>30</v>
      </c>
      <c r="B9">
        <v>0.35</v>
      </c>
    </row>
    <row r="10" spans="1:2">
      <c r="A10">
        <v>35</v>
      </c>
      <c r="B10">
        <v>0.3</v>
      </c>
    </row>
    <row r="11" spans="1:2">
      <c r="A11">
        <v>40</v>
      </c>
      <c r="B11">
        <v>0.25</v>
      </c>
    </row>
    <row r="12" spans="1:2">
      <c r="A12">
        <v>45</v>
      </c>
      <c r="B12">
        <v>0.18</v>
      </c>
    </row>
    <row r="13" spans="1:2">
      <c r="A13">
        <v>50</v>
      </c>
      <c r="B13">
        <v>0.12</v>
      </c>
    </row>
    <row r="14" spans="1:2">
      <c r="A14">
        <v>55</v>
      </c>
      <c r="B14">
        <v>0.05</v>
      </c>
    </row>
    <row r="15" spans="1:2">
      <c r="A15">
        <v>60</v>
      </c>
      <c r="B1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3"/>
  <sheetViews>
    <sheetView topLeftCell="A16" workbookViewId="0">
      <selection activeCell="J39" sqref="J39"/>
    </sheetView>
  </sheetViews>
  <sheetFormatPr baseColWidth="10" defaultRowHeight="15" x14ac:dyDescent="0"/>
  <sheetData>
    <row r="1" spans="1:7">
      <c r="A1" t="s">
        <v>30</v>
      </c>
    </row>
    <row r="2" spans="1:7">
      <c r="A2" t="s">
        <v>14</v>
      </c>
      <c r="B2">
        <v>2020</v>
      </c>
      <c r="C2">
        <v>2035</v>
      </c>
      <c r="D2">
        <v>2050</v>
      </c>
      <c r="E2">
        <v>2065</v>
      </c>
      <c r="F2">
        <v>2080</v>
      </c>
      <c r="G2">
        <v>2095</v>
      </c>
    </row>
    <row r="3" spans="1:7">
      <c r="A3" t="s">
        <v>0</v>
      </c>
      <c r="B3">
        <v>1.6117912501481368</v>
      </c>
      <c r="C3">
        <v>1.3157267515363413</v>
      </c>
      <c r="D3">
        <v>1.0238697706997268</v>
      </c>
      <c r="E3">
        <v>0.81094583269038445</v>
      </c>
      <c r="F3">
        <v>0.59079270616438517</v>
      </c>
      <c r="G3">
        <v>0.40703274268428735</v>
      </c>
    </row>
    <row r="4" spans="1:7">
      <c r="A4" t="s">
        <v>1</v>
      </c>
      <c r="B4">
        <v>0.31045450206687208</v>
      </c>
      <c r="C4">
        <v>0.24257822411417579</v>
      </c>
      <c r="D4">
        <v>0.19564746423247992</v>
      </c>
      <c r="E4">
        <v>0.18312758925724681</v>
      </c>
      <c r="F4">
        <v>0.16142246805562957</v>
      </c>
      <c r="G4">
        <v>0.12362896697455633</v>
      </c>
    </row>
    <row r="5" spans="1:7">
      <c r="A5" t="s">
        <v>2</v>
      </c>
      <c r="B5">
        <v>0.37190095045866028</v>
      </c>
      <c r="C5">
        <v>0.2553677599873978</v>
      </c>
      <c r="D5">
        <v>0.16894353335934212</v>
      </c>
      <c r="E5">
        <v>0.13615284756425824</v>
      </c>
      <c r="F5">
        <v>9.3591013557945732E-2</v>
      </c>
      <c r="G5">
        <v>2.9705643841802042E-2</v>
      </c>
    </row>
    <row r="6" spans="1:7">
      <c r="A6" t="s">
        <v>3</v>
      </c>
      <c r="B6">
        <v>0.42730754246736319</v>
      </c>
      <c r="C6">
        <v>0.3951003518515942</v>
      </c>
      <c r="D6">
        <v>0.39810648036543184</v>
      </c>
      <c r="E6">
        <v>0.38830102996090382</v>
      </c>
      <c r="F6">
        <v>0.32070294438752073</v>
      </c>
      <c r="G6">
        <v>0.25635562879572421</v>
      </c>
    </row>
    <row r="7" spans="1:7">
      <c r="A7" t="s">
        <v>4</v>
      </c>
      <c r="B7">
        <v>0.45533137676699986</v>
      </c>
      <c r="C7">
        <v>0.43654046293631915</v>
      </c>
      <c r="D7">
        <v>0.42337101797349097</v>
      </c>
      <c r="E7">
        <v>0.40935998710071397</v>
      </c>
      <c r="F7">
        <v>0.35567841584857141</v>
      </c>
      <c r="G7">
        <v>0.25761017284946996</v>
      </c>
    </row>
    <row r="8" spans="1:7">
      <c r="A8" t="s">
        <v>5</v>
      </c>
      <c r="B8">
        <v>0.38681160783385571</v>
      </c>
      <c r="C8">
        <v>0.31933962644192926</v>
      </c>
      <c r="D8">
        <v>0.28104183686460638</v>
      </c>
      <c r="E8">
        <v>0.25252951748250896</v>
      </c>
      <c r="F8">
        <v>0.22549380399334498</v>
      </c>
      <c r="G8">
        <v>0.2003302368362033</v>
      </c>
    </row>
    <row r="9" spans="1:7">
      <c r="A9" t="s">
        <v>6</v>
      </c>
      <c r="B9">
        <v>0.63644187485701775</v>
      </c>
      <c r="C9">
        <v>0.61227285668363185</v>
      </c>
      <c r="D9">
        <v>0.57341118765597987</v>
      </c>
      <c r="E9">
        <v>0.56387323402660583</v>
      </c>
      <c r="F9">
        <v>0.54438510792290917</v>
      </c>
      <c r="G9">
        <v>0.52531391170360064</v>
      </c>
    </row>
    <row r="10" spans="1:7">
      <c r="A10" t="s">
        <v>7</v>
      </c>
      <c r="B10">
        <v>1.6647690894881423E-3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8</v>
      </c>
      <c r="B11">
        <v>0.789557026726176</v>
      </c>
      <c r="C11">
        <v>0.51199803607226813</v>
      </c>
      <c r="D11">
        <v>0.32947563571673361</v>
      </c>
      <c r="E11">
        <v>0.19885662656852737</v>
      </c>
      <c r="F11">
        <v>0.14315915972165144</v>
      </c>
      <c r="G11">
        <v>7.783843703793232E-2</v>
      </c>
    </row>
    <row r="12" spans="1:7">
      <c r="A12" t="s">
        <v>9</v>
      </c>
      <c r="B12">
        <v>0.63905488053369741</v>
      </c>
      <c r="C12">
        <v>0.62986194078422031</v>
      </c>
      <c r="D12">
        <v>0.62411120131119602</v>
      </c>
      <c r="E12">
        <v>0.58228535148852378</v>
      </c>
      <c r="F12">
        <v>0.56191640690998279</v>
      </c>
      <c r="G12">
        <v>0.53776910267433553</v>
      </c>
    </row>
    <row r="13" spans="1:7">
      <c r="A13" t="s">
        <v>10</v>
      </c>
      <c r="B13">
        <v>1.2893724796986836</v>
      </c>
      <c r="C13">
        <v>0.70031519362382211</v>
      </c>
      <c r="D13">
        <v>0.60299836032944243</v>
      </c>
      <c r="E13">
        <v>0.5432392476255743</v>
      </c>
      <c r="F13">
        <v>0.50655643534833583</v>
      </c>
      <c r="G13">
        <v>0.45418040308843821</v>
      </c>
    </row>
    <row r="14" spans="1:7">
      <c r="A14" t="s">
        <v>11</v>
      </c>
      <c r="B14">
        <v>0.80521462081058337</v>
      </c>
      <c r="C14">
        <v>0.7317173284220917</v>
      </c>
      <c r="D14">
        <v>0.64565031461165756</v>
      </c>
      <c r="E14">
        <v>0.55936372526112677</v>
      </c>
      <c r="F14">
        <v>0.4549039485594773</v>
      </c>
      <c r="G14">
        <v>0.36071419824740536</v>
      </c>
    </row>
    <row r="15" spans="1:7">
      <c r="A15" t="s">
        <v>12</v>
      </c>
      <c r="B15">
        <v>-0.15496016063912091</v>
      </c>
      <c r="C15">
        <v>-0.17974273646515407</v>
      </c>
      <c r="D15">
        <v>-7.0352203124439863E-2</v>
      </c>
      <c r="E15">
        <v>-6.8249247907012645E-2</v>
      </c>
      <c r="F15">
        <v>-2.8832637257183897E-2</v>
      </c>
      <c r="G15">
        <v>-1.0828858418870496E-2</v>
      </c>
    </row>
    <row r="16" spans="1:7">
      <c r="A16" t="s">
        <v>13</v>
      </c>
      <c r="B16">
        <v>0.29443253593923557</v>
      </c>
      <c r="C16">
        <v>0.25375317222019078</v>
      </c>
      <c r="D16">
        <v>0.20373772736239551</v>
      </c>
      <c r="E16">
        <v>0.17448994735791959</v>
      </c>
      <c r="F16">
        <v>0.12416390627461726</v>
      </c>
      <c r="G16">
        <v>8.4123501116740773E-2</v>
      </c>
    </row>
    <row r="18" spans="1:23">
      <c r="A18" t="s">
        <v>15</v>
      </c>
    </row>
    <row r="19" spans="1:23">
      <c r="A19" t="s">
        <v>16</v>
      </c>
      <c r="B19" t="s">
        <v>17</v>
      </c>
      <c r="C19">
        <v>1990</v>
      </c>
      <c r="D19">
        <v>2005</v>
      </c>
      <c r="E19">
        <v>2010</v>
      </c>
      <c r="F19">
        <v>2015</v>
      </c>
      <c r="G19">
        <v>2020</v>
      </c>
      <c r="H19">
        <v>2025</v>
      </c>
      <c r="I19">
        <v>2030</v>
      </c>
      <c r="J19">
        <v>2035</v>
      </c>
      <c r="K19">
        <v>2040</v>
      </c>
      <c r="L19">
        <v>2045</v>
      </c>
      <c r="M19">
        <v>2050</v>
      </c>
      <c r="N19">
        <v>2055</v>
      </c>
      <c r="O19">
        <v>2060</v>
      </c>
      <c r="P19">
        <v>2065</v>
      </c>
      <c r="Q19">
        <v>2070</v>
      </c>
      <c r="R19">
        <v>2075</v>
      </c>
      <c r="S19">
        <v>2080</v>
      </c>
      <c r="T19">
        <v>2085</v>
      </c>
      <c r="U19">
        <v>2090</v>
      </c>
      <c r="V19">
        <v>2095</v>
      </c>
      <c r="W19" t="s">
        <v>18</v>
      </c>
    </row>
    <row r="20" spans="1:23">
      <c r="A20" t="s">
        <v>19</v>
      </c>
      <c r="B20" t="s">
        <v>0</v>
      </c>
      <c r="C20">
        <v>0.59074400000000005</v>
      </c>
      <c r="D20">
        <v>0.64452299999999996</v>
      </c>
      <c r="E20">
        <v>0.70865999999999996</v>
      </c>
      <c r="F20">
        <v>0.77388999999999997</v>
      </c>
      <c r="G20">
        <v>0.84308399999999994</v>
      </c>
      <c r="H20">
        <v>0.91401100000000002</v>
      </c>
      <c r="I20">
        <v>0.98555400000000004</v>
      </c>
      <c r="J20">
        <v>1.0591200000000001</v>
      </c>
      <c r="K20">
        <v>1.15259</v>
      </c>
      <c r="L20">
        <v>1.2651600000000001</v>
      </c>
      <c r="M20">
        <v>1.4176500000000001</v>
      </c>
      <c r="N20">
        <v>1.60362</v>
      </c>
      <c r="O20">
        <v>1.85073</v>
      </c>
      <c r="P20">
        <v>2.1478999999999999</v>
      </c>
      <c r="Q20">
        <v>2.5326300000000002</v>
      </c>
      <c r="R20">
        <v>2.9706899999999998</v>
      </c>
      <c r="S20">
        <v>3.4806400000000002</v>
      </c>
      <c r="T20">
        <v>4.0517599999999998</v>
      </c>
      <c r="U20">
        <v>4.73712</v>
      </c>
      <c r="V20">
        <v>5.5540099999999999</v>
      </c>
      <c r="W20" t="s">
        <v>20</v>
      </c>
    </row>
    <row r="21" spans="1:23">
      <c r="A21" t="s">
        <v>19</v>
      </c>
      <c r="B21" t="s">
        <v>1</v>
      </c>
      <c r="C21">
        <v>12.687799999999999</v>
      </c>
      <c r="D21">
        <v>18.2012</v>
      </c>
      <c r="E21">
        <v>18.981100000000001</v>
      </c>
      <c r="F21">
        <v>20.2882</v>
      </c>
      <c r="G21">
        <v>21.641999999999999</v>
      </c>
      <c r="H21">
        <v>22.956700000000001</v>
      </c>
      <c r="I21">
        <v>24.395399999999999</v>
      </c>
      <c r="J21">
        <v>25.845500000000001</v>
      </c>
      <c r="K21">
        <v>27.584</v>
      </c>
      <c r="L21">
        <v>29.388000000000002</v>
      </c>
      <c r="M21">
        <v>31.351600000000001</v>
      </c>
      <c r="N21">
        <v>33.338799999999999</v>
      </c>
      <c r="O21">
        <v>35.552399999999999</v>
      </c>
      <c r="P21">
        <v>37.696199999999997</v>
      </c>
      <c r="Q21">
        <v>40.1068</v>
      </c>
      <c r="R21">
        <v>42.344700000000003</v>
      </c>
      <c r="S21">
        <v>44.809199999999997</v>
      </c>
      <c r="T21">
        <v>47.326799999999999</v>
      </c>
      <c r="U21">
        <v>50.1646</v>
      </c>
      <c r="V21">
        <v>53.8307</v>
      </c>
      <c r="W21" t="s">
        <v>20</v>
      </c>
    </row>
    <row r="22" spans="1:23">
      <c r="A22" t="s">
        <v>19</v>
      </c>
      <c r="B22" t="s">
        <v>2</v>
      </c>
      <c r="C22">
        <v>15.912699999999999</v>
      </c>
      <c r="D22">
        <v>20.622499999999999</v>
      </c>
      <c r="E22">
        <v>20.375800000000002</v>
      </c>
      <c r="F22">
        <v>22.025600000000001</v>
      </c>
      <c r="G22">
        <v>23.5379</v>
      </c>
      <c r="H22">
        <v>24.916</v>
      </c>
      <c r="I22">
        <v>26.3475</v>
      </c>
      <c r="J22">
        <v>27.840599999999998</v>
      </c>
      <c r="K22">
        <v>29.6723</v>
      </c>
      <c r="L22">
        <v>31.588699999999999</v>
      </c>
      <c r="M22">
        <v>33.9497</v>
      </c>
      <c r="N22">
        <v>36.144399999999997</v>
      </c>
      <c r="O22">
        <v>38.719299999999997</v>
      </c>
      <c r="P22">
        <v>41.233199999999997</v>
      </c>
      <c r="Q22">
        <v>44.167099999999998</v>
      </c>
      <c r="R22">
        <v>47.1252</v>
      </c>
      <c r="S22">
        <v>50.223500000000001</v>
      </c>
      <c r="T22">
        <v>53.476300000000002</v>
      </c>
      <c r="U22">
        <v>57.209499999999998</v>
      </c>
      <c r="V22">
        <v>61.6952</v>
      </c>
      <c r="W22" t="s">
        <v>20</v>
      </c>
    </row>
    <row r="23" spans="1:23">
      <c r="A23" t="s">
        <v>19</v>
      </c>
      <c r="B23" t="s">
        <v>3</v>
      </c>
      <c r="C23">
        <v>0.31584400000000001</v>
      </c>
      <c r="D23">
        <v>1.1164799999999999</v>
      </c>
      <c r="E23">
        <v>1.67116</v>
      </c>
      <c r="F23">
        <v>2.3233199999999998</v>
      </c>
      <c r="G23">
        <v>3.0928499999999999</v>
      </c>
      <c r="H23">
        <v>3.9922900000000001</v>
      </c>
      <c r="I23">
        <v>5.0452899999999996</v>
      </c>
      <c r="J23">
        <v>6.2536699999999996</v>
      </c>
      <c r="K23">
        <v>7.6152699999999998</v>
      </c>
      <c r="L23">
        <v>9.1201899999999991</v>
      </c>
      <c r="M23">
        <v>10.789199999999999</v>
      </c>
      <c r="N23">
        <v>12.5627</v>
      </c>
      <c r="O23">
        <v>14.5585</v>
      </c>
      <c r="P23">
        <v>16.775300000000001</v>
      </c>
      <c r="Q23">
        <v>19.422899999999998</v>
      </c>
      <c r="R23">
        <v>22.486999999999998</v>
      </c>
      <c r="S23">
        <v>26.033000000000001</v>
      </c>
      <c r="T23">
        <v>29.945699999999999</v>
      </c>
      <c r="U23">
        <v>33.995100000000001</v>
      </c>
      <c r="V23">
        <v>37.4133</v>
      </c>
      <c r="W23" t="s">
        <v>20</v>
      </c>
    </row>
    <row r="24" spans="1:23">
      <c r="A24" t="s">
        <v>19</v>
      </c>
      <c r="B24" t="s">
        <v>4</v>
      </c>
      <c r="C24">
        <v>2.31887</v>
      </c>
      <c r="D24">
        <v>3.43587</v>
      </c>
      <c r="E24">
        <v>3.9432499999999999</v>
      </c>
      <c r="F24">
        <v>4.6882400000000004</v>
      </c>
      <c r="G24">
        <v>5.4851299999999998</v>
      </c>
      <c r="H24">
        <v>6.25129</v>
      </c>
      <c r="I24">
        <v>7.1568699999999996</v>
      </c>
      <c r="J24">
        <v>8.0844000000000005</v>
      </c>
      <c r="K24">
        <v>9.4132200000000008</v>
      </c>
      <c r="L24">
        <v>10.833</v>
      </c>
      <c r="M24">
        <v>12.7072</v>
      </c>
      <c r="N24">
        <v>14.467599999999999</v>
      </c>
      <c r="O24">
        <v>16.750699999999998</v>
      </c>
      <c r="P24">
        <v>19.1111</v>
      </c>
      <c r="Q24">
        <v>22.168600000000001</v>
      </c>
      <c r="R24">
        <v>25.394500000000001</v>
      </c>
      <c r="S24">
        <v>29.026</v>
      </c>
      <c r="T24">
        <v>32.880899999999997</v>
      </c>
      <c r="U24">
        <v>37.430900000000001</v>
      </c>
      <c r="V24">
        <v>42.788800000000002</v>
      </c>
      <c r="W24" t="s">
        <v>20</v>
      </c>
    </row>
    <row r="25" spans="1:23">
      <c r="A25" t="s">
        <v>19</v>
      </c>
      <c r="B25" t="s">
        <v>5</v>
      </c>
      <c r="C25">
        <v>1.6203700000000001</v>
      </c>
      <c r="D25">
        <v>1.5021899999999999</v>
      </c>
      <c r="E25">
        <v>1.73726</v>
      </c>
      <c r="F25">
        <v>2.0733799999999998</v>
      </c>
      <c r="G25">
        <v>2.4403000000000001</v>
      </c>
      <c r="H25">
        <v>2.8277999999999999</v>
      </c>
      <c r="I25">
        <v>3.27325</v>
      </c>
      <c r="J25">
        <v>3.7565499999999998</v>
      </c>
      <c r="K25">
        <v>4.3478599999999998</v>
      </c>
      <c r="L25">
        <v>5.0061400000000003</v>
      </c>
      <c r="M25">
        <v>5.7818199999999997</v>
      </c>
      <c r="N25">
        <v>6.6293199999999999</v>
      </c>
      <c r="O25">
        <v>7.6068100000000003</v>
      </c>
      <c r="P25">
        <v>8.7001500000000007</v>
      </c>
      <c r="Q25">
        <v>9.9539600000000004</v>
      </c>
      <c r="R25">
        <v>11.350199999999999</v>
      </c>
      <c r="S25">
        <v>12.913500000000001</v>
      </c>
      <c r="T25">
        <v>14.696999999999999</v>
      </c>
      <c r="U25">
        <v>16.691700000000001</v>
      </c>
      <c r="V25">
        <v>19.0365</v>
      </c>
      <c r="W25" t="s">
        <v>20</v>
      </c>
    </row>
    <row r="26" spans="1:23">
      <c r="A26" t="s">
        <v>19</v>
      </c>
      <c r="B26" t="s">
        <v>6</v>
      </c>
      <c r="C26">
        <v>0.25720799999999999</v>
      </c>
      <c r="D26">
        <v>0.477655</v>
      </c>
      <c r="E26">
        <v>0.61428300000000002</v>
      </c>
      <c r="F26">
        <v>0.79533399999999999</v>
      </c>
      <c r="G26">
        <v>1.0220899999999999</v>
      </c>
      <c r="H26">
        <v>1.3049200000000001</v>
      </c>
      <c r="I26">
        <v>1.65143</v>
      </c>
      <c r="J26">
        <v>2.0720200000000002</v>
      </c>
      <c r="K26">
        <v>2.5781000000000001</v>
      </c>
      <c r="L26">
        <v>3.1749999999999998</v>
      </c>
      <c r="M26">
        <v>3.87798</v>
      </c>
      <c r="N26">
        <v>4.7165600000000003</v>
      </c>
      <c r="O26">
        <v>5.67577</v>
      </c>
      <c r="P26">
        <v>6.7849000000000004</v>
      </c>
      <c r="Q26">
        <v>8.0377899999999993</v>
      </c>
      <c r="R26">
        <v>9.4754199999999997</v>
      </c>
      <c r="S26">
        <v>11.1152</v>
      </c>
      <c r="T26">
        <v>13.004</v>
      </c>
      <c r="U26">
        <v>15.248799999999999</v>
      </c>
      <c r="V26">
        <v>17.885400000000001</v>
      </c>
      <c r="W26" t="s">
        <v>20</v>
      </c>
    </row>
    <row r="27" spans="1:23">
      <c r="A27" t="s">
        <v>19</v>
      </c>
      <c r="B27" t="s">
        <v>7</v>
      </c>
      <c r="C27">
        <v>27.06</v>
      </c>
      <c r="D27">
        <v>31.689399999999999</v>
      </c>
      <c r="E27">
        <v>31.008199999999999</v>
      </c>
      <c r="F27">
        <v>32.753399999999999</v>
      </c>
      <c r="G27">
        <v>34.573799999999999</v>
      </c>
      <c r="H27">
        <v>36.630499999999998</v>
      </c>
      <c r="I27">
        <v>38.803199999999997</v>
      </c>
      <c r="J27">
        <v>41.1297</v>
      </c>
      <c r="K27">
        <v>43.746299999999998</v>
      </c>
      <c r="L27">
        <v>46.5505</v>
      </c>
      <c r="M27">
        <v>49.6738</v>
      </c>
      <c r="N27">
        <v>53.012099999999997</v>
      </c>
      <c r="O27">
        <v>56.649799999999999</v>
      </c>
      <c r="P27">
        <v>60.623199999999997</v>
      </c>
      <c r="Q27">
        <v>64.839200000000005</v>
      </c>
      <c r="R27">
        <v>69.168199999999999</v>
      </c>
      <c r="S27">
        <v>73.875900000000001</v>
      </c>
      <c r="T27">
        <v>78.703299999999999</v>
      </c>
      <c r="U27">
        <v>83.771600000000007</v>
      </c>
      <c r="V27">
        <v>89.113399999999999</v>
      </c>
      <c r="W27" t="s">
        <v>20</v>
      </c>
    </row>
    <row r="28" spans="1:23">
      <c r="A28" t="s">
        <v>19</v>
      </c>
      <c r="B28" t="s">
        <v>8</v>
      </c>
      <c r="C28">
        <v>5.3656300000000003</v>
      </c>
      <c r="D28">
        <v>11.1936</v>
      </c>
      <c r="E28">
        <v>12.5166</v>
      </c>
      <c r="F28">
        <v>13.4396</v>
      </c>
      <c r="G28">
        <v>14.459899999999999</v>
      </c>
      <c r="H28">
        <v>15.574400000000001</v>
      </c>
      <c r="I28">
        <v>16.798200000000001</v>
      </c>
      <c r="J28">
        <v>18.151299999999999</v>
      </c>
      <c r="K28">
        <v>19.804500000000001</v>
      </c>
      <c r="L28">
        <v>21.592400000000001</v>
      </c>
      <c r="M28">
        <v>23.650700000000001</v>
      </c>
      <c r="N28">
        <v>25.7332</v>
      </c>
      <c r="O28">
        <v>28.152999999999999</v>
      </c>
      <c r="P28">
        <v>30.6111</v>
      </c>
      <c r="Q28">
        <v>33.485100000000003</v>
      </c>
      <c r="R28">
        <v>36.4084</v>
      </c>
      <c r="S28">
        <v>39.6357</v>
      </c>
      <c r="T28">
        <v>42.874099999999999</v>
      </c>
      <c r="U28">
        <v>46.661200000000001</v>
      </c>
      <c r="V28">
        <v>51.095399999999998</v>
      </c>
      <c r="W28" t="s">
        <v>20</v>
      </c>
    </row>
    <row r="29" spans="1:23">
      <c r="A29" t="s">
        <v>19</v>
      </c>
      <c r="B29" t="s">
        <v>9</v>
      </c>
      <c r="C29">
        <v>2.7192500000000002</v>
      </c>
      <c r="D29">
        <v>3.49092</v>
      </c>
      <c r="E29">
        <v>3.8231099999999998</v>
      </c>
      <c r="F29">
        <v>4.1189999999999998</v>
      </c>
      <c r="G29">
        <v>4.5039999999999996</v>
      </c>
      <c r="H29">
        <v>4.9045500000000004</v>
      </c>
      <c r="I29">
        <v>5.3471500000000001</v>
      </c>
      <c r="J29">
        <v>5.7802199999999999</v>
      </c>
      <c r="K29">
        <v>6.3278800000000004</v>
      </c>
      <c r="L29">
        <v>6.9039200000000003</v>
      </c>
      <c r="M29">
        <v>7.6504500000000002</v>
      </c>
      <c r="N29">
        <v>8.4196399999999993</v>
      </c>
      <c r="O29">
        <v>9.4279399999999995</v>
      </c>
      <c r="P29">
        <v>10.614699999999999</v>
      </c>
      <c r="Q29">
        <v>12.178100000000001</v>
      </c>
      <c r="R29">
        <v>14.020799999999999</v>
      </c>
      <c r="S29">
        <v>16.2193</v>
      </c>
      <c r="T29">
        <v>18.6996</v>
      </c>
      <c r="U29">
        <v>21.406700000000001</v>
      </c>
      <c r="V29">
        <v>24.158000000000001</v>
      </c>
      <c r="W29" t="s">
        <v>20</v>
      </c>
    </row>
    <row r="30" spans="1:23">
      <c r="A30" t="s">
        <v>19</v>
      </c>
      <c r="B30" t="s">
        <v>10</v>
      </c>
      <c r="C30">
        <v>2.6966800000000002</v>
      </c>
      <c r="D30">
        <v>3.4510399999999999</v>
      </c>
      <c r="E30">
        <v>3.7965</v>
      </c>
      <c r="F30">
        <v>4.1957800000000001</v>
      </c>
      <c r="G30">
        <v>4.6405500000000002</v>
      </c>
      <c r="H30">
        <v>5.0982900000000004</v>
      </c>
      <c r="I30">
        <v>5.5831999999999997</v>
      </c>
      <c r="J30">
        <v>6.0517599999999998</v>
      </c>
      <c r="K30">
        <v>6.6226200000000004</v>
      </c>
      <c r="L30">
        <v>7.1817399999999996</v>
      </c>
      <c r="M30">
        <v>7.84117</v>
      </c>
      <c r="N30">
        <v>8.4291800000000006</v>
      </c>
      <c r="O30">
        <v>9.1531500000000001</v>
      </c>
      <c r="P30">
        <v>9.8821999999999992</v>
      </c>
      <c r="Q30">
        <v>10.8291</v>
      </c>
      <c r="R30">
        <v>11.7951</v>
      </c>
      <c r="S30">
        <v>12.9535</v>
      </c>
      <c r="T30">
        <v>14.1477</v>
      </c>
      <c r="U30">
        <v>15.478</v>
      </c>
      <c r="V30">
        <v>16.863</v>
      </c>
      <c r="W30" t="s">
        <v>20</v>
      </c>
    </row>
    <row r="31" spans="1:23">
      <c r="A31" t="s">
        <v>19</v>
      </c>
      <c r="B31" t="s">
        <v>11</v>
      </c>
      <c r="C31">
        <v>0.89122199999999996</v>
      </c>
      <c r="D31">
        <v>1.4052</v>
      </c>
      <c r="E31">
        <v>1.52823</v>
      </c>
      <c r="F31">
        <v>1.89829</v>
      </c>
      <c r="G31">
        <v>2.3469600000000002</v>
      </c>
      <c r="H31">
        <v>2.8573300000000001</v>
      </c>
      <c r="I31">
        <v>3.4504600000000001</v>
      </c>
      <c r="J31">
        <v>4.12826</v>
      </c>
      <c r="K31">
        <v>4.9028200000000002</v>
      </c>
      <c r="L31">
        <v>5.8145600000000002</v>
      </c>
      <c r="M31">
        <v>6.8580500000000004</v>
      </c>
      <c r="N31">
        <v>8.1361299999999996</v>
      </c>
      <c r="O31">
        <v>9.6045800000000003</v>
      </c>
      <c r="P31">
        <v>11.343999999999999</v>
      </c>
      <c r="Q31">
        <v>13.212400000000001</v>
      </c>
      <c r="R31">
        <v>15.4208</v>
      </c>
      <c r="S31">
        <v>17.822199999999999</v>
      </c>
      <c r="T31">
        <v>20.586500000000001</v>
      </c>
      <c r="U31">
        <v>23.653700000000001</v>
      </c>
      <c r="V31">
        <v>27.1723</v>
      </c>
      <c r="W31" t="s">
        <v>20</v>
      </c>
    </row>
    <row r="32" spans="1:23">
      <c r="A32" t="s">
        <v>19</v>
      </c>
      <c r="B32" t="s">
        <v>12</v>
      </c>
      <c r="C32">
        <v>22.897500000000001</v>
      </c>
      <c r="D32">
        <v>30.374500000000001</v>
      </c>
      <c r="E32">
        <v>29.844100000000001</v>
      </c>
      <c r="F32">
        <v>31.9893</v>
      </c>
      <c r="G32">
        <v>34.077599999999997</v>
      </c>
      <c r="H32">
        <v>36.085299999999997</v>
      </c>
      <c r="I32">
        <v>38.149000000000001</v>
      </c>
      <c r="J32">
        <v>40.246499999999997</v>
      </c>
      <c r="K32">
        <v>42.875</v>
      </c>
      <c r="L32">
        <v>45.429600000000001</v>
      </c>
      <c r="M32">
        <v>48.6143</v>
      </c>
      <c r="N32">
        <v>51.477600000000002</v>
      </c>
      <c r="O32">
        <v>54.941099999999999</v>
      </c>
      <c r="P32">
        <v>58.485300000000002</v>
      </c>
      <c r="Q32">
        <v>62.625300000000003</v>
      </c>
      <c r="R32">
        <v>67.028700000000001</v>
      </c>
      <c r="S32">
        <v>71.755700000000004</v>
      </c>
      <c r="T32">
        <v>76.598799999999997</v>
      </c>
      <c r="U32">
        <v>82.353700000000003</v>
      </c>
      <c r="V32">
        <v>88.518600000000006</v>
      </c>
      <c r="W32" t="s">
        <v>20</v>
      </c>
    </row>
    <row r="33" spans="1:23">
      <c r="A33" t="s">
        <v>19</v>
      </c>
      <c r="B33" t="s">
        <v>13</v>
      </c>
      <c r="C33">
        <v>12.995799999999999</v>
      </c>
      <c r="D33">
        <v>16.474799999999998</v>
      </c>
      <c r="E33">
        <v>16.3492</v>
      </c>
      <c r="F33">
        <v>17.411100000000001</v>
      </c>
      <c r="G33">
        <v>18.615600000000001</v>
      </c>
      <c r="H33">
        <v>19.8398</v>
      </c>
      <c r="I33">
        <v>21.123200000000001</v>
      </c>
      <c r="J33">
        <v>22.320799999999998</v>
      </c>
      <c r="K33">
        <v>23.726500000000001</v>
      </c>
      <c r="L33">
        <v>25.1297</v>
      </c>
      <c r="M33">
        <v>26.802199999999999</v>
      </c>
      <c r="N33">
        <v>28.407299999999999</v>
      </c>
      <c r="O33">
        <v>30.360600000000002</v>
      </c>
      <c r="P33">
        <v>32.2836</v>
      </c>
      <c r="Q33">
        <v>34.6922</v>
      </c>
      <c r="R33">
        <v>37.004399999999997</v>
      </c>
      <c r="S33">
        <v>39.5214</v>
      </c>
      <c r="T33">
        <v>41.925899999999999</v>
      </c>
      <c r="U33">
        <v>44.736400000000003</v>
      </c>
      <c r="V33">
        <v>47.972200000000001</v>
      </c>
      <c r="W33" t="s">
        <v>20</v>
      </c>
    </row>
    <row r="35" spans="1:23">
      <c r="A35" t="s">
        <v>21</v>
      </c>
      <c r="F35" t="s">
        <v>25</v>
      </c>
    </row>
    <row r="36" spans="1:23">
      <c r="A36" t="s">
        <v>14</v>
      </c>
      <c r="B36" t="s">
        <v>22</v>
      </c>
      <c r="C36" t="s">
        <v>23</v>
      </c>
      <c r="D36" t="s">
        <v>24</v>
      </c>
      <c r="F36" t="s">
        <v>14</v>
      </c>
      <c r="G36" t="s">
        <v>22</v>
      </c>
      <c r="H36" t="s">
        <v>23</v>
      </c>
      <c r="I36" t="s">
        <v>24</v>
      </c>
      <c r="J36" t="s">
        <v>26</v>
      </c>
      <c r="K36" t="s">
        <v>27</v>
      </c>
      <c r="L36" t="s">
        <v>28</v>
      </c>
      <c r="M36" t="s">
        <v>29</v>
      </c>
    </row>
    <row r="37" spans="1:23">
      <c r="A37" t="s">
        <v>0</v>
      </c>
      <c r="B37">
        <v>2020</v>
      </c>
      <c r="C37">
        <f>INDEX($C$20:$W$33,MATCH($A37,$B$20:$B$33,0),MATCH($B37,$C$19:$W$19,0))</f>
        <v>0.84308399999999994</v>
      </c>
      <c r="D37">
        <f t="shared" ref="D37:D68" si="0">INDEX($B$3:$G$16,MATCH($A37,$A$3:$A$16,0),MATCH($B37,$B$2:$G$2,0))</f>
        <v>1.6117912501481368</v>
      </c>
      <c r="F37" t="s">
        <v>0</v>
      </c>
      <c r="G37">
        <v>2020</v>
      </c>
      <c r="H37">
        <v>0.84308399999999994</v>
      </c>
      <c r="I37">
        <v>1.6117912501481368</v>
      </c>
      <c r="J37" s="1">
        <v>0</v>
      </c>
      <c r="K37">
        <v>2.5</v>
      </c>
      <c r="L37" t="str">
        <f t="shared" ref="L37:L50" si="1">J37&amp;"-"&amp;K37</f>
        <v>0-2.5</v>
      </c>
      <c r="M37">
        <f t="shared" ref="M37:M38" si="2">AVERAGEIFS($I$37:$I$120,$H$37:$H$120,"&gt;"&amp;J37,$H$37:$H$120,"&lt;"&amp;K37)</f>
        <v>0.90038432065745977</v>
      </c>
    </row>
    <row r="38" spans="1:23">
      <c r="A38" t="s">
        <v>1</v>
      </c>
      <c r="B38">
        <v>2020</v>
      </c>
      <c r="C38">
        <f t="shared" ref="C38:C101" si="3">INDEX($C$20:$W$33,MATCH($A38,$B$20:$B$33,0),MATCH($B38,$C$19:$W$19,0))</f>
        <v>21.641999999999999</v>
      </c>
      <c r="D38">
        <f t="shared" si="0"/>
        <v>0.31045450206687208</v>
      </c>
      <c r="F38" t="s">
        <v>6</v>
      </c>
      <c r="G38">
        <v>2020</v>
      </c>
      <c r="H38">
        <v>1.0220899999999999</v>
      </c>
      <c r="I38">
        <v>0.63644187485701775</v>
      </c>
      <c r="J38">
        <v>2.5</v>
      </c>
      <c r="K38">
        <v>5</v>
      </c>
      <c r="L38" t="str">
        <f t="shared" si="1"/>
        <v>2.5-5</v>
      </c>
      <c r="M38">
        <f t="shared" si="2"/>
        <v>0.65299939305487575</v>
      </c>
    </row>
    <row r="39" spans="1:23">
      <c r="A39" t="s">
        <v>2</v>
      </c>
      <c r="B39">
        <v>2020</v>
      </c>
      <c r="C39">
        <f t="shared" si="3"/>
        <v>23.5379</v>
      </c>
      <c r="D39">
        <f t="shared" si="0"/>
        <v>0.37190095045866028</v>
      </c>
      <c r="F39" t="s">
        <v>0</v>
      </c>
      <c r="G39">
        <v>2035</v>
      </c>
      <c r="H39">
        <v>1.0591200000000001</v>
      </c>
      <c r="I39">
        <v>1.3157267515363413</v>
      </c>
      <c r="J39" s="1">
        <f>J37+5</f>
        <v>5</v>
      </c>
      <c r="K39">
        <f t="shared" ref="K39:K49" si="4">J40</f>
        <v>10</v>
      </c>
      <c r="L39" t="str">
        <f t="shared" si="1"/>
        <v>5-10</v>
      </c>
      <c r="M39">
        <f t="shared" ref="M39:M49" si="5">AVERAGEIFS($I$37:$I$120,$H$37:$H$120,"&gt;"&amp;J39,$H$37:$H$120,"&lt;"&amp;K39)</f>
        <v>0.50289429083837189</v>
      </c>
    </row>
    <row r="40" spans="1:23">
      <c r="A40" t="s">
        <v>3</v>
      </c>
      <c r="B40">
        <v>2020</v>
      </c>
      <c r="C40">
        <f t="shared" si="3"/>
        <v>3.0928499999999999</v>
      </c>
      <c r="D40">
        <f t="shared" si="0"/>
        <v>0.42730754246736319</v>
      </c>
      <c r="F40" t="s">
        <v>0</v>
      </c>
      <c r="G40">
        <v>2050</v>
      </c>
      <c r="H40">
        <v>1.4176500000000001</v>
      </c>
      <c r="I40">
        <v>1.0238697706997268</v>
      </c>
      <c r="J40" s="1">
        <f t="shared" ref="J40:J50" si="6">J39+5</f>
        <v>10</v>
      </c>
      <c r="K40">
        <f t="shared" si="4"/>
        <v>15</v>
      </c>
      <c r="L40" t="str">
        <f t="shared" si="1"/>
        <v>10-15</v>
      </c>
      <c r="M40">
        <f t="shared" si="5"/>
        <v>0.50363986863491739</v>
      </c>
    </row>
    <row r="41" spans="1:23">
      <c r="A41" t="s">
        <v>4</v>
      </c>
      <c r="B41">
        <v>2020</v>
      </c>
      <c r="C41">
        <f t="shared" si="3"/>
        <v>5.4851299999999998</v>
      </c>
      <c r="D41">
        <f t="shared" si="0"/>
        <v>0.45533137676699986</v>
      </c>
      <c r="F41" t="s">
        <v>6</v>
      </c>
      <c r="G41">
        <v>2035</v>
      </c>
      <c r="H41">
        <v>2.0720200000000002</v>
      </c>
      <c r="I41">
        <v>0.61227285668363185</v>
      </c>
      <c r="J41" s="1">
        <f t="shared" si="6"/>
        <v>15</v>
      </c>
      <c r="K41">
        <f t="shared" si="4"/>
        <v>20</v>
      </c>
      <c r="L41" t="str">
        <f t="shared" si="1"/>
        <v>15-20</v>
      </c>
      <c r="M41">
        <f t="shared" si="5"/>
        <v>0.4223040551300915</v>
      </c>
    </row>
    <row r="42" spans="1:23">
      <c r="A42" t="s">
        <v>5</v>
      </c>
      <c r="B42">
        <v>2020</v>
      </c>
      <c r="C42">
        <f t="shared" si="3"/>
        <v>2.4403000000000001</v>
      </c>
      <c r="D42">
        <f t="shared" si="0"/>
        <v>0.38681160783385571</v>
      </c>
      <c r="F42" t="s">
        <v>0</v>
      </c>
      <c r="G42">
        <v>2065</v>
      </c>
      <c r="H42">
        <v>2.1478999999999999</v>
      </c>
      <c r="I42">
        <v>0.81094583269038445</v>
      </c>
      <c r="J42" s="1">
        <f t="shared" si="6"/>
        <v>20</v>
      </c>
      <c r="K42">
        <f t="shared" si="4"/>
        <v>25</v>
      </c>
      <c r="L42" t="str">
        <f t="shared" si="1"/>
        <v>20-25</v>
      </c>
      <c r="M42">
        <f t="shared" si="5"/>
        <v>0.36067067262735841</v>
      </c>
    </row>
    <row r="43" spans="1:23">
      <c r="A43" t="s">
        <v>6</v>
      </c>
      <c r="B43">
        <v>2020</v>
      </c>
      <c r="C43">
        <f t="shared" si="3"/>
        <v>1.0220899999999999</v>
      </c>
      <c r="D43">
        <f t="shared" si="0"/>
        <v>0.63644187485701775</v>
      </c>
      <c r="F43" t="s">
        <v>11</v>
      </c>
      <c r="G43">
        <v>2020</v>
      </c>
      <c r="H43">
        <v>2.3469600000000002</v>
      </c>
      <c r="I43">
        <v>0.80521462081058337</v>
      </c>
      <c r="J43" s="1">
        <f t="shared" si="6"/>
        <v>25</v>
      </c>
      <c r="K43">
        <f t="shared" si="4"/>
        <v>30</v>
      </c>
      <c r="L43" t="str">
        <f t="shared" si="1"/>
        <v>25-30</v>
      </c>
      <c r="M43">
        <f t="shared" si="5"/>
        <v>0.28979654499124446</v>
      </c>
    </row>
    <row r="44" spans="1:23">
      <c r="A44" t="s">
        <v>7</v>
      </c>
      <c r="B44">
        <v>2020</v>
      </c>
      <c r="C44">
        <f t="shared" si="3"/>
        <v>34.573799999999999</v>
      </c>
      <c r="D44">
        <f t="shared" si="0"/>
        <v>1.6647690894881423E-3</v>
      </c>
      <c r="F44" t="s">
        <v>5</v>
      </c>
      <c r="G44">
        <v>2020</v>
      </c>
      <c r="H44">
        <v>2.4403000000000001</v>
      </c>
      <c r="I44">
        <v>0.38681160783385571</v>
      </c>
      <c r="J44" s="1">
        <f t="shared" si="6"/>
        <v>30</v>
      </c>
      <c r="K44">
        <f t="shared" si="4"/>
        <v>35</v>
      </c>
      <c r="L44" t="str">
        <f t="shared" si="1"/>
        <v>30-35</v>
      </c>
      <c r="M44">
        <f t="shared" si="5"/>
        <v>9.7440363328106031E-2</v>
      </c>
    </row>
    <row r="45" spans="1:23">
      <c r="A45" t="s">
        <v>8</v>
      </c>
      <c r="B45">
        <v>2020</v>
      </c>
      <c r="C45">
        <f t="shared" si="3"/>
        <v>14.459899999999999</v>
      </c>
      <c r="D45">
        <f t="shared" si="0"/>
        <v>0.789557026726176</v>
      </c>
      <c r="F45" t="s">
        <v>3</v>
      </c>
      <c r="G45">
        <v>2020</v>
      </c>
      <c r="H45">
        <v>3.0928499999999999</v>
      </c>
      <c r="I45">
        <v>0.42730754246736319</v>
      </c>
      <c r="J45" s="1">
        <f t="shared" si="6"/>
        <v>35</v>
      </c>
      <c r="K45">
        <f t="shared" si="4"/>
        <v>40</v>
      </c>
      <c r="L45" t="str">
        <f t="shared" si="1"/>
        <v>35-40</v>
      </c>
      <c r="M45">
        <f t="shared" si="5"/>
        <v>0.17670157101230993</v>
      </c>
    </row>
    <row r="46" spans="1:23">
      <c r="A46" t="s">
        <v>9</v>
      </c>
      <c r="B46">
        <v>2020</v>
      </c>
      <c r="C46">
        <f t="shared" si="3"/>
        <v>4.5039999999999996</v>
      </c>
      <c r="D46">
        <f t="shared" si="0"/>
        <v>0.63905488053369741</v>
      </c>
      <c r="F46" t="s">
        <v>0</v>
      </c>
      <c r="G46">
        <v>2080</v>
      </c>
      <c r="H46">
        <v>3.4806400000000002</v>
      </c>
      <c r="I46">
        <v>0.59079270616438517</v>
      </c>
      <c r="J46" s="1">
        <f t="shared" si="6"/>
        <v>40</v>
      </c>
      <c r="K46">
        <f t="shared" si="4"/>
        <v>45</v>
      </c>
      <c r="L46" t="str">
        <f t="shared" si="1"/>
        <v>40-45</v>
      </c>
      <c r="M46">
        <f t="shared" si="5"/>
        <v>7.5088550400840753E-2</v>
      </c>
    </row>
    <row r="47" spans="1:23">
      <c r="A47" t="s">
        <v>10</v>
      </c>
      <c r="B47">
        <v>2020</v>
      </c>
      <c r="C47">
        <f t="shared" si="3"/>
        <v>4.6405500000000002</v>
      </c>
      <c r="D47">
        <f t="shared" si="0"/>
        <v>1.2893724796986836</v>
      </c>
      <c r="F47" t="s">
        <v>5</v>
      </c>
      <c r="G47">
        <v>2035</v>
      </c>
      <c r="H47">
        <v>3.7565499999999998</v>
      </c>
      <c r="I47">
        <v>0.31933962644192926</v>
      </c>
      <c r="J47" s="1">
        <f t="shared" si="6"/>
        <v>45</v>
      </c>
      <c r="K47">
        <f t="shared" si="4"/>
        <v>50</v>
      </c>
      <c r="L47" t="str">
        <f t="shared" si="1"/>
        <v>45-50</v>
      </c>
      <c r="M47">
        <f t="shared" si="5"/>
        <v>4.5904326641003036E-3</v>
      </c>
    </row>
    <row r="48" spans="1:23">
      <c r="A48" t="s">
        <v>11</v>
      </c>
      <c r="B48">
        <v>2020</v>
      </c>
      <c r="C48">
        <f t="shared" si="3"/>
        <v>2.3469600000000002</v>
      </c>
      <c r="D48">
        <f t="shared" si="0"/>
        <v>0.80521462081058337</v>
      </c>
      <c r="F48" t="s">
        <v>6</v>
      </c>
      <c r="G48">
        <v>2050</v>
      </c>
      <c r="H48">
        <v>3.87798</v>
      </c>
      <c r="I48">
        <v>0.57341118765597987</v>
      </c>
      <c r="J48" s="1">
        <f t="shared" si="6"/>
        <v>50</v>
      </c>
      <c r="K48">
        <f t="shared" si="4"/>
        <v>55</v>
      </c>
      <c r="L48" t="str">
        <f t="shared" si="1"/>
        <v>50-55</v>
      </c>
      <c r="M48">
        <f t="shared" si="5"/>
        <v>9.8352805856811457E-2</v>
      </c>
    </row>
    <row r="49" spans="1:13">
      <c r="A49" t="s">
        <v>12</v>
      </c>
      <c r="B49">
        <v>2020</v>
      </c>
      <c r="C49">
        <f t="shared" si="3"/>
        <v>34.077599999999997</v>
      </c>
      <c r="D49">
        <f t="shared" si="0"/>
        <v>-0.15496016063912091</v>
      </c>
      <c r="F49" t="s">
        <v>11</v>
      </c>
      <c r="G49">
        <v>2035</v>
      </c>
      <c r="H49">
        <v>4.12826</v>
      </c>
      <c r="I49">
        <v>0.7317173284220917</v>
      </c>
      <c r="J49" s="1">
        <f t="shared" si="6"/>
        <v>55</v>
      </c>
      <c r="K49">
        <f t="shared" si="4"/>
        <v>60</v>
      </c>
      <c r="L49" t="str">
        <f t="shared" si="1"/>
        <v>55-60</v>
      </c>
      <c r="M49">
        <f t="shared" si="5"/>
        <v>-6.8249247907012645E-2</v>
      </c>
    </row>
    <row r="50" spans="1:13">
      <c r="A50" t="s">
        <v>13</v>
      </c>
      <c r="B50">
        <v>2020</v>
      </c>
      <c r="C50">
        <f t="shared" si="3"/>
        <v>18.615600000000001</v>
      </c>
      <c r="D50">
        <f t="shared" si="0"/>
        <v>0.29443253593923557</v>
      </c>
      <c r="F50" t="s">
        <v>9</v>
      </c>
      <c r="G50">
        <v>2020</v>
      </c>
      <c r="H50">
        <v>4.5039999999999996</v>
      </c>
      <c r="I50">
        <v>0.63905488053369741</v>
      </c>
      <c r="J50" s="1">
        <f t="shared" si="6"/>
        <v>60</v>
      </c>
      <c r="L50" t="str">
        <f t="shared" si="1"/>
        <v>60-</v>
      </c>
      <c r="M50">
        <f>AVERAGEIFS($I$37:$I$120,$H$37:$H$120,"&gt;"&amp;J50)</f>
        <v>-1.6593086390420586E-3</v>
      </c>
    </row>
    <row r="51" spans="1:13">
      <c r="A51" t="s">
        <v>0</v>
      </c>
      <c r="B51">
        <f>B37+15</f>
        <v>2035</v>
      </c>
      <c r="C51">
        <f t="shared" si="3"/>
        <v>1.0591200000000001</v>
      </c>
      <c r="D51">
        <f t="shared" si="0"/>
        <v>1.3157267515363413</v>
      </c>
      <c r="F51" t="s">
        <v>10</v>
      </c>
      <c r="G51">
        <v>2020</v>
      </c>
      <c r="H51">
        <v>4.6405500000000002</v>
      </c>
      <c r="I51">
        <v>1.2893724796986836</v>
      </c>
    </row>
    <row r="52" spans="1:13">
      <c r="A52" t="s">
        <v>1</v>
      </c>
      <c r="B52">
        <f t="shared" ref="B52:B115" si="7">B38+15</f>
        <v>2035</v>
      </c>
      <c r="C52">
        <f t="shared" si="3"/>
        <v>25.845500000000001</v>
      </c>
      <c r="D52">
        <f t="shared" si="0"/>
        <v>0.24257822411417579</v>
      </c>
      <c r="F52" t="s">
        <v>4</v>
      </c>
      <c r="G52">
        <v>2020</v>
      </c>
      <c r="H52">
        <v>5.4851299999999998</v>
      </c>
      <c r="I52">
        <v>0.45533137676699986</v>
      </c>
    </row>
    <row r="53" spans="1:13">
      <c r="A53" t="s">
        <v>2</v>
      </c>
      <c r="B53">
        <f t="shared" si="7"/>
        <v>2035</v>
      </c>
      <c r="C53">
        <f t="shared" si="3"/>
        <v>27.840599999999998</v>
      </c>
      <c r="D53">
        <f t="shared" si="0"/>
        <v>0.2553677599873978</v>
      </c>
      <c r="F53" t="s">
        <v>0</v>
      </c>
      <c r="G53">
        <v>2095</v>
      </c>
      <c r="H53">
        <v>5.5540099999999999</v>
      </c>
      <c r="I53">
        <v>0.40703274268428735</v>
      </c>
    </row>
    <row r="54" spans="1:13">
      <c r="A54" t="s">
        <v>3</v>
      </c>
      <c r="B54">
        <f t="shared" si="7"/>
        <v>2035</v>
      </c>
      <c r="C54">
        <f t="shared" si="3"/>
        <v>6.2536699999999996</v>
      </c>
      <c r="D54">
        <f t="shared" si="0"/>
        <v>0.3951003518515942</v>
      </c>
      <c r="F54" t="s">
        <v>9</v>
      </c>
      <c r="G54">
        <v>2035</v>
      </c>
      <c r="H54">
        <v>5.7802199999999999</v>
      </c>
      <c r="I54">
        <v>0.62986194078422031</v>
      </c>
    </row>
    <row r="55" spans="1:13">
      <c r="A55" t="s">
        <v>4</v>
      </c>
      <c r="B55">
        <f t="shared" si="7"/>
        <v>2035</v>
      </c>
      <c r="C55">
        <f t="shared" si="3"/>
        <v>8.0844000000000005</v>
      </c>
      <c r="D55">
        <f t="shared" si="0"/>
        <v>0.43654046293631915</v>
      </c>
      <c r="F55" t="s">
        <v>5</v>
      </c>
      <c r="G55">
        <v>2050</v>
      </c>
      <c r="H55">
        <v>5.7818199999999997</v>
      </c>
      <c r="I55">
        <v>0.28104183686460638</v>
      </c>
    </row>
    <row r="56" spans="1:13">
      <c r="A56" t="s">
        <v>5</v>
      </c>
      <c r="B56">
        <f t="shared" si="7"/>
        <v>2035</v>
      </c>
      <c r="C56">
        <f t="shared" si="3"/>
        <v>3.7565499999999998</v>
      </c>
      <c r="D56">
        <f t="shared" si="0"/>
        <v>0.31933962644192926</v>
      </c>
      <c r="F56" t="s">
        <v>10</v>
      </c>
      <c r="G56">
        <v>2035</v>
      </c>
      <c r="H56">
        <v>6.0517599999999998</v>
      </c>
      <c r="I56">
        <v>0.70031519362382211</v>
      </c>
    </row>
    <row r="57" spans="1:13">
      <c r="A57" t="s">
        <v>6</v>
      </c>
      <c r="B57">
        <f t="shared" si="7"/>
        <v>2035</v>
      </c>
      <c r="C57">
        <f t="shared" si="3"/>
        <v>2.0720200000000002</v>
      </c>
      <c r="D57">
        <f t="shared" si="0"/>
        <v>0.61227285668363185</v>
      </c>
      <c r="F57" t="s">
        <v>3</v>
      </c>
      <c r="G57">
        <v>2035</v>
      </c>
      <c r="H57">
        <v>6.2536699999999996</v>
      </c>
      <c r="I57">
        <v>0.3951003518515942</v>
      </c>
    </row>
    <row r="58" spans="1:13">
      <c r="A58" t="s">
        <v>7</v>
      </c>
      <c r="B58">
        <f t="shared" si="7"/>
        <v>2035</v>
      </c>
      <c r="C58">
        <f t="shared" si="3"/>
        <v>41.1297</v>
      </c>
      <c r="D58">
        <f t="shared" si="0"/>
        <v>0</v>
      </c>
      <c r="F58" t="s">
        <v>6</v>
      </c>
      <c r="G58">
        <v>2065</v>
      </c>
      <c r="H58">
        <v>6.7849000000000004</v>
      </c>
      <c r="I58">
        <v>0.56387323402660583</v>
      </c>
    </row>
    <row r="59" spans="1:13">
      <c r="A59" t="s">
        <v>8</v>
      </c>
      <c r="B59">
        <f t="shared" si="7"/>
        <v>2035</v>
      </c>
      <c r="C59">
        <f t="shared" si="3"/>
        <v>18.151299999999999</v>
      </c>
      <c r="D59">
        <f t="shared" si="0"/>
        <v>0.51199803607226813</v>
      </c>
      <c r="F59" t="s">
        <v>11</v>
      </c>
      <c r="G59">
        <v>2050</v>
      </c>
      <c r="H59">
        <v>6.8580500000000004</v>
      </c>
      <c r="I59">
        <v>0.64565031461165756</v>
      </c>
    </row>
    <row r="60" spans="1:13">
      <c r="A60" t="s">
        <v>9</v>
      </c>
      <c r="B60">
        <f t="shared" si="7"/>
        <v>2035</v>
      </c>
      <c r="C60">
        <f t="shared" si="3"/>
        <v>5.7802199999999999</v>
      </c>
      <c r="D60">
        <f t="shared" si="0"/>
        <v>0.62986194078422031</v>
      </c>
      <c r="F60" t="s">
        <v>9</v>
      </c>
      <c r="G60">
        <v>2050</v>
      </c>
      <c r="H60">
        <v>7.6504500000000002</v>
      </c>
      <c r="I60">
        <v>0.62411120131119602</v>
      </c>
    </row>
    <row r="61" spans="1:13">
      <c r="A61" t="s">
        <v>10</v>
      </c>
      <c r="B61">
        <f t="shared" si="7"/>
        <v>2035</v>
      </c>
      <c r="C61">
        <f t="shared" si="3"/>
        <v>6.0517599999999998</v>
      </c>
      <c r="D61">
        <f t="shared" si="0"/>
        <v>0.70031519362382211</v>
      </c>
      <c r="F61" t="s">
        <v>10</v>
      </c>
      <c r="G61">
        <v>2050</v>
      </c>
      <c r="H61">
        <v>7.84117</v>
      </c>
      <c r="I61">
        <v>0.60299836032944243</v>
      </c>
    </row>
    <row r="62" spans="1:13">
      <c r="A62" t="s">
        <v>11</v>
      </c>
      <c r="B62">
        <f t="shared" si="7"/>
        <v>2035</v>
      </c>
      <c r="C62">
        <f t="shared" si="3"/>
        <v>4.12826</v>
      </c>
      <c r="D62">
        <f t="shared" si="0"/>
        <v>0.7317173284220917</v>
      </c>
      <c r="F62" t="s">
        <v>4</v>
      </c>
      <c r="G62">
        <v>2035</v>
      </c>
      <c r="H62">
        <v>8.0844000000000005</v>
      </c>
      <c r="I62">
        <v>0.43654046293631915</v>
      </c>
    </row>
    <row r="63" spans="1:13">
      <c r="A63" t="s">
        <v>12</v>
      </c>
      <c r="B63">
        <f t="shared" si="7"/>
        <v>2035</v>
      </c>
      <c r="C63">
        <f t="shared" si="3"/>
        <v>40.246499999999997</v>
      </c>
      <c r="D63">
        <f t="shared" si="0"/>
        <v>-0.17974273646515407</v>
      </c>
      <c r="F63" t="s">
        <v>5</v>
      </c>
      <c r="G63">
        <v>2065</v>
      </c>
      <c r="H63">
        <v>8.7001500000000007</v>
      </c>
      <c r="I63">
        <v>0.25252951748250896</v>
      </c>
    </row>
    <row r="64" spans="1:13">
      <c r="A64" t="s">
        <v>13</v>
      </c>
      <c r="B64">
        <f t="shared" si="7"/>
        <v>2035</v>
      </c>
      <c r="C64">
        <f t="shared" si="3"/>
        <v>22.320799999999998</v>
      </c>
      <c r="D64">
        <f t="shared" si="0"/>
        <v>0.25375317222019078</v>
      </c>
      <c r="F64" t="s">
        <v>10</v>
      </c>
      <c r="G64">
        <v>2065</v>
      </c>
      <c r="H64">
        <v>9.8821999999999992</v>
      </c>
      <c r="I64">
        <v>0.5432392476255743</v>
      </c>
    </row>
    <row r="65" spans="1:9">
      <c r="A65" t="s">
        <v>0</v>
      </c>
      <c r="B65">
        <f t="shared" si="7"/>
        <v>2050</v>
      </c>
      <c r="C65">
        <f t="shared" si="3"/>
        <v>1.4176500000000001</v>
      </c>
      <c r="D65">
        <f t="shared" si="0"/>
        <v>1.0238697706997268</v>
      </c>
      <c r="F65" t="s">
        <v>9</v>
      </c>
      <c r="G65">
        <v>2065</v>
      </c>
      <c r="H65">
        <v>10.614699999999999</v>
      </c>
      <c r="I65">
        <v>0.58228535148852378</v>
      </c>
    </row>
    <row r="66" spans="1:9">
      <c r="A66" t="s">
        <v>1</v>
      </c>
      <c r="B66">
        <f t="shared" si="7"/>
        <v>2050</v>
      </c>
      <c r="C66">
        <f t="shared" si="3"/>
        <v>31.351600000000001</v>
      </c>
      <c r="D66">
        <f t="shared" si="0"/>
        <v>0.19564746423247992</v>
      </c>
      <c r="F66" t="s">
        <v>3</v>
      </c>
      <c r="G66">
        <v>2050</v>
      </c>
      <c r="H66">
        <v>10.789199999999999</v>
      </c>
      <c r="I66">
        <v>0.39810648036543184</v>
      </c>
    </row>
    <row r="67" spans="1:9">
      <c r="A67" t="s">
        <v>2</v>
      </c>
      <c r="B67">
        <f t="shared" si="7"/>
        <v>2050</v>
      </c>
      <c r="C67">
        <f t="shared" si="3"/>
        <v>33.9497</v>
      </c>
      <c r="D67">
        <f t="shared" si="0"/>
        <v>0.16894353335934212</v>
      </c>
      <c r="F67" t="s">
        <v>6</v>
      </c>
      <c r="G67">
        <v>2080</v>
      </c>
      <c r="H67">
        <v>11.1152</v>
      </c>
      <c r="I67">
        <v>0.54438510792290917</v>
      </c>
    </row>
    <row r="68" spans="1:9">
      <c r="A68" t="s">
        <v>3</v>
      </c>
      <c r="B68">
        <f t="shared" si="7"/>
        <v>2050</v>
      </c>
      <c r="C68">
        <f t="shared" si="3"/>
        <v>10.789199999999999</v>
      </c>
      <c r="D68">
        <f t="shared" si="0"/>
        <v>0.39810648036543184</v>
      </c>
      <c r="F68" t="s">
        <v>11</v>
      </c>
      <c r="G68">
        <v>2065</v>
      </c>
      <c r="H68">
        <v>11.343999999999999</v>
      </c>
      <c r="I68">
        <v>0.55936372526112677</v>
      </c>
    </row>
    <row r="69" spans="1:9">
      <c r="A69" t="s">
        <v>4</v>
      </c>
      <c r="B69">
        <f t="shared" si="7"/>
        <v>2050</v>
      </c>
      <c r="C69">
        <f t="shared" si="3"/>
        <v>12.7072</v>
      </c>
      <c r="D69">
        <f t="shared" ref="D69:D100" si="8">INDEX($B$3:$G$16,MATCH($A69,$A$3:$A$16,0),MATCH($B69,$B$2:$G$2,0))</f>
        <v>0.42337101797349097</v>
      </c>
      <c r="F69" t="s">
        <v>4</v>
      </c>
      <c r="G69">
        <v>2050</v>
      </c>
      <c r="H69">
        <v>12.7072</v>
      </c>
      <c r="I69">
        <v>0.42337101797349097</v>
      </c>
    </row>
    <row r="70" spans="1:9">
      <c r="A70" t="s">
        <v>5</v>
      </c>
      <c r="B70">
        <f t="shared" si="7"/>
        <v>2050</v>
      </c>
      <c r="C70">
        <f t="shared" si="3"/>
        <v>5.7818199999999997</v>
      </c>
      <c r="D70">
        <f t="shared" si="8"/>
        <v>0.28104183686460638</v>
      </c>
      <c r="F70" t="s">
        <v>5</v>
      </c>
      <c r="G70">
        <v>2080</v>
      </c>
      <c r="H70">
        <v>12.913500000000001</v>
      </c>
      <c r="I70">
        <v>0.22549380399334498</v>
      </c>
    </row>
    <row r="71" spans="1:9">
      <c r="A71" t="s">
        <v>6</v>
      </c>
      <c r="B71">
        <f t="shared" si="7"/>
        <v>2050</v>
      </c>
      <c r="C71">
        <f t="shared" si="3"/>
        <v>3.87798</v>
      </c>
      <c r="D71">
        <f t="shared" si="8"/>
        <v>0.57341118765597987</v>
      </c>
      <c r="F71" t="s">
        <v>10</v>
      </c>
      <c r="G71">
        <v>2080</v>
      </c>
      <c r="H71">
        <v>12.9535</v>
      </c>
      <c r="I71">
        <v>0.50655643534833583</v>
      </c>
    </row>
    <row r="72" spans="1:9">
      <c r="A72" t="s">
        <v>7</v>
      </c>
      <c r="B72">
        <f t="shared" si="7"/>
        <v>2050</v>
      </c>
      <c r="C72">
        <f t="shared" si="3"/>
        <v>49.6738</v>
      </c>
      <c r="D72">
        <f t="shared" si="8"/>
        <v>0</v>
      </c>
      <c r="F72" t="s">
        <v>8</v>
      </c>
      <c r="G72">
        <v>2020</v>
      </c>
      <c r="H72">
        <v>14.459899999999999</v>
      </c>
      <c r="I72">
        <v>0.789557026726176</v>
      </c>
    </row>
    <row r="73" spans="1:9">
      <c r="A73" t="s">
        <v>8</v>
      </c>
      <c r="B73">
        <f t="shared" si="7"/>
        <v>2050</v>
      </c>
      <c r="C73">
        <f t="shared" si="3"/>
        <v>23.650700000000001</v>
      </c>
      <c r="D73">
        <f t="shared" si="8"/>
        <v>0.32947563571673361</v>
      </c>
      <c r="F73" t="s">
        <v>9</v>
      </c>
      <c r="G73">
        <v>2080</v>
      </c>
      <c r="H73">
        <v>16.2193</v>
      </c>
      <c r="I73">
        <v>0.56191640690998279</v>
      </c>
    </row>
    <row r="74" spans="1:9">
      <c r="A74" t="s">
        <v>9</v>
      </c>
      <c r="B74">
        <f t="shared" si="7"/>
        <v>2050</v>
      </c>
      <c r="C74">
        <f t="shared" si="3"/>
        <v>7.6504500000000002</v>
      </c>
      <c r="D74">
        <f t="shared" si="8"/>
        <v>0.62411120131119602</v>
      </c>
      <c r="F74" t="s">
        <v>3</v>
      </c>
      <c r="G74">
        <v>2065</v>
      </c>
      <c r="H74">
        <v>16.775300000000001</v>
      </c>
      <c r="I74">
        <v>0.38830102996090382</v>
      </c>
    </row>
    <row r="75" spans="1:9">
      <c r="A75" t="s">
        <v>10</v>
      </c>
      <c r="B75">
        <f t="shared" si="7"/>
        <v>2050</v>
      </c>
      <c r="C75">
        <f t="shared" si="3"/>
        <v>7.84117</v>
      </c>
      <c r="D75">
        <f t="shared" si="8"/>
        <v>0.60299836032944243</v>
      </c>
      <c r="F75" t="s">
        <v>10</v>
      </c>
      <c r="G75">
        <v>2095</v>
      </c>
      <c r="H75">
        <v>16.863</v>
      </c>
      <c r="I75">
        <v>0.45418040308843821</v>
      </c>
    </row>
    <row r="76" spans="1:9">
      <c r="A76" t="s">
        <v>11</v>
      </c>
      <c r="B76">
        <f t="shared" si="7"/>
        <v>2050</v>
      </c>
      <c r="C76">
        <f t="shared" si="3"/>
        <v>6.8580500000000004</v>
      </c>
      <c r="D76">
        <f t="shared" si="8"/>
        <v>0.64565031461165756</v>
      </c>
      <c r="F76" t="s">
        <v>11</v>
      </c>
      <c r="G76">
        <v>2080</v>
      </c>
      <c r="H76">
        <v>17.822199999999999</v>
      </c>
      <c r="I76">
        <v>0.4549039485594773</v>
      </c>
    </row>
    <row r="77" spans="1:9">
      <c r="A77" t="s">
        <v>12</v>
      </c>
      <c r="B77">
        <f t="shared" si="7"/>
        <v>2050</v>
      </c>
      <c r="C77">
        <f t="shared" si="3"/>
        <v>48.6143</v>
      </c>
      <c r="D77">
        <f t="shared" si="8"/>
        <v>-7.0352203124439863E-2</v>
      </c>
      <c r="F77" t="s">
        <v>6</v>
      </c>
      <c r="G77">
        <v>2095</v>
      </c>
      <c r="H77">
        <v>17.885400000000001</v>
      </c>
      <c r="I77">
        <v>0.52531391170360064</v>
      </c>
    </row>
    <row r="78" spans="1:9">
      <c r="A78" t="s">
        <v>13</v>
      </c>
      <c r="B78">
        <f t="shared" si="7"/>
        <v>2050</v>
      </c>
      <c r="C78">
        <f t="shared" si="3"/>
        <v>26.802199999999999</v>
      </c>
      <c r="D78">
        <f t="shared" si="8"/>
        <v>0.20373772736239551</v>
      </c>
      <c r="F78" t="s">
        <v>8</v>
      </c>
      <c r="G78">
        <v>2035</v>
      </c>
      <c r="H78">
        <v>18.151299999999999</v>
      </c>
      <c r="I78">
        <v>0.51199803607226813</v>
      </c>
    </row>
    <row r="79" spans="1:9">
      <c r="A79" t="s">
        <v>0</v>
      </c>
      <c r="B79">
        <f t="shared" si="7"/>
        <v>2065</v>
      </c>
      <c r="C79">
        <f t="shared" si="3"/>
        <v>2.1478999999999999</v>
      </c>
      <c r="D79">
        <f t="shared" si="8"/>
        <v>0.81094583269038445</v>
      </c>
      <c r="F79" t="s">
        <v>13</v>
      </c>
      <c r="G79">
        <v>2020</v>
      </c>
      <c r="H79">
        <v>18.615600000000001</v>
      </c>
      <c r="I79">
        <v>0.29443253593923557</v>
      </c>
    </row>
    <row r="80" spans="1:9">
      <c r="A80" t="s">
        <v>1</v>
      </c>
      <c r="B80">
        <f t="shared" si="7"/>
        <v>2065</v>
      </c>
      <c r="C80">
        <f t="shared" si="3"/>
        <v>37.696199999999997</v>
      </c>
      <c r="D80">
        <f t="shared" si="8"/>
        <v>0.18312758925724681</v>
      </c>
      <c r="F80" t="s">
        <v>5</v>
      </c>
      <c r="G80">
        <v>2095</v>
      </c>
      <c r="H80">
        <v>19.0365</v>
      </c>
      <c r="I80">
        <v>0.2003302368362033</v>
      </c>
    </row>
    <row r="81" spans="1:9">
      <c r="A81" t="s">
        <v>2</v>
      </c>
      <c r="B81">
        <f t="shared" si="7"/>
        <v>2065</v>
      </c>
      <c r="C81">
        <f t="shared" si="3"/>
        <v>41.233199999999997</v>
      </c>
      <c r="D81">
        <f t="shared" si="8"/>
        <v>0.13615284756425824</v>
      </c>
      <c r="F81" t="s">
        <v>4</v>
      </c>
      <c r="G81">
        <v>2065</v>
      </c>
      <c r="H81">
        <v>19.1111</v>
      </c>
      <c r="I81">
        <v>0.40935998710071397</v>
      </c>
    </row>
    <row r="82" spans="1:9">
      <c r="A82" t="s">
        <v>3</v>
      </c>
      <c r="B82">
        <f t="shared" si="7"/>
        <v>2065</v>
      </c>
      <c r="C82">
        <f t="shared" si="3"/>
        <v>16.775300000000001</v>
      </c>
      <c r="D82">
        <f t="shared" si="8"/>
        <v>0.38830102996090382</v>
      </c>
      <c r="F82" t="s">
        <v>1</v>
      </c>
      <c r="G82">
        <v>2020</v>
      </c>
      <c r="H82">
        <v>21.641999999999999</v>
      </c>
      <c r="I82">
        <v>0.31045450206687208</v>
      </c>
    </row>
    <row r="83" spans="1:9">
      <c r="A83" t="s">
        <v>4</v>
      </c>
      <c r="B83">
        <f t="shared" si="7"/>
        <v>2065</v>
      </c>
      <c r="C83">
        <f t="shared" si="3"/>
        <v>19.1111</v>
      </c>
      <c r="D83">
        <f t="shared" si="8"/>
        <v>0.40935998710071397</v>
      </c>
      <c r="F83" t="s">
        <v>13</v>
      </c>
      <c r="G83">
        <v>2035</v>
      </c>
      <c r="H83">
        <v>22.320799999999998</v>
      </c>
      <c r="I83">
        <v>0.25375317222019078</v>
      </c>
    </row>
    <row r="84" spans="1:9">
      <c r="A84" t="s">
        <v>5</v>
      </c>
      <c r="B84">
        <f t="shared" si="7"/>
        <v>2065</v>
      </c>
      <c r="C84">
        <f t="shared" si="3"/>
        <v>8.7001500000000007</v>
      </c>
      <c r="D84">
        <f t="shared" si="8"/>
        <v>0.25252951748250896</v>
      </c>
      <c r="F84" t="s">
        <v>2</v>
      </c>
      <c r="G84">
        <v>2020</v>
      </c>
      <c r="H84">
        <v>23.5379</v>
      </c>
      <c r="I84">
        <v>0.37190095045866028</v>
      </c>
    </row>
    <row r="85" spans="1:9">
      <c r="A85" t="s">
        <v>6</v>
      </c>
      <c r="B85">
        <f t="shared" si="7"/>
        <v>2065</v>
      </c>
      <c r="C85">
        <f t="shared" si="3"/>
        <v>6.7849000000000004</v>
      </c>
      <c r="D85">
        <f t="shared" si="8"/>
        <v>0.56387323402660583</v>
      </c>
      <c r="F85" t="s">
        <v>8</v>
      </c>
      <c r="G85">
        <v>2050</v>
      </c>
      <c r="H85">
        <v>23.650700000000001</v>
      </c>
      <c r="I85">
        <v>0.32947563571673361</v>
      </c>
    </row>
    <row r="86" spans="1:9">
      <c r="A86" t="s">
        <v>7</v>
      </c>
      <c r="B86">
        <f t="shared" si="7"/>
        <v>2065</v>
      </c>
      <c r="C86">
        <f t="shared" si="3"/>
        <v>60.623199999999997</v>
      </c>
      <c r="D86">
        <f t="shared" si="8"/>
        <v>0</v>
      </c>
      <c r="F86" t="s">
        <v>9</v>
      </c>
      <c r="G86">
        <v>2095</v>
      </c>
      <c r="H86">
        <v>24.158000000000001</v>
      </c>
      <c r="I86">
        <v>0.53776910267433553</v>
      </c>
    </row>
    <row r="87" spans="1:9">
      <c r="A87" t="s">
        <v>8</v>
      </c>
      <c r="B87">
        <f t="shared" si="7"/>
        <v>2065</v>
      </c>
      <c r="C87">
        <f t="shared" si="3"/>
        <v>30.6111</v>
      </c>
      <c r="D87">
        <f t="shared" si="8"/>
        <v>0.19885662656852737</v>
      </c>
      <c r="F87" t="s">
        <v>1</v>
      </c>
      <c r="G87">
        <v>2035</v>
      </c>
      <c r="H87">
        <v>25.845500000000001</v>
      </c>
      <c r="I87">
        <v>0.24257822411417579</v>
      </c>
    </row>
    <row r="88" spans="1:9">
      <c r="A88" t="s">
        <v>9</v>
      </c>
      <c r="B88">
        <f t="shared" si="7"/>
        <v>2065</v>
      </c>
      <c r="C88">
        <f t="shared" si="3"/>
        <v>10.614699999999999</v>
      </c>
      <c r="D88">
        <f t="shared" si="8"/>
        <v>0.58228535148852378</v>
      </c>
      <c r="F88" t="s">
        <v>3</v>
      </c>
      <c r="G88">
        <v>2080</v>
      </c>
      <c r="H88">
        <v>26.033000000000001</v>
      </c>
      <c r="I88">
        <v>0.32070294438752073</v>
      </c>
    </row>
    <row r="89" spans="1:9">
      <c r="A89" t="s">
        <v>10</v>
      </c>
      <c r="B89">
        <f t="shared" si="7"/>
        <v>2065</v>
      </c>
      <c r="C89">
        <f t="shared" si="3"/>
        <v>9.8821999999999992</v>
      </c>
      <c r="D89">
        <f t="shared" si="8"/>
        <v>0.5432392476255743</v>
      </c>
      <c r="F89" t="s">
        <v>13</v>
      </c>
      <c r="G89">
        <v>2050</v>
      </c>
      <c r="H89">
        <v>26.802199999999999</v>
      </c>
      <c r="I89">
        <v>0.20373772736239551</v>
      </c>
    </row>
    <row r="90" spans="1:9">
      <c r="A90" t="s">
        <v>11</v>
      </c>
      <c r="B90">
        <f t="shared" si="7"/>
        <v>2065</v>
      </c>
      <c r="C90">
        <f t="shared" si="3"/>
        <v>11.343999999999999</v>
      </c>
      <c r="D90">
        <f t="shared" si="8"/>
        <v>0.55936372526112677</v>
      </c>
      <c r="F90" t="s">
        <v>11</v>
      </c>
      <c r="G90">
        <v>2095</v>
      </c>
      <c r="H90">
        <v>27.1723</v>
      </c>
      <c r="I90">
        <v>0.36071419824740536</v>
      </c>
    </row>
    <row r="91" spans="1:9">
      <c r="A91" t="s">
        <v>12</v>
      </c>
      <c r="B91">
        <f t="shared" si="7"/>
        <v>2065</v>
      </c>
      <c r="C91">
        <f t="shared" si="3"/>
        <v>58.485300000000002</v>
      </c>
      <c r="D91">
        <f t="shared" si="8"/>
        <v>-6.8249247907012645E-2</v>
      </c>
      <c r="F91" t="s">
        <v>2</v>
      </c>
      <c r="G91">
        <v>2035</v>
      </c>
      <c r="H91">
        <v>27.840599999999998</v>
      </c>
      <c r="I91">
        <v>0.2553677599873978</v>
      </c>
    </row>
    <row r="92" spans="1:9">
      <c r="A92" t="s">
        <v>13</v>
      </c>
      <c r="B92">
        <f t="shared" si="7"/>
        <v>2065</v>
      </c>
      <c r="C92">
        <f t="shared" si="3"/>
        <v>32.2836</v>
      </c>
      <c r="D92">
        <f t="shared" si="8"/>
        <v>0.17448994735791959</v>
      </c>
      <c r="F92" t="s">
        <v>4</v>
      </c>
      <c r="G92">
        <v>2080</v>
      </c>
      <c r="H92">
        <v>29.026</v>
      </c>
      <c r="I92">
        <v>0.35567841584857141</v>
      </c>
    </row>
    <row r="93" spans="1:9">
      <c r="A93" t="s">
        <v>0</v>
      </c>
      <c r="B93">
        <f t="shared" si="7"/>
        <v>2080</v>
      </c>
      <c r="C93">
        <f t="shared" si="3"/>
        <v>3.4806400000000002</v>
      </c>
      <c r="D93">
        <f t="shared" si="8"/>
        <v>0.59079270616438517</v>
      </c>
      <c r="F93" t="s">
        <v>8</v>
      </c>
      <c r="G93">
        <v>2065</v>
      </c>
      <c r="H93">
        <v>30.6111</v>
      </c>
      <c r="I93">
        <v>0.19885662656852737</v>
      </c>
    </row>
    <row r="94" spans="1:9">
      <c r="A94" t="s">
        <v>1</v>
      </c>
      <c r="B94">
        <f t="shared" si="7"/>
        <v>2080</v>
      </c>
      <c r="C94">
        <f t="shared" si="3"/>
        <v>44.809199999999997</v>
      </c>
      <c r="D94">
        <f t="shared" si="8"/>
        <v>0.16142246805562957</v>
      </c>
      <c r="F94" t="s">
        <v>1</v>
      </c>
      <c r="G94">
        <v>2050</v>
      </c>
      <c r="H94">
        <v>31.351600000000001</v>
      </c>
      <c r="I94">
        <v>0.19564746423247992</v>
      </c>
    </row>
    <row r="95" spans="1:9">
      <c r="A95" t="s">
        <v>2</v>
      </c>
      <c r="B95">
        <f t="shared" si="7"/>
        <v>2080</v>
      </c>
      <c r="C95">
        <f t="shared" si="3"/>
        <v>50.223500000000001</v>
      </c>
      <c r="D95">
        <f t="shared" si="8"/>
        <v>9.3591013557945732E-2</v>
      </c>
      <c r="F95" t="s">
        <v>13</v>
      </c>
      <c r="G95">
        <v>2065</v>
      </c>
      <c r="H95">
        <v>32.2836</v>
      </c>
      <c r="I95">
        <v>0.17448994735791959</v>
      </c>
    </row>
    <row r="96" spans="1:9">
      <c r="A96" t="s">
        <v>3</v>
      </c>
      <c r="B96">
        <f t="shared" si="7"/>
        <v>2080</v>
      </c>
      <c r="C96">
        <f t="shared" si="3"/>
        <v>26.033000000000001</v>
      </c>
      <c r="D96">
        <f t="shared" si="8"/>
        <v>0.32070294438752073</v>
      </c>
      <c r="F96" t="s">
        <v>2</v>
      </c>
      <c r="G96">
        <v>2050</v>
      </c>
      <c r="H96">
        <v>33.9497</v>
      </c>
      <c r="I96">
        <v>0.16894353335934212</v>
      </c>
    </row>
    <row r="97" spans="1:9">
      <c r="A97" t="s">
        <v>4</v>
      </c>
      <c r="B97">
        <f t="shared" si="7"/>
        <v>2080</v>
      </c>
      <c r="C97">
        <f t="shared" si="3"/>
        <v>29.026</v>
      </c>
      <c r="D97">
        <f t="shared" si="8"/>
        <v>0.35567841584857141</v>
      </c>
      <c r="F97" t="s">
        <v>12</v>
      </c>
      <c r="G97">
        <v>2020</v>
      </c>
      <c r="H97">
        <v>34.077599999999997</v>
      </c>
      <c r="I97">
        <v>-0.15496016063912091</v>
      </c>
    </row>
    <row r="98" spans="1:9">
      <c r="A98" t="s">
        <v>5</v>
      </c>
      <c r="B98">
        <f t="shared" si="7"/>
        <v>2080</v>
      </c>
      <c r="C98">
        <f t="shared" si="3"/>
        <v>12.913500000000001</v>
      </c>
      <c r="D98">
        <f t="shared" si="8"/>
        <v>0.22549380399334498</v>
      </c>
      <c r="F98" t="s">
        <v>7</v>
      </c>
      <c r="G98">
        <v>2020</v>
      </c>
      <c r="H98">
        <v>34.573799999999999</v>
      </c>
      <c r="I98">
        <v>1.6647690894881423E-3</v>
      </c>
    </row>
    <row r="99" spans="1:9">
      <c r="A99" t="s">
        <v>6</v>
      </c>
      <c r="B99">
        <f t="shared" si="7"/>
        <v>2080</v>
      </c>
      <c r="C99">
        <f t="shared" si="3"/>
        <v>11.1152</v>
      </c>
      <c r="D99">
        <f t="shared" si="8"/>
        <v>0.54438510792290917</v>
      </c>
      <c r="F99" t="s">
        <v>3</v>
      </c>
      <c r="G99">
        <v>2095</v>
      </c>
      <c r="H99">
        <v>37.4133</v>
      </c>
      <c r="I99">
        <v>0.25635562879572421</v>
      </c>
    </row>
    <row r="100" spans="1:9">
      <c r="A100" t="s">
        <v>7</v>
      </c>
      <c r="B100">
        <f t="shared" si="7"/>
        <v>2080</v>
      </c>
      <c r="C100">
        <f t="shared" si="3"/>
        <v>73.875900000000001</v>
      </c>
      <c r="D100">
        <f t="shared" si="8"/>
        <v>0</v>
      </c>
      <c r="F100" t="s">
        <v>1</v>
      </c>
      <c r="G100">
        <v>2065</v>
      </c>
      <c r="H100">
        <v>37.696199999999997</v>
      </c>
      <c r="I100">
        <v>0.18312758925724681</v>
      </c>
    </row>
    <row r="101" spans="1:9">
      <c r="A101" t="s">
        <v>8</v>
      </c>
      <c r="B101">
        <f t="shared" si="7"/>
        <v>2080</v>
      </c>
      <c r="C101">
        <f t="shared" si="3"/>
        <v>39.6357</v>
      </c>
      <c r="D101">
        <f t="shared" ref="D101:D120" si="9">INDEX($B$3:$G$16,MATCH($A101,$A$3:$A$16,0),MATCH($B101,$B$2:$G$2,0))</f>
        <v>0.14315915972165144</v>
      </c>
      <c r="F101" t="s">
        <v>13</v>
      </c>
      <c r="G101">
        <v>2080</v>
      </c>
      <c r="H101">
        <v>39.5214</v>
      </c>
      <c r="I101">
        <v>0.12416390627461726</v>
      </c>
    </row>
    <row r="102" spans="1:9">
      <c r="A102" t="s">
        <v>9</v>
      </c>
      <c r="B102">
        <f t="shared" si="7"/>
        <v>2080</v>
      </c>
      <c r="C102">
        <f t="shared" ref="C102:C120" si="10">INDEX($C$20:$W$33,MATCH($A102,$B$20:$B$33,0),MATCH($B102,$C$19:$W$19,0))</f>
        <v>16.2193</v>
      </c>
      <c r="D102">
        <f t="shared" si="9"/>
        <v>0.56191640690998279</v>
      </c>
      <c r="F102" t="s">
        <v>8</v>
      </c>
      <c r="G102">
        <v>2080</v>
      </c>
      <c r="H102">
        <v>39.6357</v>
      </c>
      <c r="I102">
        <v>0.14315915972165144</v>
      </c>
    </row>
    <row r="103" spans="1:9">
      <c r="A103" t="s">
        <v>10</v>
      </c>
      <c r="B103">
        <f t="shared" si="7"/>
        <v>2080</v>
      </c>
      <c r="C103">
        <f t="shared" si="10"/>
        <v>12.9535</v>
      </c>
      <c r="D103">
        <f t="shared" si="9"/>
        <v>0.50655643534833583</v>
      </c>
      <c r="F103" t="s">
        <v>12</v>
      </c>
      <c r="G103">
        <v>2035</v>
      </c>
      <c r="H103">
        <v>40.246499999999997</v>
      </c>
      <c r="I103">
        <v>-0.17974273646515407</v>
      </c>
    </row>
    <row r="104" spans="1:9">
      <c r="A104" t="s">
        <v>11</v>
      </c>
      <c r="B104">
        <f t="shared" si="7"/>
        <v>2080</v>
      </c>
      <c r="C104">
        <f t="shared" si="10"/>
        <v>17.822199999999999</v>
      </c>
      <c r="D104">
        <f t="shared" si="9"/>
        <v>0.4549039485594773</v>
      </c>
      <c r="F104" t="s">
        <v>7</v>
      </c>
      <c r="G104">
        <v>2035</v>
      </c>
      <c r="H104">
        <v>41.1297</v>
      </c>
      <c r="I104">
        <v>0</v>
      </c>
    </row>
    <row r="105" spans="1:9">
      <c r="A105" t="s">
        <v>12</v>
      </c>
      <c r="B105">
        <f t="shared" si="7"/>
        <v>2080</v>
      </c>
      <c r="C105">
        <f t="shared" si="10"/>
        <v>71.755700000000004</v>
      </c>
      <c r="D105">
        <f t="shared" si="9"/>
        <v>-2.8832637257183897E-2</v>
      </c>
      <c r="F105" t="s">
        <v>2</v>
      </c>
      <c r="G105">
        <v>2065</v>
      </c>
      <c r="H105">
        <v>41.233199999999997</v>
      </c>
      <c r="I105">
        <v>0.13615284756425824</v>
      </c>
    </row>
    <row r="106" spans="1:9">
      <c r="A106" t="s">
        <v>13</v>
      </c>
      <c r="B106">
        <f t="shared" si="7"/>
        <v>2080</v>
      </c>
      <c r="C106">
        <f t="shared" si="10"/>
        <v>39.5214</v>
      </c>
      <c r="D106">
        <f t="shared" si="9"/>
        <v>0.12416390627461726</v>
      </c>
      <c r="F106" t="s">
        <v>4</v>
      </c>
      <c r="G106">
        <v>2095</v>
      </c>
      <c r="H106">
        <v>42.788800000000002</v>
      </c>
      <c r="I106">
        <v>0.25761017284946996</v>
      </c>
    </row>
    <row r="107" spans="1:9">
      <c r="A107" t="s">
        <v>0</v>
      </c>
      <c r="B107">
        <f t="shared" si="7"/>
        <v>2095</v>
      </c>
      <c r="C107">
        <f t="shared" si="10"/>
        <v>5.5540099999999999</v>
      </c>
      <c r="D107">
        <f t="shared" si="9"/>
        <v>0.40703274268428735</v>
      </c>
      <c r="F107" t="s">
        <v>1</v>
      </c>
      <c r="G107">
        <v>2080</v>
      </c>
      <c r="H107">
        <v>44.809199999999997</v>
      </c>
      <c r="I107">
        <v>0.16142246805562957</v>
      </c>
    </row>
    <row r="108" spans="1:9">
      <c r="A108" t="s">
        <v>1</v>
      </c>
      <c r="B108">
        <f t="shared" si="7"/>
        <v>2095</v>
      </c>
      <c r="C108">
        <f t="shared" si="10"/>
        <v>53.8307</v>
      </c>
      <c r="D108">
        <f t="shared" si="9"/>
        <v>0.12362896697455633</v>
      </c>
      <c r="F108" t="s">
        <v>13</v>
      </c>
      <c r="G108">
        <v>2095</v>
      </c>
      <c r="H108">
        <v>47.972200000000001</v>
      </c>
      <c r="I108">
        <v>8.4123501116740773E-2</v>
      </c>
    </row>
    <row r="109" spans="1:9">
      <c r="A109" t="s">
        <v>2</v>
      </c>
      <c r="B109">
        <f t="shared" si="7"/>
        <v>2095</v>
      </c>
      <c r="C109">
        <f t="shared" si="10"/>
        <v>61.6952</v>
      </c>
      <c r="D109">
        <f t="shared" si="9"/>
        <v>2.9705643841802042E-2</v>
      </c>
      <c r="F109" t="s">
        <v>12</v>
      </c>
      <c r="G109">
        <v>2050</v>
      </c>
      <c r="H109">
        <v>48.6143</v>
      </c>
      <c r="I109">
        <v>-7.0352203124439863E-2</v>
      </c>
    </row>
    <row r="110" spans="1:9">
      <c r="A110" t="s">
        <v>3</v>
      </c>
      <c r="B110">
        <f t="shared" si="7"/>
        <v>2095</v>
      </c>
      <c r="C110">
        <f t="shared" si="10"/>
        <v>37.4133</v>
      </c>
      <c r="D110">
        <f t="shared" si="9"/>
        <v>0.25635562879572421</v>
      </c>
      <c r="F110" t="s">
        <v>7</v>
      </c>
      <c r="G110">
        <v>2050</v>
      </c>
      <c r="H110">
        <v>49.6738</v>
      </c>
      <c r="I110">
        <v>0</v>
      </c>
    </row>
    <row r="111" spans="1:9">
      <c r="A111" t="s">
        <v>4</v>
      </c>
      <c r="B111">
        <f t="shared" si="7"/>
        <v>2095</v>
      </c>
      <c r="C111">
        <f t="shared" si="10"/>
        <v>42.788800000000002</v>
      </c>
      <c r="D111">
        <f t="shared" si="9"/>
        <v>0.25761017284946996</v>
      </c>
      <c r="F111" t="s">
        <v>2</v>
      </c>
      <c r="G111">
        <v>2080</v>
      </c>
      <c r="H111">
        <v>50.223500000000001</v>
      </c>
      <c r="I111">
        <v>9.3591013557945732E-2</v>
      </c>
    </row>
    <row r="112" spans="1:9">
      <c r="A112" t="s">
        <v>5</v>
      </c>
      <c r="B112">
        <f t="shared" si="7"/>
        <v>2095</v>
      </c>
      <c r="C112">
        <f t="shared" si="10"/>
        <v>19.0365</v>
      </c>
      <c r="D112">
        <f t="shared" si="9"/>
        <v>0.2003302368362033</v>
      </c>
      <c r="F112" t="s">
        <v>8</v>
      </c>
      <c r="G112">
        <v>2095</v>
      </c>
      <c r="H112">
        <v>51.095399999999998</v>
      </c>
      <c r="I112">
        <v>7.783843703793232E-2</v>
      </c>
    </row>
    <row r="113" spans="1:9">
      <c r="A113" t="s">
        <v>6</v>
      </c>
      <c r="B113">
        <f t="shared" si="7"/>
        <v>2095</v>
      </c>
      <c r="C113">
        <f t="shared" si="10"/>
        <v>17.885400000000001</v>
      </c>
      <c r="D113">
        <f t="shared" si="9"/>
        <v>0.52531391170360064</v>
      </c>
      <c r="F113" t="s">
        <v>1</v>
      </c>
      <c r="G113">
        <v>2095</v>
      </c>
      <c r="H113">
        <v>53.8307</v>
      </c>
      <c r="I113">
        <v>0.12362896697455633</v>
      </c>
    </row>
    <row r="114" spans="1:9">
      <c r="A114" t="s">
        <v>7</v>
      </c>
      <c r="B114">
        <f t="shared" si="7"/>
        <v>2095</v>
      </c>
      <c r="C114">
        <f t="shared" si="10"/>
        <v>89.113399999999999</v>
      </c>
      <c r="D114">
        <f t="shared" si="9"/>
        <v>0</v>
      </c>
      <c r="F114" t="s">
        <v>12</v>
      </c>
      <c r="G114">
        <v>2065</v>
      </c>
      <c r="H114">
        <v>58.485300000000002</v>
      </c>
      <c r="I114">
        <v>-6.8249247907012645E-2</v>
      </c>
    </row>
    <row r="115" spans="1:9">
      <c r="A115" t="s">
        <v>8</v>
      </c>
      <c r="B115">
        <f t="shared" si="7"/>
        <v>2095</v>
      </c>
      <c r="C115">
        <f t="shared" si="10"/>
        <v>51.095399999999998</v>
      </c>
      <c r="D115">
        <f t="shared" si="9"/>
        <v>7.783843703793232E-2</v>
      </c>
      <c r="F115" t="s">
        <v>7</v>
      </c>
      <c r="G115">
        <v>2065</v>
      </c>
      <c r="H115">
        <v>60.623199999999997</v>
      </c>
      <c r="I115">
        <v>0</v>
      </c>
    </row>
    <row r="116" spans="1:9">
      <c r="A116" t="s">
        <v>9</v>
      </c>
      <c r="B116">
        <f t="shared" ref="B116:B120" si="11">B102+15</f>
        <v>2095</v>
      </c>
      <c r="C116">
        <f t="shared" si="10"/>
        <v>24.158000000000001</v>
      </c>
      <c r="D116">
        <f t="shared" si="9"/>
        <v>0.53776910267433553</v>
      </c>
      <c r="F116" t="s">
        <v>2</v>
      </c>
      <c r="G116">
        <v>2095</v>
      </c>
      <c r="H116">
        <v>61.6952</v>
      </c>
      <c r="I116">
        <v>2.9705643841802042E-2</v>
      </c>
    </row>
    <row r="117" spans="1:9">
      <c r="A117" t="s">
        <v>10</v>
      </c>
      <c r="B117">
        <f t="shared" si="11"/>
        <v>2095</v>
      </c>
      <c r="C117">
        <f t="shared" si="10"/>
        <v>16.863</v>
      </c>
      <c r="D117">
        <f t="shared" si="9"/>
        <v>0.45418040308843821</v>
      </c>
      <c r="F117" t="s">
        <v>12</v>
      </c>
      <c r="G117">
        <v>2080</v>
      </c>
      <c r="H117">
        <v>71.755700000000004</v>
      </c>
      <c r="I117">
        <v>-2.8832637257183897E-2</v>
      </c>
    </row>
    <row r="118" spans="1:9">
      <c r="A118" t="s">
        <v>11</v>
      </c>
      <c r="B118">
        <f t="shared" si="11"/>
        <v>2095</v>
      </c>
      <c r="C118">
        <f t="shared" si="10"/>
        <v>27.1723</v>
      </c>
      <c r="D118">
        <f t="shared" si="9"/>
        <v>0.36071419824740536</v>
      </c>
      <c r="F118" t="s">
        <v>7</v>
      </c>
      <c r="G118">
        <v>2080</v>
      </c>
      <c r="H118">
        <v>73.875900000000001</v>
      </c>
      <c r="I118">
        <v>0</v>
      </c>
    </row>
    <row r="119" spans="1:9">
      <c r="A119" t="s">
        <v>12</v>
      </c>
      <c r="B119">
        <f t="shared" si="11"/>
        <v>2095</v>
      </c>
      <c r="C119">
        <f t="shared" si="10"/>
        <v>88.518600000000006</v>
      </c>
      <c r="D119">
        <f t="shared" si="9"/>
        <v>-1.0828858418870496E-2</v>
      </c>
      <c r="F119" t="s">
        <v>12</v>
      </c>
      <c r="G119">
        <v>2095</v>
      </c>
      <c r="H119">
        <v>88.518600000000006</v>
      </c>
      <c r="I119">
        <v>-1.0828858418870496E-2</v>
      </c>
    </row>
    <row r="120" spans="1:9">
      <c r="A120" t="s">
        <v>13</v>
      </c>
      <c r="B120">
        <f t="shared" si="11"/>
        <v>2095</v>
      </c>
      <c r="C120">
        <f t="shared" si="10"/>
        <v>47.972200000000001</v>
      </c>
      <c r="D120">
        <f t="shared" si="9"/>
        <v>8.4123501116740773E-2</v>
      </c>
      <c r="F120" t="s">
        <v>7</v>
      </c>
      <c r="G120">
        <v>2095</v>
      </c>
      <c r="H120">
        <v>89.113399999999999</v>
      </c>
      <c r="I120">
        <v>0</v>
      </c>
    </row>
    <row r="122" spans="1:9">
      <c r="A122" t="s">
        <v>57</v>
      </c>
    </row>
    <row r="123" spans="1:9">
      <c r="A123" t="s">
        <v>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RowHeight="15" x14ac:dyDescent="0"/>
  <cols>
    <col min="1" max="1" width="17.1640625" bestFit="1" customWidth="1"/>
  </cols>
  <sheetData>
    <row r="1" spans="1:2">
      <c r="A1" t="s">
        <v>63</v>
      </c>
      <c r="B1" t="s">
        <v>24</v>
      </c>
    </row>
    <row r="2" spans="1:2">
      <c r="A2">
        <v>0</v>
      </c>
      <c r="B2">
        <v>0.9</v>
      </c>
    </row>
    <row r="3" spans="1:2">
      <c r="A3">
        <v>2.5</v>
      </c>
      <c r="B3">
        <v>0.65</v>
      </c>
    </row>
    <row r="4" spans="1:2">
      <c r="A4">
        <v>5</v>
      </c>
      <c r="B4">
        <v>0.56999999999999995</v>
      </c>
    </row>
    <row r="5" spans="1:2">
      <c r="A5">
        <v>10</v>
      </c>
      <c r="B5">
        <v>0.5</v>
      </c>
    </row>
    <row r="6" spans="1:2">
      <c r="A6">
        <v>15</v>
      </c>
      <c r="B6">
        <v>0.42499999999999999</v>
      </c>
    </row>
    <row r="7" spans="1:2">
      <c r="A7">
        <v>20</v>
      </c>
      <c r="B7">
        <v>0.36</v>
      </c>
    </row>
    <row r="8" spans="1:2">
      <c r="A8">
        <v>25</v>
      </c>
      <c r="B8">
        <v>0.28999999999999998</v>
      </c>
    </row>
    <row r="9" spans="1:2">
      <c r="A9">
        <v>30</v>
      </c>
      <c r="B9">
        <v>0.22</v>
      </c>
    </row>
    <row r="10" spans="1:2">
      <c r="A10">
        <v>35</v>
      </c>
      <c r="B10">
        <v>0.18</v>
      </c>
    </row>
    <row r="11" spans="1:2">
      <c r="A11">
        <v>40</v>
      </c>
      <c r="B11">
        <v>0.14000000000000001</v>
      </c>
    </row>
    <row r="12" spans="1:2">
      <c r="A12">
        <v>45</v>
      </c>
      <c r="B12">
        <v>0.1</v>
      </c>
    </row>
    <row r="13" spans="1:2">
      <c r="A13">
        <v>50</v>
      </c>
      <c r="B13">
        <v>0.05</v>
      </c>
    </row>
    <row r="14" spans="1:2">
      <c r="A14">
        <v>55</v>
      </c>
      <c r="B14">
        <v>0</v>
      </c>
    </row>
    <row r="15" spans="1:2">
      <c r="A15">
        <v>60</v>
      </c>
      <c r="B15">
        <v>-5.0000000000000001E-3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A27" workbookViewId="0">
      <selection activeCell="I3" sqref="I3:I16"/>
    </sheetView>
  </sheetViews>
  <sheetFormatPr baseColWidth="10" defaultRowHeight="15" x14ac:dyDescent="0"/>
  <sheetData>
    <row r="1" spans="1:16">
      <c r="A1" t="s">
        <v>54</v>
      </c>
      <c r="J1" t="s">
        <v>56</v>
      </c>
    </row>
    <row r="2" spans="1:16">
      <c r="A2" t="s">
        <v>14</v>
      </c>
      <c r="B2">
        <v>2020</v>
      </c>
      <c r="C2">
        <v>2035</v>
      </c>
      <c r="D2">
        <v>2050</v>
      </c>
      <c r="E2">
        <v>2065</v>
      </c>
      <c r="F2">
        <v>2080</v>
      </c>
      <c r="G2">
        <v>2095</v>
      </c>
    </row>
    <row r="3" spans="1:16">
      <c r="A3" t="s">
        <v>0</v>
      </c>
      <c r="B3">
        <f>INDEX(K$3:K$16,MATCH($A3,$I$3:$I$16,0))</f>
        <v>1.6982595557006377</v>
      </c>
      <c r="C3">
        <f t="shared" ref="C3:C16" si="0">INDEX(L$3:L$16,MATCH($A3,$I$3:$I$16,0))</f>
        <v>2.5646754760286341</v>
      </c>
      <c r="D3">
        <f t="shared" ref="D3:D16" si="1">INDEX(M$3:M$16,MATCH($A3,$I$3:$I$16,0))</f>
        <v>1.7749258086385602</v>
      </c>
      <c r="E3">
        <f t="shared" ref="E3:E16" si="2">INDEX(N$3:N$16,MATCH($A3,$I$3:$I$16,0))</f>
        <v>5.2021162964289859E-2</v>
      </c>
      <c r="F3">
        <f t="shared" ref="F3:F16" si="3">INDEX(O$3:O$16,MATCH($A3,$I$3:$I$16,0))</f>
        <v>-0.31331761553826737</v>
      </c>
      <c r="G3">
        <f t="shared" ref="G3:G16" si="4">INDEX(P$3:P$16,MATCH($A3,$I$3:$I$16,0))</f>
        <v>-0.52862768542295413</v>
      </c>
      <c r="I3" t="s">
        <v>12</v>
      </c>
      <c r="J3" t="s">
        <v>55</v>
      </c>
      <c r="K3">
        <v>-7.1970478661434564E-2</v>
      </c>
      <c r="L3">
        <v>-0.11583438752580563</v>
      </c>
      <c r="M3">
        <v>-0.25316769714866222</v>
      </c>
      <c r="N3">
        <v>-0.17042694238051578</v>
      </c>
      <c r="O3">
        <v>-6.1018508543755068E-2</v>
      </c>
      <c r="P3">
        <v>-2.1633603329316266E-2</v>
      </c>
    </row>
    <row r="4" spans="1:16">
      <c r="A4" t="s">
        <v>1</v>
      </c>
      <c r="B4">
        <f t="shared" ref="B4:B16" si="5">INDEX(K$3:K$16,MATCH($A4,$I$3:$I$16,0))</f>
        <v>-0.14845530000739737</v>
      </c>
      <c r="C4">
        <f t="shared" si="0"/>
        <v>-6.3675269417290362E-2</v>
      </c>
      <c r="D4">
        <f t="shared" si="1"/>
        <v>-0.30266158748504746</v>
      </c>
      <c r="E4">
        <f t="shared" si="2"/>
        <v>-8.9989344694576728E-2</v>
      </c>
      <c r="F4">
        <f t="shared" si="3"/>
        <v>0.15076841260926463</v>
      </c>
      <c r="G4">
        <f t="shared" si="4"/>
        <v>0.23344167270549127</v>
      </c>
      <c r="I4" t="s">
        <v>2</v>
      </c>
      <c r="J4" t="s">
        <v>55</v>
      </c>
      <c r="K4">
        <v>0.34612709439828704</v>
      </c>
      <c r="L4">
        <v>-0.29023332502450094</v>
      </c>
      <c r="M4">
        <v>0.40888813008084929</v>
      </c>
      <c r="N4">
        <v>-0.13610673124468789</v>
      </c>
      <c r="O4">
        <v>-7.5295086532274139E-2</v>
      </c>
      <c r="P4">
        <v>-0.1011871520799813</v>
      </c>
    </row>
    <row r="5" spans="1:16">
      <c r="A5" t="s">
        <v>2</v>
      </c>
      <c r="B5">
        <f t="shared" si="5"/>
        <v>0.34612709439828704</v>
      </c>
      <c r="C5">
        <f t="shared" si="0"/>
        <v>-0.29023332502450094</v>
      </c>
      <c r="D5">
        <f t="shared" si="1"/>
        <v>0.40888813008084929</v>
      </c>
      <c r="E5">
        <f t="shared" si="2"/>
        <v>-0.13610673124468789</v>
      </c>
      <c r="F5">
        <f t="shared" si="3"/>
        <v>-7.5295086532274139E-2</v>
      </c>
      <c r="G5">
        <f t="shared" si="4"/>
        <v>-0.1011871520799813</v>
      </c>
      <c r="I5" t="s">
        <v>13</v>
      </c>
      <c r="J5" t="s">
        <v>55</v>
      </c>
      <c r="K5">
        <v>-0.20155060066884595</v>
      </c>
      <c r="L5">
        <v>-0.14040586240410782</v>
      </c>
      <c r="M5">
        <v>-0.10326788730967668</v>
      </c>
      <c r="N5">
        <v>-0.14157702517585835</v>
      </c>
      <c r="O5">
        <v>-9.5352002111140519E-2</v>
      </c>
      <c r="P5">
        <v>-2.4756713808256822E-2</v>
      </c>
    </row>
    <row r="6" spans="1:16">
      <c r="A6" t="s">
        <v>3</v>
      </c>
      <c r="B6">
        <f t="shared" si="5"/>
        <v>0.60216382834051163</v>
      </c>
      <c r="C6">
        <f t="shared" si="0"/>
        <v>0.3514650270084323</v>
      </c>
      <c r="D6">
        <f t="shared" si="1"/>
        <v>3.400560241100891E-2</v>
      </c>
      <c r="E6">
        <f t="shared" si="2"/>
        <v>-8.3544349540992893E-2</v>
      </c>
      <c r="F6">
        <f t="shared" si="3"/>
        <v>-0.12761932394165917</v>
      </c>
      <c r="G6">
        <f t="shared" si="4"/>
        <v>-3.5995289762673202E-2</v>
      </c>
      <c r="I6" t="s">
        <v>7</v>
      </c>
      <c r="J6" t="s">
        <v>55</v>
      </c>
      <c r="K6">
        <v>-0.17046671064972166</v>
      </c>
      <c r="L6">
        <v>-0.25565573113997425</v>
      </c>
      <c r="M6">
        <v>-0.32225254402094977</v>
      </c>
      <c r="N6">
        <v>-0.17601711048882629</v>
      </c>
      <c r="O6">
        <v>-4.6943741803684345E-2</v>
      </c>
      <c r="P6">
        <v>-0.18679700428400051</v>
      </c>
    </row>
    <row r="7" spans="1:16">
      <c r="A7" t="s">
        <v>4</v>
      </c>
      <c r="B7">
        <f t="shared" si="5"/>
        <v>0.83428666150124053</v>
      </c>
      <c r="C7">
        <f t="shared" si="0"/>
        <v>0.43615154289928554</v>
      </c>
      <c r="D7">
        <f t="shared" si="1"/>
        <v>-8.3696438859256109E-2</v>
      </c>
      <c r="E7">
        <f t="shared" si="2"/>
        <v>1.7740590095553278E-2</v>
      </c>
      <c r="F7">
        <f t="shared" si="3"/>
        <v>6.1709359305827043E-2</v>
      </c>
      <c r="G7">
        <f t="shared" si="4"/>
        <v>8.1208401774778255E-2</v>
      </c>
      <c r="I7" t="s">
        <v>1</v>
      </c>
      <c r="J7" t="s">
        <v>55</v>
      </c>
      <c r="K7">
        <v>-0.14845530000739737</v>
      </c>
      <c r="L7">
        <v>-6.3675269417290362E-2</v>
      </c>
      <c r="M7">
        <v>-0.30266158748504746</v>
      </c>
      <c r="N7">
        <v>-8.9989344694576728E-2</v>
      </c>
      <c r="O7">
        <v>0.15076841260926463</v>
      </c>
      <c r="P7">
        <v>0.23344167270549127</v>
      </c>
    </row>
    <row r="8" spans="1:16">
      <c r="A8" t="s">
        <v>5</v>
      </c>
      <c r="B8">
        <f t="shared" si="5"/>
        <v>0.43061666526025316</v>
      </c>
      <c r="C8">
        <f t="shared" si="0"/>
        <v>0.61380189692423304</v>
      </c>
      <c r="D8">
        <f t="shared" si="1"/>
        <v>0.10082335031753628</v>
      </c>
      <c r="E8">
        <f t="shared" si="2"/>
        <v>-3.3727725102196966E-2</v>
      </c>
      <c r="F8">
        <f t="shared" si="3"/>
        <v>-3.2736586834609768E-2</v>
      </c>
      <c r="G8">
        <f t="shared" si="4"/>
        <v>-2.0542239330131745E-2</v>
      </c>
      <c r="I8" t="s">
        <v>5</v>
      </c>
      <c r="J8" t="s">
        <v>55</v>
      </c>
      <c r="K8">
        <v>0.43061666526025316</v>
      </c>
      <c r="L8">
        <v>0.61380189692423304</v>
      </c>
      <c r="M8">
        <v>0.10082335031753628</v>
      </c>
      <c r="N8">
        <v>-3.3727725102196966E-2</v>
      </c>
      <c r="O8">
        <v>-3.2736586834609768E-2</v>
      </c>
      <c r="P8">
        <v>-2.0542239330131745E-2</v>
      </c>
    </row>
    <row r="9" spans="1:16">
      <c r="A9" t="s">
        <v>6</v>
      </c>
      <c r="B9">
        <f t="shared" si="5"/>
        <v>0.60524310747942034</v>
      </c>
      <c r="C9">
        <f t="shared" si="0"/>
        <v>0.97205639932452947</v>
      </c>
      <c r="D9">
        <f t="shared" si="1"/>
        <v>0.73431814207320378</v>
      </c>
      <c r="E9">
        <f t="shared" si="2"/>
        <v>0.20059507268649038</v>
      </c>
      <c r="F9">
        <f t="shared" si="3"/>
        <v>-0.13364502148396473</v>
      </c>
      <c r="G9">
        <f t="shared" si="4"/>
        <v>-0.41318349545175803</v>
      </c>
      <c r="I9" t="s">
        <v>3</v>
      </c>
      <c r="J9" t="s">
        <v>55</v>
      </c>
      <c r="K9">
        <v>0.60216382834051163</v>
      </c>
      <c r="L9">
        <v>0.3514650270084323</v>
      </c>
      <c r="M9">
        <v>3.400560241100891E-2</v>
      </c>
      <c r="N9">
        <v>-8.3544349540992893E-2</v>
      </c>
      <c r="O9">
        <v>-0.12761932394165917</v>
      </c>
      <c r="P9">
        <v>-3.5995289762673202E-2</v>
      </c>
    </row>
    <row r="10" spans="1:16">
      <c r="A10" t="s">
        <v>7</v>
      </c>
      <c r="B10">
        <f t="shared" si="5"/>
        <v>-0.17046671064972166</v>
      </c>
      <c r="C10">
        <f t="shared" si="0"/>
        <v>-0.25565573113997425</v>
      </c>
      <c r="D10">
        <f t="shared" si="1"/>
        <v>-0.32225254402094977</v>
      </c>
      <c r="E10">
        <f t="shared" si="2"/>
        <v>-0.17601711048882629</v>
      </c>
      <c r="F10">
        <f t="shared" si="3"/>
        <v>-4.6943741803684345E-2</v>
      </c>
      <c r="G10">
        <f t="shared" si="4"/>
        <v>-0.18679700428400051</v>
      </c>
      <c r="I10" t="s">
        <v>10</v>
      </c>
      <c r="J10" t="s">
        <v>55</v>
      </c>
      <c r="K10">
        <v>0.44173263257208251</v>
      </c>
      <c r="L10">
        <v>0.69334676257649341</v>
      </c>
      <c r="M10">
        <v>0.21327379314754918</v>
      </c>
      <c r="N10">
        <v>-0.11840408091838882</v>
      </c>
      <c r="O10">
        <v>3.994669058458003E-2</v>
      </c>
      <c r="P10">
        <v>4.6521657372771572E-2</v>
      </c>
    </row>
    <row r="11" spans="1:16">
      <c r="A11" t="s">
        <v>8</v>
      </c>
      <c r="B11">
        <f t="shared" si="5"/>
        <v>-0.41481978051241514</v>
      </c>
      <c r="C11">
        <f t="shared" si="0"/>
        <v>8.5191133246333192E-2</v>
      </c>
      <c r="D11">
        <f t="shared" si="1"/>
        <v>8.8394176340395453E-2</v>
      </c>
      <c r="E11">
        <f t="shared" si="2"/>
        <v>-0.19296749393911256</v>
      </c>
      <c r="F11">
        <f t="shared" si="3"/>
        <v>0.13748586211966299</v>
      </c>
      <c r="G11">
        <f t="shared" si="4"/>
        <v>0.1107643934694027</v>
      </c>
      <c r="I11" t="s">
        <v>0</v>
      </c>
      <c r="J11" t="s">
        <v>55</v>
      </c>
      <c r="K11">
        <v>1.6982595557006377</v>
      </c>
      <c r="L11">
        <v>2.5646754760286341</v>
      </c>
      <c r="M11">
        <v>1.7749258086385602</v>
      </c>
      <c r="N11">
        <v>5.2021162964289859E-2</v>
      </c>
      <c r="O11">
        <v>-0.31331761553826737</v>
      </c>
      <c r="P11">
        <v>-0.52862768542295413</v>
      </c>
    </row>
    <row r="12" spans="1:16">
      <c r="A12" t="s">
        <v>9</v>
      </c>
      <c r="B12">
        <f t="shared" si="5"/>
        <v>1.2215515871192539</v>
      </c>
      <c r="C12">
        <f t="shared" si="0"/>
        <v>1.8181405659594483</v>
      </c>
      <c r="D12">
        <f t="shared" si="1"/>
        <v>0.35982844916606949</v>
      </c>
      <c r="E12">
        <f t="shared" si="2"/>
        <v>1.5726838113904219E-2</v>
      </c>
      <c r="F12">
        <f t="shared" si="3"/>
        <v>-1.7978546772353974E-2</v>
      </c>
      <c r="G12">
        <f t="shared" si="4"/>
        <v>-5.7990645982968075E-3</v>
      </c>
      <c r="I12" t="s">
        <v>9</v>
      </c>
      <c r="J12" t="s">
        <v>55</v>
      </c>
      <c r="K12">
        <v>1.2215515871192539</v>
      </c>
      <c r="L12">
        <v>1.8181405659594483</v>
      </c>
      <c r="M12">
        <v>0.35982844916606949</v>
      </c>
      <c r="N12">
        <v>1.5726838113904219E-2</v>
      </c>
      <c r="O12">
        <v>-1.7978546772353974E-2</v>
      </c>
      <c r="P12">
        <v>-5.7990645982968075E-3</v>
      </c>
    </row>
    <row r="13" spans="1:16">
      <c r="A13" t="s">
        <v>10</v>
      </c>
      <c r="B13">
        <f t="shared" si="5"/>
        <v>0.44173263257208251</v>
      </c>
      <c r="C13">
        <f t="shared" si="0"/>
        <v>0.69334676257649341</v>
      </c>
      <c r="D13">
        <f t="shared" si="1"/>
        <v>0.21327379314754918</v>
      </c>
      <c r="E13">
        <f t="shared" si="2"/>
        <v>-0.11840408091838882</v>
      </c>
      <c r="F13">
        <f t="shared" si="3"/>
        <v>3.994669058458003E-2</v>
      </c>
      <c r="G13">
        <f t="shared" si="4"/>
        <v>4.6521657372771572E-2</v>
      </c>
      <c r="I13" t="s">
        <v>11</v>
      </c>
      <c r="J13" t="s">
        <v>55</v>
      </c>
      <c r="K13">
        <v>0.86252551376607123</v>
      </c>
      <c r="L13">
        <v>0.80983345777115479</v>
      </c>
      <c r="M13">
        <v>0.56164721062476575</v>
      </c>
      <c r="N13">
        <v>0.25491956694098356</v>
      </c>
      <c r="O13">
        <v>0.20046650472140126</v>
      </c>
      <c r="P13">
        <v>0.17207466682413944</v>
      </c>
    </row>
    <row r="14" spans="1:16">
      <c r="A14" t="s">
        <v>11</v>
      </c>
      <c r="B14">
        <f t="shared" si="5"/>
        <v>0.86252551376607123</v>
      </c>
      <c r="C14">
        <f t="shared" si="0"/>
        <v>0.80983345777115479</v>
      </c>
      <c r="D14">
        <f t="shared" si="1"/>
        <v>0.56164721062476575</v>
      </c>
      <c r="E14">
        <f t="shared" si="2"/>
        <v>0.25491956694098356</v>
      </c>
      <c r="F14">
        <f t="shared" si="3"/>
        <v>0.20046650472140126</v>
      </c>
      <c r="G14">
        <f t="shared" si="4"/>
        <v>0.17207466682413944</v>
      </c>
      <c r="I14" t="s">
        <v>4</v>
      </c>
      <c r="J14" t="s">
        <v>55</v>
      </c>
      <c r="K14">
        <v>0.83428666150124053</v>
      </c>
      <c r="L14">
        <v>0.43615154289928554</v>
      </c>
      <c r="M14">
        <v>-8.3696438859256109E-2</v>
      </c>
      <c r="N14">
        <v>1.7740590095553278E-2</v>
      </c>
      <c r="O14">
        <v>6.1709359305827043E-2</v>
      </c>
      <c r="P14">
        <v>8.1208401774778255E-2</v>
      </c>
    </row>
    <row r="15" spans="1:16">
      <c r="A15" t="s">
        <v>12</v>
      </c>
      <c r="B15">
        <f t="shared" si="5"/>
        <v>-7.1970478661434564E-2</v>
      </c>
      <c r="C15">
        <f t="shared" si="0"/>
        <v>-0.11583438752580563</v>
      </c>
      <c r="D15">
        <f t="shared" si="1"/>
        <v>-0.25316769714866222</v>
      </c>
      <c r="E15">
        <f t="shared" si="2"/>
        <v>-0.17042694238051578</v>
      </c>
      <c r="F15">
        <f t="shared" si="3"/>
        <v>-6.1018508543755068E-2</v>
      </c>
      <c r="G15">
        <f t="shared" si="4"/>
        <v>-2.1633603329316266E-2</v>
      </c>
      <c r="I15" t="s">
        <v>8</v>
      </c>
      <c r="J15" t="s">
        <v>55</v>
      </c>
      <c r="K15">
        <v>-0.41481978051241514</v>
      </c>
      <c r="L15">
        <v>8.5191133246333192E-2</v>
      </c>
      <c r="M15">
        <v>8.8394176340395453E-2</v>
      </c>
      <c r="N15">
        <v>-0.19296749393911256</v>
      </c>
      <c r="O15">
        <v>0.13748586211966299</v>
      </c>
      <c r="P15">
        <v>0.1107643934694027</v>
      </c>
    </row>
    <row r="16" spans="1:16">
      <c r="A16" t="s">
        <v>13</v>
      </c>
      <c r="B16">
        <f t="shared" si="5"/>
        <v>-0.20155060066884595</v>
      </c>
      <c r="C16">
        <f t="shared" si="0"/>
        <v>-0.14040586240410782</v>
      </c>
      <c r="D16">
        <f t="shared" si="1"/>
        <v>-0.10326788730967668</v>
      </c>
      <c r="E16">
        <f t="shared" si="2"/>
        <v>-0.14157702517585835</v>
      </c>
      <c r="F16">
        <f t="shared" si="3"/>
        <v>-9.5352002111140519E-2</v>
      </c>
      <c r="G16">
        <f t="shared" si="4"/>
        <v>-2.4756713808256822E-2</v>
      </c>
      <c r="I16" t="s">
        <v>6</v>
      </c>
      <c r="J16" t="s">
        <v>55</v>
      </c>
      <c r="K16">
        <v>0.60524310747942034</v>
      </c>
      <c r="L16">
        <v>0.97205639932452947</v>
      </c>
      <c r="M16">
        <v>0.73431814207320378</v>
      </c>
      <c r="N16">
        <v>0.20059507268649038</v>
      </c>
      <c r="O16">
        <v>-0.13364502148396473</v>
      </c>
      <c r="P16">
        <v>-0.41318349545175803</v>
      </c>
    </row>
    <row r="18" spans="1:23">
      <c r="A18" t="s">
        <v>15</v>
      </c>
    </row>
    <row r="19" spans="1:23">
      <c r="A19" t="s">
        <v>16</v>
      </c>
      <c r="B19" t="s">
        <v>17</v>
      </c>
      <c r="C19">
        <v>1990</v>
      </c>
      <c r="D19">
        <v>2005</v>
      </c>
      <c r="E19">
        <v>2010</v>
      </c>
      <c r="F19">
        <v>2015</v>
      </c>
      <c r="G19">
        <v>2020</v>
      </c>
      <c r="H19">
        <v>2025</v>
      </c>
      <c r="I19">
        <v>2030</v>
      </c>
      <c r="J19">
        <v>2035</v>
      </c>
      <c r="K19">
        <v>2040</v>
      </c>
      <c r="L19">
        <v>2045</v>
      </c>
      <c r="M19">
        <v>2050</v>
      </c>
      <c r="N19">
        <v>2055</v>
      </c>
      <c r="O19">
        <v>2060</v>
      </c>
      <c r="P19">
        <v>2065</v>
      </c>
      <c r="Q19">
        <v>2070</v>
      </c>
      <c r="R19">
        <v>2075</v>
      </c>
      <c r="S19">
        <v>2080</v>
      </c>
      <c r="T19">
        <v>2085</v>
      </c>
      <c r="U19">
        <v>2090</v>
      </c>
      <c r="V19">
        <v>2095</v>
      </c>
      <c r="W19" t="s">
        <v>18</v>
      </c>
    </row>
    <row r="20" spans="1:23">
      <c r="A20" t="s">
        <v>19</v>
      </c>
      <c r="B20" t="s">
        <v>0</v>
      </c>
      <c r="C20">
        <v>0.59074400000000005</v>
      </c>
      <c r="D20">
        <v>0.64452299999999996</v>
      </c>
      <c r="E20">
        <v>0.70865999999999996</v>
      </c>
      <c r="F20">
        <v>0.77388999999999997</v>
      </c>
      <c r="G20">
        <v>0.84308399999999994</v>
      </c>
      <c r="H20">
        <v>0.91401100000000002</v>
      </c>
      <c r="I20">
        <v>0.98555400000000004</v>
      </c>
      <c r="J20">
        <v>1.0591200000000001</v>
      </c>
      <c r="K20">
        <v>1.15259</v>
      </c>
      <c r="L20">
        <v>1.2651600000000001</v>
      </c>
      <c r="M20">
        <v>1.4176500000000001</v>
      </c>
      <c r="N20">
        <v>1.60362</v>
      </c>
      <c r="O20">
        <v>1.85073</v>
      </c>
      <c r="P20">
        <v>2.1478999999999999</v>
      </c>
      <c r="Q20">
        <v>2.5326300000000002</v>
      </c>
      <c r="R20">
        <v>2.9706899999999998</v>
      </c>
      <c r="S20">
        <v>3.4806400000000002</v>
      </c>
      <c r="T20">
        <v>4.0517599999999998</v>
      </c>
      <c r="U20">
        <v>4.73712</v>
      </c>
      <c r="V20">
        <v>5.5540099999999999</v>
      </c>
      <c r="W20" t="s">
        <v>20</v>
      </c>
    </row>
    <row r="21" spans="1:23">
      <c r="A21" t="s">
        <v>19</v>
      </c>
      <c r="B21" t="s">
        <v>1</v>
      </c>
      <c r="C21">
        <v>12.687799999999999</v>
      </c>
      <c r="D21">
        <v>18.2012</v>
      </c>
      <c r="E21">
        <v>18.981100000000001</v>
      </c>
      <c r="F21">
        <v>20.2882</v>
      </c>
      <c r="G21">
        <v>21.641999999999999</v>
      </c>
      <c r="H21">
        <v>22.956700000000001</v>
      </c>
      <c r="I21">
        <v>24.395399999999999</v>
      </c>
      <c r="J21">
        <v>25.845500000000001</v>
      </c>
      <c r="K21">
        <v>27.584</v>
      </c>
      <c r="L21">
        <v>29.388000000000002</v>
      </c>
      <c r="M21">
        <v>31.351600000000001</v>
      </c>
      <c r="N21">
        <v>33.338799999999999</v>
      </c>
      <c r="O21">
        <v>35.552399999999999</v>
      </c>
      <c r="P21">
        <v>37.696199999999997</v>
      </c>
      <c r="Q21">
        <v>40.1068</v>
      </c>
      <c r="R21">
        <v>42.344700000000003</v>
      </c>
      <c r="S21">
        <v>44.809199999999997</v>
      </c>
      <c r="T21">
        <v>47.326799999999999</v>
      </c>
      <c r="U21">
        <v>50.1646</v>
      </c>
      <c r="V21">
        <v>53.8307</v>
      </c>
      <c r="W21" t="s">
        <v>20</v>
      </c>
    </row>
    <row r="22" spans="1:23">
      <c r="A22" t="s">
        <v>19</v>
      </c>
      <c r="B22" t="s">
        <v>2</v>
      </c>
      <c r="C22">
        <v>15.912699999999999</v>
      </c>
      <c r="D22">
        <v>20.622499999999999</v>
      </c>
      <c r="E22">
        <v>20.375800000000002</v>
      </c>
      <c r="F22">
        <v>22.025600000000001</v>
      </c>
      <c r="G22">
        <v>23.5379</v>
      </c>
      <c r="H22">
        <v>24.916</v>
      </c>
      <c r="I22">
        <v>26.3475</v>
      </c>
      <c r="J22">
        <v>27.840599999999998</v>
      </c>
      <c r="K22">
        <v>29.6723</v>
      </c>
      <c r="L22">
        <v>31.588699999999999</v>
      </c>
      <c r="M22">
        <v>33.9497</v>
      </c>
      <c r="N22">
        <v>36.144399999999997</v>
      </c>
      <c r="O22">
        <v>38.719299999999997</v>
      </c>
      <c r="P22">
        <v>41.233199999999997</v>
      </c>
      <c r="Q22">
        <v>44.167099999999998</v>
      </c>
      <c r="R22">
        <v>47.1252</v>
      </c>
      <c r="S22">
        <v>50.223500000000001</v>
      </c>
      <c r="T22">
        <v>53.476300000000002</v>
      </c>
      <c r="U22">
        <v>57.209499999999998</v>
      </c>
      <c r="V22">
        <v>61.6952</v>
      </c>
      <c r="W22" t="s">
        <v>20</v>
      </c>
    </row>
    <row r="23" spans="1:23">
      <c r="A23" t="s">
        <v>19</v>
      </c>
      <c r="B23" t="s">
        <v>3</v>
      </c>
      <c r="C23">
        <v>0.31584400000000001</v>
      </c>
      <c r="D23">
        <v>1.1164799999999999</v>
      </c>
      <c r="E23">
        <v>1.67116</v>
      </c>
      <c r="F23">
        <v>2.3233199999999998</v>
      </c>
      <c r="G23">
        <v>3.0928499999999999</v>
      </c>
      <c r="H23">
        <v>3.9922900000000001</v>
      </c>
      <c r="I23">
        <v>5.0452899999999996</v>
      </c>
      <c r="J23">
        <v>6.2536699999999996</v>
      </c>
      <c r="K23">
        <v>7.6152699999999998</v>
      </c>
      <c r="L23">
        <v>9.1201899999999991</v>
      </c>
      <c r="M23">
        <v>10.789199999999999</v>
      </c>
      <c r="N23">
        <v>12.5627</v>
      </c>
      <c r="O23">
        <v>14.5585</v>
      </c>
      <c r="P23">
        <v>16.775300000000001</v>
      </c>
      <c r="Q23">
        <v>19.422899999999998</v>
      </c>
      <c r="R23">
        <v>22.486999999999998</v>
      </c>
      <c r="S23">
        <v>26.033000000000001</v>
      </c>
      <c r="T23">
        <v>29.945699999999999</v>
      </c>
      <c r="U23">
        <v>33.995100000000001</v>
      </c>
      <c r="V23">
        <v>37.4133</v>
      </c>
      <c r="W23" t="s">
        <v>20</v>
      </c>
    </row>
    <row r="24" spans="1:23">
      <c r="A24" t="s">
        <v>19</v>
      </c>
      <c r="B24" t="s">
        <v>4</v>
      </c>
      <c r="C24">
        <v>2.31887</v>
      </c>
      <c r="D24">
        <v>3.43587</v>
      </c>
      <c r="E24">
        <v>3.9432499999999999</v>
      </c>
      <c r="F24">
        <v>4.6882400000000004</v>
      </c>
      <c r="G24">
        <v>5.4851299999999998</v>
      </c>
      <c r="H24">
        <v>6.25129</v>
      </c>
      <c r="I24">
        <v>7.1568699999999996</v>
      </c>
      <c r="J24">
        <v>8.0844000000000005</v>
      </c>
      <c r="K24">
        <v>9.4132200000000008</v>
      </c>
      <c r="L24">
        <v>10.833</v>
      </c>
      <c r="M24">
        <v>12.7072</v>
      </c>
      <c r="N24">
        <v>14.467599999999999</v>
      </c>
      <c r="O24">
        <v>16.750699999999998</v>
      </c>
      <c r="P24">
        <v>19.1111</v>
      </c>
      <c r="Q24">
        <v>22.168600000000001</v>
      </c>
      <c r="R24">
        <v>25.394500000000001</v>
      </c>
      <c r="S24">
        <v>29.026</v>
      </c>
      <c r="T24">
        <v>32.880899999999997</v>
      </c>
      <c r="U24">
        <v>37.430900000000001</v>
      </c>
      <c r="V24">
        <v>42.788800000000002</v>
      </c>
      <c r="W24" t="s">
        <v>20</v>
      </c>
    </row>
    <row r="25" spans="1:23">
      <c r="A25" t="s">
        <v>19</v>
      </c>
      <c r="B25" t="s">
        <v>5</v>
      </c>
      <c r="C25">
        <v>1.6203700000000001</v>
      </c>
      <c r="D25">
        <v>1.5021899999999999</v>
      </c>
      <c r="E25">
        <v>1.73726</v>
      </c>
      <c r="F25">
        <v>2.0733799999999998</v>
      </c>
      <c r="G25">
        <v>2.4403000000000001</v>
      </c>
      <c r="H25">
        <v>2.8277999999999999</v>
      </c>
      <c r="I25">
        <v>3.27325</v>
      </c>
      <c r="J25">
        <v>3.7565499999999998</v>
      </c>
      <c r="K25">
        <v>4.3478599999999998</v>
      </c>
      <c r="L25">
        <v>5.0061400000000003</v>
      </c>
      <c r="M25">
        <v>5.7818199999999997</v>
      </c>
      <c r="N25">
        <v>6.6293199999999999</v>
      </c>
      <c r="O25">
        <v>7.6068100000000003</v>
      </c>
      <c r="P25">
        <v>8.7001500000000007</v>
      </c>
      <c r="Q25">
        <v>9.9539600000000004</v>
      </c>
      <c r="R25">
        <v>11.350199999999999</v>
      </c>
      <c r="S25">
        <v>12.913500000000001</v>
      </c>
      <c r="T25">
        <v>14.696999999999999</v>
      </c>
      <c r="U25">
        <v>16.691700000000001</v>
      </c>
      <c r="V25">
        <v>19.0365</v>
      </c>
      <c r="W25" t="s">
        <v>20</v>
      </c>
    </row>
    <row r="26" spans="1:23">
      <c r="A26" t="s">
        <v>19</v>
      </c>
      <c r="B26" t="s">
        <v>6</v>
      </c>
      <c r="C26">
        <v>0.25720799999999999</v>
      </c>
      <c r="D26">
        <v>0.477655</v>
      </c>
      <c r="E26">
        <v>0.61428300000000002</v>
      </c>
      <c r="F26">
        <v>0.79533399999999999</v>
      </c>
      <c r="G26">
        <v>1.0220899999999999</v>
      </c>
      <c r="H26">
        <v>1.3049200000000001</v>
      </c>
      <c r="I26">
        <v>1.65143</v>
      </c>
      <c r="J26">
        <v>2.0720200000000002</v>
      </c>
      <c r="K26">
        <v>2.5781000000000001</v>
      </c>
      <c r="L26">
        <v>3.1749999999999998</v>
      </c>
      <c r="M26">
        <v>3.87798</v>
      </c>
      <c r="N26">
        <v>4.7165600000000003</v>
      </c>
      <c r="O26">
        <v>5.67577</v>
      </c>
      <c r="P26">
        <v>6.7849000000000004</v>
      </c>
      <c r="Q26">
        <v>8.0377899999999993</v>
      </c>
      <c r="R26">
        <v>9.4754199999999997</v>
      </c>
      <c r="S26">
        <v>11.1152</v>
      </c>
      <c r="T26">
        <v>13.004</v>
      </c>
      <c r="U26">
        <v>15.248799999999999</v>
      </c>
      <c r="V26">
        <v>17.885400000000001</v>
      </c>
      <c r="W26" t="s">
        <v>20</v>
      </c>
    </row>
    <row r="27" spans="1:23">
      <c r="A27" t="s">
        <v>19</v>
      </c>
      <c r="B27" t="s">
        <v>7</v>
      </c>
      <c r="C27">
        <v>27.06</v>
      </c>
      <c r="D27">
        <v>31.689399999999999</v>
      </c>
      <c r="E27">
        <v>31.008199999999999</v>
      </c>
      <c r="F27">
        <v>32.753399999999999</v>
      </c>
      <c r="G27">
        <v>34.573799999999999</v>
      </c>
      <c r="H27">
        <v>36.630499999999998</v>
      </c>
      <c r="I27">
        <v>38.803199999999997</v>
      </c>
      <c r="J27">
        <v>41.1297</v>
      </c>
      <c r="K27">
        <v>43.746299999999998</v>
      </c>
      <c r="L27">
        <v>46.5505</v>
      </c>
      <c r="M27">
        <v>49.6738</v>
      </c>
      <c r="N27">
        <v>53.012099999999997</v>
      </c>
      <c r="O27">
        <v>56.649799999999999</v>
      </c>
      <c r="P27">
        <v>60.623199999999997</v>
      </c>
      <c r="Q27">
        <v>64.839200000000005</v>
      </c>
      <c r="R27">
        <v>69.168199999999999</v>
      </c>
      <c r="S27">
        <v>73.875900000000001</v>
      </c>
      <c r="T27">
        <v>78.703299999999999</v>
      </c>
      <c r="U27">
        <v>83.771600000000007</v>
      </c>
      <c r="V27">
        <v>89.113399999999999</v>
      </c>
      <c r="W27" t="s">
        <v>20</v>
      </c>
    </row>
    <row r="28" spans="1:23">
      <c r="A28" t="s">
        <v>19</v>
      </c>
      <c r="B28" t="s">
        <v>8</v>
      </c>
      <c r="C28">
        <v>5.3656300000000003</v>
      </c>
      <c r="D28">
        <v>11.1936</v>
      </c>
      <c r="E28">
        <v>12.5166</v>
      </c>
      <c r="F28">
        <v>13.4396</v>
      </c>
      <c r="G28">
        <v>14.459899999999999</v>
      </c>
      <c r="H28">
        <v>15.574400000000001</v>
      </c>
      <c r="I28">
        <v>16.798200000000001</v>
      </c>
      <c r="J28">
        <v>18.151299999999999</v>
      </c>
      <c r="K28">
        <v>19.804500000000001</v>
      </c>
      <c r="L28">
        <v>21.592400000000001</v>
      </c>
      <c r="M28">
        <v>23.650700000000001</v>
      </c>
      <c r="N28">
        <v>25.7332</v>
      </c>
      <c r="O28">
        <v>28.152999999999999</v>
      </c>
      <c r="P28">
        <v>30.6111</v>
      </c>
      <c r="Q28">
        <v>33.485100000000003</v>
      </c>
      <c r="R28">
        <v>36.4084</v>
      </c>
      <c r="S28">
        <v>39.6357</v>
      </c>
      <c r="T28">
        <v>42.874099999999999</v>
      </c>
      <c r="U28">
        <v>46.661200000000001</v>
      </c>
      <c r="V28">
        <v>51.095399999999998</v>
      </c>
      <c r="W28" t="s">
        <v>20</v>
      </c>
    </row>
    <row r="29" spans="1:23">
      <c r="A29" t="s">
        <v>19</v>
      </c>
      <c r="B29" t="s">
        <v>9</v>
      </c>
      <c r="C29">
        <v>2.7192500000000002</v>
      </c>
      <c r="D29">
        <v>3.49092</v>
      </c>
      <c r="E29">
        <v>3.8231099999999998</v>
      </c>
      <c r="F29">
        <v>4.1189999999999998</v>
      </c>
      <c r="G29">
        <v>4.5039999999999996</v>
      </c>
      <c r="H29">
        <v>4.9045500000000004</v>
      </c>
      <c r="I29">
        <v>5.3471500000000001</v>
      </c>
      <c r="J29">
        <v>5.7802199999999999</v>
      </c>
      <c r="K29">
        <v>6.3278800000000004</v>
      </c>
      <c r="L29">
        <v>6.9039200000000003</v>
      </c>
      <c r="M29">
        <v>7.6504500000000002</v>
      </c>
      <c r="N29">
        <v>8.4196399999999993</v>
      </c>
      <c r="O29">
        <v>9.4279399999999995</v>
      </c>
      <c r="P29">
        <v>10.614699999999999</v>
      </c>
      <c r="Q29">
        <v>12.178100000000001</v>
      </c>
      <c r="R29">
        <v>14.020799999999999</v>
      </c>
      <c r="S29">
        <v>16.2193</v>
      </c>
      <c r="T29">
        <v>18.6996</v>
      </c>
      <c r="U29">
        <v>21.406700000000001</v>
      </c>
      <c r="V29">
        <v>24.158000000000001</v>
      </c>
      <c r="W29" t="s">
        <v>20</v>
      </c>
    </row>
    <row r="30" spans="1:23">
      <c r="A30" t="s">
        <v>19</v>
      </c>
      <c r="B30" t="s">
        <v>10</v>
      </c>
      <c r="C30">
        <v>2.6966800000000002</v>
      </c>
      <c r="D30">
        <v>3.4510399999999999</v>
      </c>
      <c r="E30">
        <v>3.7965</v>
      </c>
      <c r="F30">
        <v>4.1957800000000001</v>
      </c>
      <c r="G30">
        <v>4.6405500000000002</v>
      </c>
      <c r="H30">
        <v>5.0982900000000004</v>
      </c>
      <c r="I30">
        <v>5.5831999999999997</v>
      </c>
      <c r="J30">
        <v>6.0517599999999998</v>
      </c>
      <c r="K30">
        <v>6.6226200000000004</v>
      </c>
      <c r="L30">
        <v>7.1817399999999996</v>
      </c>
      <c r="M30">
        <v>7.84117</v>
      </c>
      <c r="N30">
        <v>8.4291800000000006</v>
      </c>
      <c r="O30">
        <v>9.1531500000000001</v>
      </c>
      <c r="P30">
        <v>9.8821999999999992</v>
      </c>
      <c r="Q30">
        <v>10.8291</v>
      </c>
      <c r="R30">
        <v>11.7951</v>
      </c>
      <c r="S30">
        <v>12.9535</v>
      </c>
      <c r="T30">
        <v>14.1477</v>
      </c>
      <c r="U30">
        <v>15.478</v>
      </c>
      <c r="V30">
        <v>16.863</v>
      </c>
      <c r="W30" t="s">
        <v>20</v>
      </c>
    </row>
    <row r="31" spans="1:23">
      <c r="A31" t="s">
        <v>19</v>
      </c>
      <c r="B31" t="s">
        <v>11</v>
      </c>
      <c r="C31">
        <v>0.89122199999999996</v>
      </c>
      <c r="D31">
        <v>1.4052</v>
      </c>
      <c r="E31">
        <v>1.52823</v>
      </c>
      <c r="F31">
        <v>1.89829</v>
      </c>
      <c r="G31">
        <v>2.3469600000000002</v>
      </c>
      <c r="H31">
        <v>2.8573300000000001</v>
      </c>
      <c r="I31">
        <v>3.4504600000000001</v>
      </c>
      <c r="J31">
        <v>4.12826</v>
      </c>
      <c r="K31">
        <v>4.9028200000000002</v>
      </c>
      <c r="L31">
        <v>5.8145600000000002</v>
      </c>
      <c r="M31">
        <v>6.8580500000000004</v>
      </c>
      <c r="N31">
        <v>8.1361299999999996</v>
      </c>
      <c r="O31">
        <v>9.6045800000000003</v>
      </c>
      <c r="P31">
        <v>11.343999999999999</v>
      </c>
      <c r="Q31">
        <v>13.212400000000001</v>
      </c>
      <c r="R31">
        <v>15.4208</v>
      </c>
      <c r="S31">
        <v>17.822199999999999</v>
      </c>
      <c r="T31">
        <v>20.586500000000001</v>
      </c>
      <c r="U31">
        <v>23.653700000000001</v>
      </c>
      <c r="V31">
        <v>27.1723</v>
      </c>
      <c r="W31" t="s">
        <v>20</v>
      </c>
    </row>
    <row r="32" spans="1:23">
      <c r="A32" t="s">
        <v>19</v>
      </c>
      <c r="B32" t="s">
        <v>12</v>
      </c>
      <c r="C32">
        <v>22.897500000000001</v>
      </c>
      <c r="D32">
        <v>30.374500000000001</v>
      </c>
      <c r="E32">
        <v>29.844100000000001</v>
      </c>
      <c r="F32">
        <v>31.9893</v>
      </c>
      <c r="G32">
        <v>34.077599999999997</v>
      </c>
      <c r="H32">
        <v>36.085299999999997</v>
      </c>
      <c r="I32">
        <v>38.149000000000001</v>
      </c>
      <c r="J32">
        <v>40.246499999999997</v>
      </c>
      <c r="K32">
        <v>42.875</v>
      </c>
      <c r="L32">
        <v>45.429600000000001</v>
      </c>
      <c r="M32">
        <v>48.6143</v>
      </c>
      <c r="N32">
        <v>51.477600000000002</v>
      </c>
      <c r="O32">
        <v>54.941099999999999</v>
      </c>
      <c r="P32">
        <v>58.485300000000002</v>
      </c>
      <c r="Q32">
        <v>62.625300000000003</v>
      </c>
      <c r="R32">
        <v>67.028700000000001</v>
      </c>
      <c r="S32">
        <v>71.755700000000004</v>
      </c>
      <c r="T32">
        <v>76.598799999999997</v>
      </c>
      <c r="U32">
        <v>82.353700000000003</v>
      </c>
      <c r="V32">
        <v>88.518600000000006</v>
      </c>
      <c r="W32" t="s">
        <v>20</v>
      </c>
    </row>
    <row r="33" spans="1:23">
      <c r="A33" t="s">
        <v>19</v>
      </c>
      <c r="B33" t="s">
        <v>13</v>
      </c>
      <c r="C33">
        <v>12.995799999999999</v>
      </c>
      <c r="D33">
        <v>16.474799999999998</v>
      </c>
      <c r="E33">
        <v>16.3492</v>
      </c>
      <c r="F33">
        <v>17.411100000000001</v>
      </c>
      <c r="G33">
        <v>18.615600000000001</v>
      </c>
      <c r="H33">
        <v>19.8398</v>
      </c>
      <c r="I33">
        <v>21.123200000000001</v>
      </c>
      <c r="J33">
        <v>22.320799999999998</v>
      </c>
      <c r="K33">
        <v>23.726500000000001</v>
      </c>
      <c r="L33">
        <v>25.1297</v>
      </c>
      <c r="M33">
        <v>26.802199999999999</v>
      </c>
      <c r="N33">
        <v>28.407299999999999</v>
      </c>
      <c r="O33">
        <v>30.360600000000002</v>
      </c>
      <c r="P33">
        <v>32.2836</v>
      </c>
      <c r="Q33">
        <v>34.6922</v>
      </c>
      <c r="R33">
        <v>37.004399999999997</v>
      </c>
      <c r="S33">
        <v>39.5214</v>
      </c>
      <c r="T33">
        <v>41.925899999999999</v>
      </c>
      <c r="U33">
        <v>44.736400000000003</v>
      </c>
      <c r="V33">
        <v>47.972200000000001</v>
      </c>
      <c r="W33" t="s">
        <v>20</v>
      </c>
    </row>
    <row r="35" spans="1:23">
      <c r="A35" t="s">
        <v>21</v>
      </c>
      <c r="F35" t="s">
        <v>25</v>
      </c>
    </row>
    <row r="36" spans="1:23">
      <c r="A36" t="s">
        <v>14</v>
      </c>
      <c r="B36" t="s">
        <v>22</v>
      </c>
      <c r="C36" t="s">
        <v>23</v>
      </c>
      <c r="D36" t="s">
        <v>24</v>
      </c>
      <c r="F36" t="s">
        <v>14</v>
      </c>
      <c r="G36" t="s">
        <v>22</v>
      </c>
      <c r="H36" t="s">
        <v>23</v>
      </c>
      <c r="I36" t="s">
        <v>24</v>
      </c>
      <c r="J36" t="s">
        <v>26</v>
      </c>
      <c r="K36" t="s">
        <v>27</v>
      </c>
      <c r="L36" t="s">
        <v>28</v>
      </c>
      <c r="M36" t="s">
        <v>29</v>
      </c>
    </row>
    <row r="37" spans="1:23">
      <c r="A37" t="s">
        <v>0</v>
      </c>
      <c r="B37">
        <v>2020</v>
      </c>
      <c r="C37">
        <f>INDEX($C$20:$W$33,MATCH($A37,$B$20:$B$33,0),MATCH($B37,$C$19:$W$19,0))</f>
        <v>0.84308399999999994</v>
      </c>
      <c r="D37">
        <f t="shared" ref="D37:D100" si="6">INDEX($B$3:$G$16,MATCH($A37,$A$3:$A$16,0),MATCH($B37,$B$2:$G$2,0))</f>
        <v>1.6982595557006377</v>
      </c>
      <c r="F37" t="s">
        <v>0</v>
      </c>
      <c r="G37">
        <v>2020</v>
      </c>
      <c r="H37">
        <v>0.84308399999999994</v>
      </c>
      <c r="I37">
        <v>1.6982595557006377</v>
      </c>
      <c r="J37" s="1">
        <v>0</v>
      </c>
      <c r="K37">
        <v>2.5</v>
      </c>
      <c r="L37" t="str">
        <f t="shared" ref="L37:L50" si="7">J37&amp;"-"&amp;K37</f>
        <v>0-2.5</v>
      </c>
      <c r="M37">
        <f t="shared" ref="M37:M49" si="8">AVERAGEIFS($I$37:$I$120,$H$37:$H$120,"&gt;"&amp;J37,$H$37:$H$120,"&lt;"&amp;K37)</f>
        <v>1.1200404611452994</v>
      </c>
    </row>
    <row r="38" spans="1:23">
      <c r="A38" t="s">
        <v>1</v>
      </c>
      <c r="B38">
        <v>2020</v>
      </c>
      <c r="C38">
        <f t="shared" ref="C38:C101" si="9">INDEX($C$20:$W$33,MATCH($A38,$B$20:$B$33,0),MATCH($B38,$C$19:$W$19,0))</f>
        <v>21.641999999999999</v>
      </c>
      <c r="D38">
        <f t="shared" si="6"/>
        <v>-0.14845530000739737</v>
      </c>
      <c r="F38" t="s">
        <v>6</v>
      </c>
      <c r="G38">
        <v>2020</v>
      </c>
      <c r="H38">
        <v>1.0220899999999999</v>
      </c>
      <c r="I38">
        <v>0.60524310747942034</v>
      </c>
      <c r="J38">
        <v>2.5</v>
      </c>
      <c r="K38">
        <v>5</v>
      </c>
      <c r="L38" t="str">
        <f t="shared" si="7"/>
        <v>2.5-5</v>
      </c>
      <c r="M38">
        <f t="shared" si="8"/>
        <v>0.58715484703745324</v>
      </c>
    </row>
    <row r="39" spans="1:23">
      <c r="A39" t="s">
        <v>2</v>
      </c>
      <c r="B39">
        <v>2020</v>
      </c>
      <c r="C39">
        <f t="shared" si="9"/>
        <v>23.5379</v>
      </c>
      <c r="D39">
        <f t="shared" si="6"/>
        <v>0.34612709439828704</v>
      </c>
      <c r="F39" t="s">
        <v>0</v>
      </c>
      <c r="G39">
        <v>2035</v>
      </c>
      <c r="H39">
        <v>1.0591200000000001</v>
      </c>
      <c r="I39">
        <v>2.5646754760286341</v>
      </c>
      <c r="J39" s="1">
        <f>J37+5</f>
        <v>5</v>
      </c>
      <c r="K39">
        <f t="shared" ref="K39:K49" si="10">J40</f>
        <v>10</v>
      </c>
      <c r="L39" t="str">
        <f t="shared" si="7"/>
        <v>5-10</v>
      </c>
      <c r="M39">
        <f t="shared" si="8"/>
        <v>0.37606145726490559</v>
      </c>
    </row>
    <row r="40" spans="1:23">
      <c r="A40" t="s">
        <v>3</v>
      </c>
      <c r="B40">
        <v>2020</v>
      </c>
      <c r="C40">
        <f t="shared" si="9"/>
        <v>3.0928499999999999</v>
      </c>
      <c r="D40">
        <f t="shared" si="6"/>
        <v>0.60216382834051163</v>
      </c>
      <c r="F40" t="s">
        <v>0</v>
      </c>
      <c r="G40">
        <v>2050</v>
      </c>
      <c r="H40">
        <v>1.4176500000000001</v>
      </c>
      <c r="I40">
        <v>1.7749258086385602</v>
      </c>
      <c r="J40" s="1">
        <f t="shared" ref="J40:J50" si="11">J39+5</f>
        <v>10</v>
      </c>
      <c r="K40">
        <f t="shared" si="10"/>
        <v>15</v>
      </c>
      <c r="L40" t="str">
        <f t="shared" si="7"/>
        <v>10-15</v>
      </c>
      <c r="M40">
        <f t="shared" si="8"/>
        <v>-4.0037391204971129E-2</v>
      </c>
    </row>
    <row r="41" spans="1:23">
      <c r="A41" t="s">
        <v>4</v>
      </c>
      <c r="B41">
        <v>2020</v>
      </c>
      <c r="C41">
        <f t="shared" si="9"/>
        <v>5.4851299999999998</v>
      </c>
      <c r="D41">
        <f t="shared" si="6"/>
        <v>0.83428666150124053</v>
      </c>
      <c r="F41" t="s">
        <v>6</v>
      </c>
      <c r="G41">
        <v>2035</v>
      </c>
      <c r="H41">
        <v>2.0720200000000002</v>
      </c>
      <c r="I41">
        <v>0.97205639932452947</v>
      </c>
      <c r="J41" s="1">
        <f t="shared" si="11"/>
        <v>15</v>
      </c>
      <c r="K41">
        <f t="shared" si="10"/>
        <v>20</v>
      </c>
      <c r="L41" t="str">
        <f t="shared" si="7"/>
        <v>15-20</v>
      </c>
      <c r="M41">
        <f t="shared" si="8"/>
        <v>-4.2986594036447029E-2</v>
      </c>
    </row>
    <row r="42" spans="1:23">
      <c r="A42" t="s">
        <v>5</v>
      </c>
      <c r="B42">
        <v>2020</v>
      </c>
      <c r="C42">
        <f t="shared" si="9"/>
        <v>2.4403000000000001</v>
      </c>
      <c r="D42">
        <f t="shared" si="6"/>
        <v>0.43061666526025316</v>
      </c>
      <c r="F42" t="s">
        <v>0</v>
      </c>
      <c r="G42">
        <v>2065</v>
      </c>
      <c r="H42">
        <v>2.1478999999999999</v>
      </c>
      <c r="I42">
        <v>5.2021162964289859E-2</v>
      </c>
      <c r="J42" s="1">
        <f t="shared" si="11"/>
        <v>20</v>
      </c>
      <c r="K42">
        <f t="shared" si="10"/>
        <v>25</v>
      </c>
      <c r="L42" t="str">
        <f t="shared" si="7"/>
        <v>20-25</v>
      </c>
      <c r="M42">
        <f t="shared" si="8"/>
        <v>2.7972208745776106E-2</v>
      </c>
    </row>
    <row r="43" spans="1:23">
      <c r="A43" t="s">
        <v>6</v>
      </c>
      <c r="B43">
        <v>2020</v>
      </c>
      <c r="C43">
        <f t="shared" si="9"/>
        <v>1.0220899999999999</v>
      </c>
      <c r="D43">
        <f t="shared" si="6"/>
        <v>0.60524310747942034</v>
      </c>
      <c r="F43" t="s">
        <v>11</v>
      </c>
      <c r="G43">
        <v>2020</v>
      </c>
      <c r="H43">
        <v>2.3469600000000002</v>
      </c>
      <c r="I43">
        <v>0.86252551376607123</v>
      </c>
      <c r="J43" s="1">
        <f t="shared" si="11"/>
        <v>25</v>
      </c>
      <c r="K43">
        <f t="shared" si="10"/>
        <v>30</v>
      </c>
      <c r="L43" t="str">
        <f t="shared" si="7"/>
        <v>25-30</v>
      </c>
      <c r="M43">
        <f t="shared" si="8"/>
        <v>-5.8501963260526785E-2</v>
      </c>
    </row>
    <row r="44" spans="1:23">
      <c r="A44" t="s">
        <v>7</v>
      </c>
      <c r="B44">
        <v>2020</v>
      </c>
      <c r="C44">
        <f t="shared" si="9"/>
        <v>34.573799999999999</v>
      </c>
      <c r="D44">
        <f t="shared" si="6"/>
        <v>-0.17046671064972166</v>
      </c>
      <c r="F44" t="s">
        <v>5</v>
      </c>
      <c r="G44">
        <v>2020</v>
      </c>
      <c r="H44">
        <v>2.4403000000000001</v>
      </c>
      <c r="I44">
        <v>0.43061666526025316</v>
      </c>
      <c r="J44" s="1">
        <f t="shared" si="11"/>
        <v>30</v>
      </c>
      <c r="K44">
        <f t="shared" si="10"/>
        <v>35</v>
      </c>
      <c r="L44" t="str">
        <f t="shared" si="7"/>
        <v>30-35</v>
      </c>
      <c r="M44">
        <f t="shared" si="8"/>
        <v>-7.8459194305054214E-2</v>
      </c>
    </row>
    <row r="45" spans="1:23">
      <c r="A45" t="s">
        <v>8</v>
      </c>
      <c r="B45">
        <v>2020</v>
      </c>
      <c r="C45">
        <f t="shared" si="9"/>
        <v>14.459899999999999</v>
      </c>
      <c r="D45">
        <f t="shared" si="6"/>
        <v>-0.41481978051241514</v>
      </c>
      <c r="F45" t="s">
        <v>3</v>
      </c>
      <c r="G45">
        <v>2020</v>
      </c>
      <c r="H45">
        <v>3.0928499999999999</v>
      </c>
      <c r="I45">
        <v>0.60216382834051163</v>
      </c>
      <c r="J45" s="1">
        <f t="shared" si="11"/>
        <v>35</v>
      </c>
      <c r="K45">
        <f t="shared" si="10"/>
        <v>40</v>
      </c>
      <c r="L45" t="str">
        <f t="shared" si="7"/>
        <v>35-40</v>
      </c>
      <c r="M45">
        <f t="shared" si="8"/>
        <v>-2.0962693612181872E-2</v>
      </c>
    </row>
    <row r="46" spans="1:23">
      <c r="A46" t="s">
        <v>9</v>
      </c>
      <c r="B46">
        <v>2020</v>
      </c>
      <c r="C46">
        <f t="shared" si="9"/>
        <v>4.5039999999999996</v>
      </c>
      <c r="D46">
        <f t="shared" si="6"/>
        <v>1.2215515871192539</v>
      </c>
      <c r="F46" t="s">
        <v>0</v>
      </c>
      <c r="G46">
        <v>2080</v>
      </c>
      <c r="H46">
        <v>3.4806400000000002</v>
      </c>
      <c r="I46">
        <v>-0.31331761553826737</v>
      </c>
      <c r="J46" s="1">
        <f t="shared" si="11"/>
        <v>40</v>
      </c>
      <c r="K46">
        <f t="shared" si="10"/>
        <v>45</v>
      </c>
      <c r="L46" t="str">
        <f t="shared" si="7"/>
        <v>40-45</v>
      </c>
      <c r="M46">
        <f t="shared" si="8"/>
        <v>-5.5124007105284957E-2</v>
      </c>
    </row>
    <row r="47" spans="1:23">
      <c r="A47" t="s">
        <v>10</v>
      </c>
      <c r="B47">
        <v>2020</v>
      </c>
      <c r="C47">
        <f t="shared" si="9"/>
        <v>4.6405500000000002</v>
      </c>
      <c r="D47">
        <f t="shared" si="6"/>
        <v>0.44173263257208251</v>
      </c>
      <c r="F47" t="s">
        <v>5</v>
      </c>
      <c r="G47">
        <v>2035</v>
      </c>
      <c r="H47">
        <v>3.7565499999999998</v>
      </c>
      <c r="I47">
        <v>0.61380189692423304</v>
      </c>
      <c r="J47" s="1">
        <f t="shared" si="11"/>
        <v>45</v>
      </c>
      <c r="K47">
        <f t="shared" si="10"/>
        <v>50</v>
      </c>
      <c r="L47" t="str">
        <f t="shared" si="7"/>
        <v>45-50</v>
      </c>
      <c r="M47">
        <f t="shared" si="8"/>
        <v>-0.20005898499262295</v>
      </c>
    </row>
    <row r="48" spans="1:23">
      <c r="A48" t="s">
        <v>11</v>
      </c>
      <c r="B48">
        <v>2020</v>
      </c>
      <c r="C48">
        <f t="shared" si="9"/>
        <v>2.3469600000000002</v>
      </c>
      <c r="D48">
        <f t="shared" si="6"/>
        <v>0.86252551376607123</v>
      </c>
      <c r="F48" t="s">
        <v>6</v>
      </c>
      <c r="G48">
        <v>2050</v>
      </c>
      <c r="H48">
        <v>3.87798</v>
      </c>
      <c r="I48">
        <v>0.73431814207320378</v>
      </c>
      <c r="J48" s="1">
        <f t="shared" si="11"/>
        <v>50</v>
      </c>
      <c r="K48">
        <f t="shared" si="10"/>
        <v>55</v>
      </c>
      <c r="L48" t="str">
        <f t="shared" si="7"/>
        <v>50-55</v>
      </c>
      <c r="M48">
        <f t="shared" si="8"/>
        <v>8.9636993214206609E-2</v>
      </c>
    </row>
    <row r="49" spans="1:13">
      <c r="A49" t="s">
        <v>12</v>
      </c>
      <c r="B49">
        <v>2020</v>
      </c>
      <c r="C49">
        <f t="shared" si="9"/>
        <v>34.077599999999997</v>
      </c>
      <c r="D49">
        <f t="shared" si="6"/>
        <v>-7.1970478661434564E-2</v>
      </c>
      <c r="F49" t="s">
        <v>11</v>
      </c>
      <c r="G49">
        <v>2035</v>
      </c>
      <c r="H49">
        <v>4.12826</v>
      </c>
      <c r="I49">
        <v>0.80983345777115479</v>
      </c>
      <c r="J49" s="1">
        <f t="shared" si="11"/>
        <v>55</v>
      </c>
      <c r="K49">
        <f t="shared" si="10"/>
        <v>60</v>
      </c>
      <c r="L49" t="str">
        <f t="shared" si="7"/>
        <v>55-60</v>
      </c>
      <c r="M49">
        <f t="shared" si="8"/>
        <v>-0.17042694238051578</v>
      </c>
    </row>
    <row r="50" spans="1:13">
      <c r="A50" t="s">
        <v>13</v>
      </c>
      <c r="B50">
        <v>2020</v>
      </c>
      <c r="C50">
        <f t="shared" si="9"/>
        <v>18.615600000000001</v>
      </c>
      <c r="D50">
        <f t="shared" si="6"/>
        <v>-0.20155060066884595</v>
      </c>
      <c r="F50" t="s">
        <v>9</v>
      </c>
      <c r="G50">
        <v>2020</v>
      </c>
      <c r="H50">
        <v>4.5039999999999996</v>
      </c>
      <c r="I50">
        <v>1.2215515871192539</v>
      </c>
      <c r="J50" s="1">
        <f t="shared" si="11"/>
        <v>60</v>
      </c>
      <c r="L50" t="str">
        <f t="shared" si="7"/>
        <v>60-</v>
      </c>
      <c r="M50">
        <f>AVERAGEIFS($I$37:$I$120,$H$37:$H$120,"&gt;"&amp;J50)</f>
        <v>-9.8932853421593955E-2</v>
      </c>
    </row>
    <row r="51" spans="1:13">
      <c r="A51" t="s">
        <v>0</v>
      </c>
      <c r="B51">
        <f>B37+15</f>
        <v>2035</v>
      </c>
      <c r="C51">
        <f t="shared" si="9"/>
        <v>1.0591200000000001</v>
      </c>
      <c r="D51">
        <f t="shared" si="6"/>
        <v>2.5646754760286341</v>
      </c>
      <c r="F51" t="s">
        <v>10</v>
      </c>
      <c r="G51">
        <v>2020</v>
      </c>
      <c r="H51">
        <v>4.6405500000000002</v>
      </c>
      <c r="I51">
        <v>0.44173263257208251</v>
      </c>
    </row>
    <row r="52" spans="1:13">
      <c r="A52" t="s">
        <v>1</v>
      </c>
      <c r="B52">
        <f t="shared" ref="B52:B115" si="12">B38+15</f>
        <v>2035</v>
      </c>
      <c r="C52">
        <f t="shared" si="9"/>
        <v>25.845500000000001</v>
      </c>
      <c r="D52">
        <f t="shared" si="6"/>
        <v>-6.3675269417290362E-2</v>
      </c>
      <c r="F52" t="s">
        <v>4</v>
      </c>
      <c r="G52">
        <v>2020</v>
      </c>
      <c r="H52">
        <v>5.4851299999999998</v>
      </c>
      <c r="I52">
        <v>0.83428666150124053</v>
      </c>
    </row>
    <row r="53" spans="1:13">
      <c r="A53" t="s">
        <v>2</v>
      </c>
      <c r="B53">
        <f t="shared" si="12"/>
        <v>2035</v>
      </c>
      <c r="C53">
        <f t="shared" si="9"/>
        <v>27.840599999999998</v>
      </c>
      <c r="D53">
        <f t="shared" si="6"/>
        <v>-0.29023332502450094</v>
      </c>
      <c r="F53" t="s">
        <v>0</v>
      </c>
      <c r="G53">
        <v>2095</v>
      </c>
      <c r="H53">
        <v>5.5540099999999999</v>
      </c>
      <c r="I53">
        <v>-0.52862768542295413</v>
      </c>
    </row>
    <row r="54" spans="1:13">
      <c r="A54" t="s">
        <v>3</v>
      </c>
      <c r="B54">
        <f t="shared" si="12"/>
        <v>2035</v>
      </c>
      <c r="C54">
        <f t="shared" si="9"/>
        <v>6.2536699999999996</v>
      </c>
      <c r="D54">
        <f t="shared" si="6"/>
        <v>0.3514650270084323</v>
      </c>
      <c r="F54" t="s">
        <v>9</v>
      </c>
      <c r="G54">
        <v>2035</v>
      </c>
      <c r="H54">
        <v>5.7802199999999999</v>
      </c>
      <c r="I54">
        <v>1.8181405659594483</v>
      </c>
    </row>
    <row r="55" spans="1:13">
      <c r="A55" t="s">
        <v>4</v>
      </c>
      <c r="B55">
        <f t="shared" si="12"/>
        <v>2035</v>
      </c>
      <c r="C55">
        <f t="shared" si="9"/>
        <v>8.0844000000000005</v>
      </c>
      <c r="D55">
        <f t="shared" si="6"/>
        <v>0.43615154289928554</v>
      </c>
      <c r="F55" t="s">
        <v>5</v>
      </c>
      <c r="G55">
        <v>2050</v>
      </c>
      <c r="H55">
        <v>5.7818199999999997</v>
      </c>
      <c r="I55">
        <v>0.10082335031753628</v>
      </c>
    </row>
    <row r="56" spans="1:13">
      <c r="A56" t="s">
        <v>5</v>
      </c>
      <c r="B56">
        <f t="shared" si="12"/>
        <v>2035</v>
      </c>
      <c r="C56">
        <f t="shared" si="9"/>
        <v>3.7565499999999998</v>
      </c>
      <c r="D56">
        <f t="shared" si="6"/>
        <v>0.61380189692423304</v>
      </c>
      <c r="F56" t="s">
        <v>10</v>
      </c>
      <c r="G56">
        <v>2035</v>
      </c>
      <c r="H56">
        <v>6.0517599999999998</v>
      </c>
      <c r="I56">
        <v>0.69334676257649341</v>
      </c>
    </row>
    <row r="57" spans="1:13">
      <c r="A57" t="s">
        <v>6</v>
      </c>
      <c r="B57">
        <f t="shared" si="12"/>
        <v>2035</v>
      </c>
      <c r="C57">
        <f t="shared" si="9"/>
        <v>2.0720200000000002</v>
      </c>
      <c r="D57">
        <f t="shared" si="6"/>
        <v>0.97205639932452947</v>
      </c>
      <c r="F57" t="s">
        <v>3</v>
      </c>
      <c r="G57">
        <v>2035</v>
      </c>
      <c r="H57">
        <v>6.2536699999999996</v>
      </c>
      <c r="I57">
        <v>0.3514650270084323</v>
      </c>
    </row>
    <row r="58" spans="1:13">
      <c r="A58" t="s">
        <v>7</v>
      </c>
      <c r="B58">
        <f t="shared" si="12"/>
        <v>2035</v>
      </c>
      <c r="C58">
        <f t="shared" si="9"/>
        <v>41.1297</v>
      </c>
      <c r="D58">
        <f t="shared" si="6"/>
        <v>-0.25565573113997425</v>
      </c>
      <c r="F58" t="s">
        <v>6</v>
      </c>
      <c r="G58">
        <v>2065</v>
      </c>
      <c r="H58">
        <v>6.7849000000000004</v>
      </c>
      <c r="I58">
        <v>0.20059507268649038</v>
      </c>
    </row>
    <row r="59" spans="1:13">
      <c r="A59" t="s">
        <v>8</v>
      </c>
      <c r="B59">
        <f t="shared" si="12"/>
        <v>2035</v>
      </c>
      <c r="C59">
        <f t="shared" si="9"/>
        <v>18.151299999999999</v>
      </c>
      <c r="D59">
        <f t="shared" si="6"/>
        <v>8.5191133246333192E-2</v>
      </c>
      <c r="F59" t="s">
        <v>11</v>
      </c>
      <c r="G59">
        <v>2050</v>
      </c>
      <c r="H59">
        <v>6.8580500000000004</v>
      </c>
      <c r="I59">
        <v>0.56164721062476575</v>
      </c>
    </row>
    <row r="60" spans="1:13">
      <c r="A60" t="s">
        <v>9</v>
      </c>
      <c r="B60">
        <f t="shared" si="12"/>
        <v>2035</v>
      </c>
      <c r="C60">
        <f t="shared" si="9"/>
        <v>5.7802199999999999</v>
      </c>
      <c r="D60">
        <f t="shared" si="6"/>
        <v>1.8181405659594483</v>
      </c>
      <c r="F60" t="s">
        <v>9</v>
      </c>
      <c r="G60">
        <v>2050</v>
      </c>
      <c r="H60">
        <v>7.6504500000000002</v>
      </c>
      <c r="I60">
        <v>0.35982844916606949</v>
      </c>
    </row>
    <row r="61" spans="1:13">
      <c r="A61" t="s">
        <v>10</v>
      </c>
      <c r="B61">
        <f t="shared" si="12"/>
        <v>2035</v>
      </c>
      <c r="C61">
        <f t="shared" si="9"/>
        <v>6.0517599999999998</v>
      </c>
      <c r="D61">
        <f t="shared" si="6"/>
        <v>0.69334676257649341</v>
      </c>
      <c r="F61" t="s">
        <v>10</v>
      </c>
      <c r="G61">
        <v>2050</v>
      </c>
      <c r="H61">
        <v>7.84117</v>
      </c>
      <c r="I61">
        <v>0.21327379314754918</v>
      </c>
    </row>
    <row r="62" spans="1:13">
      <c r="A62" t="s">
        <v>11</v>
      </c>
      <c r="B62">
        <f t="shared" si="12"/>
        <v>2035</v>
      </c>
      <c r="C62">
        <f t="shared" si="9"/>
        <v>4.12826</v>
      </c>
      <c r="D62">
        <f t="shared" si="6"/>
        <v>0.80983345777115479</v>
      </c>
      <c r="F62" t="s">
        <v>4</v>
      </c>
      <c r="G62">
        <v>2035</v>
      </c>
      <c r="H62">
        <v>8.0844000000000005</v>
      </c>
      <c r="I62">
        <v>0.43615154289928554</v>
      </c>
    </row>
    <row r="63" spans="1:13">
      <c r="A63" t="s">
        <v>12</v>
      </c>
      <c r="B63">
        <f t="shared" si="12"/>
        <v>2035</v>
      </c>
      <c r="C63">
        <f t="shared" si="9"/>
        <v>40.246499999999997</v>
      </c>
      <c r="D63">
        <f t="shared" si="6"/>
        <v>-0.11583438752580563</v>
      </c>
      <c r="F63" t="s">
        <v>5</v>
      </c>
      <c r="G63">
        <v>2065</v>
      </c>
      <c r="H63">
        <v>8.7001500000000007</v>
      </c>
      <c r="I63">
        <v>-3.3727725102196966E-2</v>
      </c>
    </row>
    <row r="64" spans="1:13">
      <c r="A64" t="s">
        <v>13</v>
      </c>
      <c r="B64">
        <f t="shared" si="12"/>
        <v>2035</v>
      </c>
      <c r="C64">
        <f t="shared" si="9"/>
        <v>22.320799999999998</v>
      </c>
      <c r="D64">
        <f t="shared" si="6"/>
        <v>-0.14040586240410782</v>
      </c>
      <c r="F64" t="s">
        <v>10</v>
      </c>
      <c r="G64">
        <v>2065</v>
      </c>
      <c r="H64">
        <v>9.8821999999999992</v>
      </c>
      <c r="I64">
        <v>-0.11840408091838882</v>
      </c>
    </row>
    <row r="65" spans="1:9">
      <c r="A65" t="s">
        <v>0</v>
      </c>
      <c r="B65">
        <f t="shared" si="12"/>
        <v>2050</v>
      </c>
      <c r="C65">
        <f t="shared" si="9"/>
        <v>1.4176500000000001</v>
      </c>
      <c r="D65">
        <f t="shared" si="6"/>
        <v>1.7749258086385602</v>
      </c>
      <c r="F65" t="s">
        <v>9</v>
      </c>
      <c r="G65">
        <v>2065</v>
      </c>
      <c r="H65">
        <v>10.614699999999999</v>
      </c>
      <c r="I65">
        <v>1.5726838113904219E-2</v>
      </c>
    </row>
    <row r="66" spans="1:9">
      <c r="A66" t="s">
        <v>1</v>
      </c>
      <c r="B66">
        <f t="shared" si="12"/>
        <v>2050</v>
      </c>
      <c r="C66">
        <f t="shared" si="9"/>
        <v>31.351600000000001</v>
      </c>
      <c r="D66">
        <f t="shared" si="6"/>
        <v>-0.30266158748504746</v>
      </c>
      <c r="F66" t="s">
        <v>3</v>
      </c>
      <c r="G66">
        <v>2050</v>
      </c>
      <c r="H66">
        <v>10.789199999999999</v>
      </c>
      <c r="I66">
        <v>3.400560241100891E-2</v>
      </c>
    </row>
    <row r="67" spans="1:9">
      <c r="A67" t="s">
        <v>2</v>
      </c>
      <c r="B67">
        <f t="shared" si="12"/>
        <v>2050</v>
      </c>
      <c r="C67">
        <f t="shared" si="9"/>
        <v>33.9497</v>
      </c>
      <c r="D67">
        <f t="shared" si="6"/>
        <v>0.40888813008084929</v>
      </c>
      <c r="F67" t="s">
        <v>6</v>
      </c>
      <c r="G67">
        <v>2080</v>
      </c>
      <c r="H67">
        <v>11.1152</v>
      </c>
      <c r="I67">
        <v>-0.13364502148396473</v>
      </c>
    </row>
    <row r="68" spans="1:9">
      <c r="A68" t="s">
        <v>3</v>
      </c>
      <c r="B68">
        <f t="shared" si="12"/>
        <v>2050</v>
      </c>
      <c r="C68">
        <f t="shared" si="9"/>
        <v>10.789199999999999</v>
      </c>
      <c r="D68">
        <f t="shared" si="6"/>
        <v>3.400560241100891E-2</v>
      </c>
      <c r="F68" t="s">
        <v>11</v>
      </c>
      <c r="G68">
        <v>2065</v>
      </c>
      <c r="H68">
        <v>11.343999999999999</v>
      </c>
      <c r="I68">
        <v>0.25491956694098356</v>
      </c>
    </row>
    <row r="69" spans="1:9">
      <c r="A69" t="s">
        <v>4</v>
      </c>
      <c r="B69">
        <f t="shared" si="12"/>
        <v>2050</v>
      </c>
      <c r="C69">
        <f t="shared" si="9"/>
        <v>12.7072</v>
      </c>
      <c r="D69">
        <f t="shared" si="6"/>
        <v>-8.3696438859256109E-2</v>
      </c>
      <c r="F69" t="s">
        <v>4</v>
      </c>
      <c r="G69">
        <v>2050</v>
      </c>
      <c r="H69">
        <v>12.7072</v>
      </c>
      <c r="I69">
        <v>-8.3696438859256109E-2</v>
      </c>
    </row>
    <row r="70" spans="1:9">
      <c r="A70" t="s">
        <v>5</v>
      </c>
      <c r="B70">
        <f t="shared" si="12"/>
        <v>2050</v>
      </c>
      <c r="C70">
        <f t="shared" si="9"/>
        <v>5.7818199999999997</v>
      </c>
      <c r="D70">
        <f t="shared" si="6"/>
        <v>0.10082335031753628</v>
      </c>
      <c r="F70" t="s">
        <v>5</v>
      </c>
      <c r="G70">
        <v>2080</v>
      </c>
      <c r="H70">
        <v>12.913500000000001</v>
      </c>
      <c r="I70">
        <v>-3.2736586834609768E-2</v>
      </c>
    </row>
    <row r="71" spans="1:9">
      <c r="A71" t="s">
        <v>6</v>
      </c>
      <c r="B71">
        <f t="shared" si="12"/>
        <v>2050</v>
      </c>
      <c r="C71">
        <f t="shared" si="9"/>
        <v>3.87798</v>
      </c>
      <c r="D71">
        <f t="shared" si="6"/>
        <v>0.73431814207320378</v>
      </c>
      <c r="F71" t="s">
        <v>10</v>
      </c>
      <c r="G71">
        <v>2080</v>
      </c>
      <c r="H71">
        <v>12.9535</v>
      </c>
      <c r="I71">
        <v>3.994669058458003E-2</v>
      </c>
    </row>
    <row r="72" spans="1:9">
      <c r="A72" t="s">
        <v>7</v>
      </c>
      <c r="B72">
        <f t="shared" si="12"/>
        <v>2050</v>
      </c>
      <c r="C72">
        <f t="shared" si="9"/>
        <v>49.6738</v>
      </c>
      <c r="D72">
        <f t="shared" si="6"/>
        <v>-0.32225254402094977</v>
      </c>
      <c r="F72" t="s">
        <v>8</v>
      </c>
      <c r="G72">
        <v>2020</v>
      </c>
      <c r="H72">
        <v>14.459899999999999</v>
      </c>
      <c r="I72">
        <v>-0.41481978051241514</v>
      </c>
    </row>
    <row r="73" spans="1:9">
      <c r="A73" t="s">
        <v>8</v>
      </c>
      <c r="B73">
        <f t="shared" si="12"/>
        <v>2050</v>
      </c>
      <c r="C73">
        <f t="shared" si="9"/>
        <v>23.650700000000001</v>
      </c>
      <c r="D73">
        <f t="shared" si="6"/>
        <v>8.8394176340395453E-2</v>
      </c>
      <c r="F73" t="s">
        <v>9</v>
      </c>
      <c r="G73">
        <v>2080</v>
      </c>
      <c r="H73">
        <v>16.2193</v>
      </c>
      <c r="I73">
        <v>-1.7978546772353974E-2</v>
      </c>
    </row>
    <row r="74" spans="1:9">
      <c r="A74" t="s">
        <v>9</v>
      </c>
      <c r="B74">
        <f t="shared" si="12"/>
        <v>2050</v>
      </c>
      <c r="C74">
        <f t="shared" si="9"/>
        <v>7.6504500000000002</v>
      </c>
      <c r="D74">
        <f t="shared" si="6"/>
        <v>0.35982844916606949</v>
      </c>
      <c r="F74" t="s">
        <v>3</v>
      </c>
      <c r="G74">
        <v>2065</v>
      </c>
      <c r="H74">
        <v>16.775300000000001</v>
      </c>
      <c r="I74">
        <v>-8.3544349540992893E-2</v>
      </c>
    </row>
    <row r="75" spans="1:9">
      <c r="A75" t="s">
        <v>10</v>
      </c>
      <c r="B75">
        <f t="shared" si="12"/>
        <v>2050</v>
      </c>
      <c r="C75">
        <f t="shared" si="9"/>
        <v>7.84117</v>
      </c>
      <c r="D75">
        <f t="shared" si="6"/>
        <v>0.21327379314754918</v>
      </c>
      <c r="F75" t="s">
        <v>10</v>
      </c>
      <c r="G75">
        <v>2095</v>
      </c>
      <c r="H75">
        <v>16.863</v>
      </c>
      <c r="I75">
        <v>4.6521657372771572E-2</v>
      </c>
    </row>
    <row r="76" spans="1:9">
      <c r="A76" t="s">
        <v>11</v>
      </c>
      <c r="B76">
        <f t="shared" si="12"/>
        <v>2050</v>
      </c>
      <c r="C76">
        <f t="shared" si="9"/>
        <v>6.8580500000000004</v>
      </c>
      <c r="D76">
        <f t="shared" si="6"/>
        <v>0.56164721062476575</v>
      </c>
      <c r="F76" t="s">
        <v>11</v>
      </c>
      <c r="G76">
        <v>2080</v>
      </c>
      <c r="H76">
        <v>17.822199999999999</v>
      </c>
      <c r="I76">
        <v>0.20046650472140126</v>
      </c>
    </row>
    <row r="77" spans="1:9">
      <c r="A77" t="s">
        <v>12</v>
      </c>
      <c r="B77">
        <f t="shared" si="12"/>
        <v>2050</v>
      </c>
      <c r="C77">
        <f t="shared" si="9"/>
        <v>48.6143</v>
      </c>
      <c r="D77">
        <f t="shared" si="6"/>
        <v>-0.25316769714866222</v>
      </c>
      <c r="F77" t="s">
        <v>6</v>
      </c>
      <c r="G77">
        <v>2095</v>
      </c>
      <c r="H77">
        <v>17.885400000000001</v>
      </c>
      <c r="I77">
        <v>-0.41318349545175803</v>
      </c>
    </row>
    <row r="78" spans="1:9">
      <c r="A78" t="s">
        <v>13</v>
      </c>
      <c r="B78">
        <f t="shared" si="12"/>
        <v>2050</v>
      </c>
      <c r="C78">
        <f t="shared" si="9"/>
        <v>26.802199999999999</v>
      </c>
      <c r="D78">
        <f t="shared" si="6"/>
        <v>-0.10326788730967668</v>
      </c>
      <c r="F78" t="s">
        <v>8</v>
      </c>
      <c r="G78">
        <v>2035</v>
      </c>
      <c r="H78">
        <v>18.151299999999999</v>
      </c>
      <c r="I78">
        <v>8.5191133246333192E-2</v>
      </c>
    </row>
    <row r="79" spans="1:9">
      <c r="A79" t="s">
        <v>0</v>
      </c>
      <c r="B79">
        <f t="shared" si="12"/>
        <v>2065</v>
      </c>
      <c r="C79">
        <f t="shared" si="9"/>
        <v>2.1478999999999999</v>
      </c>
      <c r="D79">
        <f t="shared" si="6"/>
        <v>5.2021162964289859E-2</v>
      </c>
      <c r="F79" t="s">
        <v>13</v>
      </c>
      <c r="G79">
        <v>2020</v>
      </c>
      <c r="H79">
        <v>18.615600000000001</v>
      </c>
      <c r="I79">
        <v>-0.20155060066884595</v>
      </c>
    </row>
    <row r="80" spans="1:9">
      <c r="A80" t="s">
        <v>1</v>
      </c>
      <c r="B80">
        <f t="shared" si="12"/>
        <v>2065</v>
      </c>
      <c r="C80">
        <f t="shared" si="9"/>
        <v>37.696199999999997</v>
      </c>
      <c r="D80">
        <f t="shared" si="6"/>
        <v>-8.9989344694576728E-2</v>
      </c>
      <c r="F80" t="s">
        <v>5</v>
      </c>
      <c r="G80">
        <v>2095</v>
      </c>
      <c r="H80">
        <v>19.0365</v>
      </c>
      <c r="I80">
        <v>-2.0542239330131745E-2</v>
      </c>
    </row>
    <row r="81" spans="1:9">
      <c r="A81" t="s">
        <v>2</v>
      </c>
      <c r="B81">
        <f t="shared" si="12"/>
        <v>2065</v>
      </c>
      <c r="C81">
        <f t="shared" si="9"/>
        <v>41.233199999999997</v>
      </c>
      <c r="D81">
        <f t="shared" si="6"/>
        <v>-0.13610673124468789</v>
      </c>
      <c r="F81" t="s">
        <v>4</v>
      </c>
      <c r="G81">
        <v>2065</v>
      </c>
      <c r="H81">
        <v>19.1111</v>
      </c>
      <c r="I81">
        <v>1.7740590095553278E-2</v>
      </c>
    </row>
    <row r="82" spans="1:9">
      <c r="A82" t="s">
        <v>3</v>
      </c>
      <c r="B82">
        <f t="shared" si="12"/>
        <v>2065</v>
      </c>
      <c r="C82">
        <f t="shared" si="9"/>
        <v>16.775300000000001</v>
      </c>
      <c r="D82">
        <f t="shared" si="6"/>
        <v>-8.3544349540992893E-2</v>
      </c>
      <c r="F82" t="s">
        <v>1</v>
      </c>
      <c r="G82">
        <v>2020</v>
      </c>
      <c r="H82">
        <v>21.641999999999999</v>
      </c>
      <c r="I82">
        <v>-0.14845530000739737</v>
      </c>
    </row>
    <row r="83" spans="1:9">
      <c r="A83" t="s">
        <v>4</v>
      </c>
      <c r="B83">
        <f t="shared" si="12"/>
        <v>2065</v>
      </c>
      <c r="C83">
        <f t="shared" si="9"/>
        <v>19.1111</v>
      </c>
      <c r="D83">
        <f t="shared" si="6"/>
        <v>1.7740590095553278E-2</v>
      </c>
      <c r="F83" t="s">
        <v>13</v>
      </c>
      <c r="G83">
        <v>2035</v>
      </c>
      <c r="H83">
        <v>22.320799999999998</v>
      </c>
      <c r="I83">
        <v>-0.14040586240410782</v>
      </c>
    </row>
    <row r="84" spans="1:9">
      <c r="A84" t="s">
        <v>5</v>
      </c>
      <c r="B84">
        <f t="shared" si="12"/>
        <v>2065</v>
      </c>
      <c r="C84">
        <f t="shared" si="9"/>
        <v>8.7001500000000007</v>
      </c>
      <c r="D84">
        <f t="shared" si="6"/>
        <v>-3.3727725102196966E-2</v>
      </c>
      <c r="F84" t="s">
        <v>2</v>
      </c>
      <c r="G84">
        <v>2020</v>
      </c>
      <c r="H84">
        <v>23.5379</v>
      </c>
      <c r="I84">
        <v>0.34612709439828704</v>
      </c>
    </row>
    <row r="85" spans="1:9">
      <c r="A85" t="s">
        <v>6</v>
      </c>
      <c r="B85">
        <f t="shared" si="12"/>
        <v>2065</v>
      </c>
      <c r="C85">
        <f t="shared" si="9"/>
        <v>6.7849000000000004</v>
      </c>
      <c r="D85">
        <f t="shared" si="6"/>
        <v>0.20059507268649038</v>
      </c>
      <c r="F85" t="s">
        <v>8</v>
      </c>
      <c r="G85">
        <v>2050</v>
      </c>
      <c r="H85">
        <v>23.650700000000001</v>
      </c>
      <c r="I85">
        <v>8.8394176340395453E-2</v>
      </c>
    </row>
    <row r="86" spans="1:9">
      <c r="A86" t="s">
        <v>7</v>
      </c>
      <c r="B86">
        <f t="shared" si="12"/>
        <v>2065</v>
      </c>
      <c r="C86">
        <f t="shared" si="9"/>
        <v>60.623199999999997</v>
      </c>
      <c r="D86">
        <f t="shared" si="6"/>
        <v>-0.17601711048882629</v>
      </c>
      <c r="F86" t="s">
        <v>9</v>
      </c>
      <c r="G86">
        <v>2095</v>
      </c>
      <c r="H86">
        <v>24.158000000000001</v>
      </c>
      <c r="I86">
        <v>-5.7990645982968075E-3</v>
      </c>
    </row>
    <row r="87" spans="1:9">
      <c r="A87" t="s">
        <v>8</v>
      </c>
      <c r="B87">
        <f t="shared" si="12"/>
        <v>2065</v>
      </c>
      <c r="C87">
        <f t="shared" si="9"/>
        <v>30.6111</v>
      </c>
      <c r="D87">
        <f t="shared" si="6"/>
        <v>-0.19296749393911256</v>
      </c>
      <c r="F87" t="s">
        <v>1</v>
      </c>
      <c r="G87">
        <v>2035</v>
      </c>
      <c r="H87">
        <v>25.845500000000001</v>
      </c>
      <c r="I87">
        <v>-6.3675269417290362E-2</v>
      </c>
    </row>
    <row r="88" spans="1:9">
      <c r="A88" t="s">
        <v>9</v>
      </c>
      <c r="B88">
        <f t="shared" si="12"/>
        <v>2065</v>
      </c>
      <c r="C88">
        <f t="shared" si="9"/>
        <v>10.614699999999999</v>
      </c>
      <c r="D88">
        <f t="shared" si="6"/>
        <v>1.5726838113904219E-2</v>
      </c>
      <c r="F88" t="s">
        <v>3</v>
      </c>
      <c r="G88">
        <v>2080</v>
      </c>
      <c r="H88">
        <v>26.033000000000001</v>
      </c>
      <c r="I88">
        <v>-0.12761932394165917</v>
      </c>
    </row>
    <row r="89" spans="1:9">
      <c r="A89" t="s">
        <v>10</v>
      </c>
      <c r="B89">
        <f t="shared" si="12"/>
        <v>2065</v>
      </c>
      <c r="C89">
        <f t="shared" si="9"/>
        <v>9.8821999999999992</v>
      </c>
      <c r="D89">
        <f t="shared" si="6"/>
        <v>-0.11840408091838882</v>
      </c>
      <c r="F89" t="s">
        <v>13</v>
      </c>
      <c r="G89">
        <v>2050</v>
      </c>
      <c r="H89">
        <v>26.802199999999999</v>
      </c>
      <c r="I89">
        <v>-0.10326788730967668</v>
      </c>
    </row>
    <row r="90" spans="1:9">
      <c r="A90" t="s">
        <v>11</v>
      </c>
      <c r="B90">
        <f t="shared" si="12"/>
        <v>2065</v>
      </c>
      <c r="C90">
        <f t="shared" si="9"/>
        <v>11.343999999999999</v>
      </c>
      <c r="D90">
        <f t="shared" si="6"/>
        <v>0.25491956694098356</v>
      </c>
      <c r="F90" t="s">
        <v>11</v>
      </c>
      <c r="G90">
        <v>2095</v>
      </c>
      <c r="H90">
        <v>27.1723</v>
      </c>
      <c r="I90">
        <v>0.17207466682413944</v>
      </c>
    </row>
    <row r="91" spans="1:9">
      <c r="A91" t="s">
        <v>12</v>
      </c>
      <c r="B91">
        <f t="shared" si="12"/>
        <v>2065</v>
      </c>
      <c r="C91">
        <f t="shared" si="9"/>
        <v>58.485300000000002</v>
      </c>
      <c r="D91">
        <f t="shared" si="6"/>
        <v>-0.17042694238051578</v>
      </c>
      <c r="F91" t="s">
        <v>2</v>
      </c>
      <c r="G91">
        <v>2035</v>
      </c>
      <c r="H91">
        <v>27.840599999999998</v>
      </c>
      <c r="I91">
        <v>-0.29023332502450094</v>
      </c>
    </row>
    <row r="92" spans="1:9">
      <c r="A92" t="s">
        <v>13</v>
      </c>
      <c r="B92">
        <f t="shared" si="12"/>
        <v>2065</v>
      </c>
      <c r="C92">
        <f t="shared" si="9"/>
        <v>32.2836</v>
      </c>
      <c r="D92">
        <f t="shared" si="6"/>
        <v>-0.14157702517585835</v>
      </c>
      <c r="F92" t="s">
        <v>4</v>
      </c>
      <c r="G92">
        <v>2080</v>
      </c>
      <c r="H92">
        <v>29.026</v>
      </c>
      <c r="I92">
        <v>6.1709359305827043E-2</v>
      </c>
    </row>
    <row r="93" spans="1:9">
      <c r="A93" t="s">
        <v>0</v>
      </c>
      <c r="B93">
        <f t="shared" si="12"/>
        <v>2080</v>
      </c>
      <c r="C93">
        <f t="shared" si="9"/>
        <v>3.4806400000000002</v>
      </c>
      <c r="D93">
        <f t="shared" si="6"/>
        <v>-0.31331761553826737</v>
      </c>
      <c r="F93" t="s">
        <v>8</v>
      </c>
      <c r="G93">
        <v>2065</v>
      </c>
      <c r="H93">
        <v>30.6111</v>
      </c>
      <c r="I93">
        <v>-0.19296749393911256</v>
      </c>
    </row>
    <row r="94" spans="1:9">
      <c r="A94" t="s">
        <v>1</v>
      </c>
      <c r="B94">
        <f t="shared" si="12"/>
        <v>2080</v>
      </c>
      <c r="C94">
        <f t="shared" si="9"/>
        <v>44.809199999999997</v>
      </c>
      <c r="D94">
        <f t="shared" si="6"/>
        <v>0.15076841260926463</v>
      </c>
      <c r="F94" t="s">
        <v>1</v>
      </c>
      <c r="G94">
        <v>2050</v>
      </c>
      <c r="H94">
        <v>31.351600000000001</v>
      </c>
      <c r="I94">
        <v>-0.30266158748504746</v>
      </c>
    </row>
    <row r="95" spans="1:9">
      <c r="A95" t="s">
        <v>2</v>
      </c>
      <c r="B95">
        <f t="shared" si="12"/>
        <v>2080</v>
      </c>
      <c r="C95">
        <f t="shared" si="9"/>
        <v>50.223500000000001</v>
      </c>
      <c r="D95">
        <f t="shared" si="6"/>
        <v>-7.5295086532274139E-2</v>
      </c>
      <c r="F95" t="s">
        <v>13</v>
      </c>
      <c r="G95">
        <v>2065</v>
      </c>
      <c r="H95">
        <v>32.2836</v>
      </c>
      <c r="I95">
        <v>-0.14157702517585835</v>
      </c>
    </row>
    <row r="96" spans="1:9">
      <c r="A96" t="s">
        <v>3</v>
      </c>
      <c r="B96">
        <f t="shared" si="12"/>
        <v>2080</v>
      </c>
      <c r="C96">
        <f t="shared" si="9"/>
        <v>26.033000000000001</v>
      </c>
      <c r="D96">
        <f t="shared" si="6"/>
        <v>-0.12761932394165917</v>
      </c>
      <c r="F96" t="s">
        <v>2</v>
      </c>
      <c r="G96">
        <v>2050</v>
      </c>
      <c r="H96">
        <v>33.9497</v>
      </c>
      <c r="I96">
        <v>0.40888813008084929</v>
      </c>
    </row>
    <row r="97" spans="1:9">
      <c r="A97" t="s">
        <v>4</v>
      </c>
      <c r="B97">
        <f t="shared" si="12"/>
        <v>2080</v>
      </c>
      <c r="C97">
        <f t="shared" si="9"/>
        <v>29.026</v>
      </c>
      <c r="D97">
        <f t="shared" si="6"/>
        <v>6.1709359305827043E-2</v>
      </c>
      <c r="F97" t="s">
        <v>12</v>
      </c>
      <c r="G97">
        <v>2020</v>
      </c>
      <c r="H97">
        <v>34.077599999999997</v>
      </c>
      <c r="I97">
        <v>-7.1970478661434564E-2</v>
      </c>
    </row>
    <row r="98" spans="1:9">
      <c r="A98" t="s">
        <v>5</v>
      </c>
      <c r="B98">
        <f t="shared" si="12"/>
        <v>2080</v>
      </c>
      <c r="C98">
        <f t="shared" si="9"/>
        <v>12.913500000000001</v>
      </c>
      <c r="D98">
        <f t="shared" si="6"/>
        <v>-3.2736586834609768E-2</v>
      </c>
      <c r="F98" t="s">
        <v>7</v>
      </c>
      <c r="G98">
        <v>2020</v>
      </c>
      <c r="H98">
        <v>34.573799999999999</v>
      </c>
      <c r="I98">
        <v>-0.17046671064972166</v>
      </c>
    </row>
    <row r="99" spans="1:9">
      <c r="A99" t="s">
        <v>6</v>
      </c>
      <c r="B99">
        <f t="shared" si="12"/>
        <v>2080</v>
      </c>
      <c r="C99">
        <f t="shared" si="9"/>
        <v>11.1152</v>
      </c>
      <c r="D99">
        <f t="shared" si="6"/>
        <v>-0.13364502148396473</v>
      </c>
      <c r="F99" t="s">
        <v>3</v>
      </c>
      <c r="G99">
        <v>2095</v>
      </c>
      <c r="H99">
        <v>37.4133</v>
      </c>
      <c r="I99">
        <v>-3.5995289762673202E-2</v>
      </c>
    </row>
    <row r="100" spans="1:9">
      <c r="A100" t="s">
        <v>7</v>
      </c>
      <c r="B100">
        <f t="shared" si="12"/>
        <v>2080</v>
      </c>
      <c r="C100">
        <f t="shared" si="9"/>
        <v>73.875900000000001</v>
      </c>
      <c r="D100">
        <f t="shared" si="6"/>
        <v>-4.6943741803684345E-2</v>
      </c>
      <c r="F100" t="s">
        <v>1</v>
      </c>
      <c r="G100">
        <v>2065</v>
      </c>
      <c r="H100">
        <v>37.696199999999997</v>
      </c>
      <c r="I100">
        <v>-8.9989344694576728E-2</v>
      </c>
    </row>
    <row r="101" spans="1:9">
      <c r="A101" t="s">
        <v>8</v>
      </c>
      <c r="B101">
        <f t="shared" si="12"/>
        <v>2080</v>
      </c>
      <c r="C101">
        <f t="shared" si="9"/>
        <v>39.6357</v>
      </c>
      <c r="D101">
        <f t="shared" ref="D101:D120" si="13">INDEX($B$3:$G$16,MATCH($A101,$A$3:$A$16,0),MATCH($B101,$B$2:$G$2,0))</f>
        <v>0.13748586211966299</v>
      </c>
      <c r="F101" t="s">
        <v>13</v>
      </c>
      <c r="G101">
        <v>2080</v>
      </c>
      <c r="H101">
        <v>39.5214</v>
      </c>
      <c r="I101">
        <v>-9.5352002111140519E-2</v>
      </c>
    </row>
    <row r="102" spans="1:9">
      <c r="A102" t="s">
        <v>9</v>
      </c>
      <c r="B102">
        <f t="shared" si="12"/>
        <v>2080</v>
      </c>
      <c r="C102">
        <f t="shared" ref="C102:C120" si="14">INDEX($C$20:$W$33,MATCH($A102,$B$20:$B$33,0),MATCH($B102,$C$19:$W$19,0))</f>
        <v>16.2193</v>
      </c>
      <c r="D102">
        <f t="shared" si="13"/>
        <v>-1.7978546772353974E-2</v>
      </c>
      <c r="F102" t="s">
        <v>8</v>
      </c>
      <c r="G102">
        <v>2080</v>
      </c>
      <c r="H102">
        <v>39.6357</v>
      </c>
      <c r="I102">
        <v>0.13748586211966299</v>
      </c>
    </row>
    <row r="103" spans="1:9">
      <c r="A103" t="s">
        <v>10</v>
      </c>
      <c r="B103">
        <f t="shared" si="12"/>
        <v>2080</v>
      </c>
      <c r="C103">
        <f t="shared" si="14"/>
        <v>12.9535</v>
      </c>
      <c r="D103">
        <f t="shared" si="13"/>
        <v>3.994669058458003E-2</v>
      </c>
      <c r="F103" t="s">
        <v>12</v>
      </c>
      <c r="G103">
        <v>2035</v>
      </c>
      <c r="H103">
        <v>40.246499999999997</v>
      </c>
      <c r="I103">
        <v>-0.11583438752580563</v>
      </c>
    </row>
    <row r="104" spans="1:9">
      <c r="A104" t="s">
        <v>11</v>
      </c>
      <c r="B104">
        <f t="shared" si="12"/>
        <v>2080</v>
      </c>
      <c r="C104">
        <f t="shared" si="14"/>
        <v>17.822199999999999</v>
      </c>
      <c r="D104">
        <f t="shared" si="13"/>
        <v>0.20046650472140126</v>
      </c>
      <c r="F104" t="s">
        <v>7</v>
      </c>
      <c r="G104">
        <v>2035</v>
      </c>
      <c r="H104">
        <v>41.1297</v>
      </c>
      <c r="I104">
        <v>-0.25565573113997425</v>
      </c>
    </row>
    <row r="105" spans="1:9">
      <c r="A105" t="s">
        <v>12</v>
      </c>
      <c r="B105">
        <f t="shared" si="12"/>
        <v>2080</v>
      </c>
      <c r="C105">
        <f t="shared" si="14"/>
        <v>71.755700000000004</v>
      </c>
      <c r="D105">
        <f t="shared" si="13"/>
        <v>-6.1018508543755068E-2</v>
      </c>
      <c r="F105" t="s">
        <v>2</v>
      </c>
      <c r="G105">
        <v>2065</v>
      </c>
      <c r="H105">
        <v>41.233199999999997</v>
      </c>
      <c r="I105">
        <v>-0.13610673124468789</v>
      </c>
    </row>
    <row r="106" spans="1:9">
      <c r="A106" t="s">
        <v>13</v>
      </c>
      <c r="B106">
        <f t="shared" si="12"/>
        <v>2080</v>
      </c>
      <c r="C106">
        <f t="shared" si="14"/>
        <v>39.5214</v>
      </c>
      <c r="D106">
        <f t="shared" si="13"/>
        <v>-9.5352002111140519E-2</v>
      </c>
      <c r="F106" t="s">
        <v>4</v>
      </c>
      <c r="G106">
        <v>2095</v>
      </c>
      <c r="H106">
        <v>42.788800000000002</v>
      </c>
      <c r="I106">
        <v>8.1208401774778255E-2</v>
      </c>
    </row>
    <row r="107" spans="1:9">
      <c r="A107" t="s">
        <v>0</v>
      </c>
      <c r="B107">
        <f t="shared" si="12"/>
        <v>2095</v>
      </c>
      <c r="C107">
        <f t="shared" si="14"/>
        <v>5.5540099999999999</v>
      </c>
      <c r="D107">
        <f t="shared" si="13"/>
        <v>-0.52862768542295413</v>
      </c>
      <c r="F107" t="s">
        <v>1</v>
      </c>
      <c r="G107">
        <v>2080</v>
      </c>
      <c r="H107">
        <v>44.809199999999997</v>
      </c>
      <c r="I107">
        <v>0.15076841260926463</v>
      </c>
    </row>
    <row r="108" spans="1:9">
      <c r="A108" t="s">
        <v>1</v>
      </c>
      <c r="B108">
        <f t="shared" si="12"/>
        <v>2095</v>
      </c>
      <c r="C108">
        <f t="shared" si="14"/>
        <v>53.8307</v>
      </c>
      <c r="D108">
        <f t="shared" si="13"/>
        <v>0.23344167270549127</v>
      </c>
      <c r="F108" t="s">
        <v>13</v>
      </c>
      <c r="G108">
        <v>2095</v>
      </c>
      <c r="H108">
        <v>47.972200000000001</v>
      </c>
      <c r="I108">
        <v>-2.4756713808256822E-2</v>
      </c>
    </row>
    <row r="109" spans="1:9">
      <c r="A109" t="s">
        <v>2</v>
      </c>
      <c r="B109">
        <f t="shared" si="12"/>
        <v>2095</v>
      </c>
      <c r="C109">
        <f t="shared" si="14"/>
        <v>61.6952</v>
      </c>
      <c r="D109">
        <f t="shared" si="13"/>
        <v>-0.1011871520799813</v>
      </c>
      <c r="F109" t="s">
        <v>12</v>
      </c>
      <c r="G109">
        <v>2050</v>
      </c>
      <c r="H109">
        <v>48.6143</v>
      </c>
      <c r="I109">
        <v>-0.25316769714866222</v>
      </c>
    </row>
    <row r="110" spans="1:9">
      <c r="A110" t="s">
        <v>3</v>
      </c>
      <c r="B110">
        <f t="shared" si="12"/>
        <v>2095</v>
      </c>
      <c r="C110">
        <f t="shared" si="14"/>
        <v>37.4133</v>
      </c>
      <c r="D110">
        <f t="shared" si="13"/>
        <v>-3.5995289762673202E-2</v>
      </c>
      <c r="F110" t="s">
        <v>7</v>
      </c>
      <c r="G110">
        <v>2050</v>
      </c>
      <c r="H110">
        <v>49.6738</v>
      </c>
      <c r="I110">
        <v>-0.32225254402094977</v>
      </c>
    </row>
    <row r="111" spans="1:9">
      <c r="A111" t="s">
        <v>4</v>
      </c>
      <c r="B111">
        <f t="shared" si="12"/>
        <v>2095</v>
      </c>
      <c r="C111">
        <f t="shared" si="14"/>
        <v>42.788800000000002</v>
      </c>
      <c r="D111">
        <f t="shared" si="13"/>
        <v>8.1208401774778255E-2</v>
      </c>
      <c r="F111" t="s">
        <v>2</v>
      </c>
      <c r="G111">
        <v>2080</v>
      </c>
      <c r="H111">
        <v>50.223500000000001</v>
      </c>
      <c r="I111">
        <v>-7.5295086532274139E-2</v>
      </c>
    </row>
    <row r="112" spans="1:9">
      <c r="A112" t="s">
        <v>5</v>
      </c>
      <c r="B112">
        <f t="shared" si="12"/>
        <v>2095</v>
      </c>
      <c r="C112">
        <f t="shared" si="14"/>
        <v>19.0365</v>
      </c>
      <c r="D112">
        <f t="shared" si="13"/>
        <v>-2.0542239330131745E-2</v>
      </c>
      <c r="F112" t="s">
        <v>8</v>
      </c>
      <c r="G112">
        <v>2095</v>
      </c>
      <c r="H112">
        <v>51.095399999999998</v>
      </c>
      <c r="I112">
        <v>0.1107643934694027</v>
      </c>
    </row>
    <row r="113" spans="1:9">
      <c r="A113" t="s">
        <v>6</v>
      </c>
      <c r="B113">
        <f t="shared" si="12"/>
        <v>2095</v>
      </c>
      <c r="C113">
        <f t="shared" si="14"/>
        <v>17.885400000000001</v>
      </c>
      <c r="D113">
        <f t="shared" si="13"/>
        <v>-0.41318349545175803</v>
      </c>
      <c r="F113" t="s">
        <v>1</v>
      </c>
      <c r="G113">
        <v>2095</v>
      </c>
      <c r="H113">
        <v>53.8307</v>
      </c>
      <c r="I113">
        <v>0.23344167270549127</v>
      </c>
    </row>
    <row r="114" spans="1:9">
      <c r="A114" t="s">
        <v>7</v>
      </c>
      <c r="B114">
        <f t="shared" si="12"/>
        <v>2095</v>
      </c>
      <c r="C114">
        <f t="shared" si="14"/>
        <v>89.113399999999999</v>
      </c>
      <c r="D114">
        <f t="shared" si="13"/>
        <v>-0.18679700428400051</v>
      </c>
      <c r="F114" t="s">
        <v>12</v>
      </c>
      <c r="G114">
        <v>2065</v>
      </c>
      <c r="H114">
        <v>58.485300000000002</v>
      </c>
      <c r="I114">
        <v>-0.17042694238051578</v>
      </c>
    </row>
    <row r="115" spans="1:9">
      <c r="A115" t="s">
        <v>8</v>
      </c>
      <c r="B115">
        <f t="shared" si="12"/>
        <v>2095</v>
      </c>
      <c r="C115">
        <f t="shared" si="14"/>
        <v>51.095399999999998</v>
      </c>
      <c r="D115">
        <f t="shared" si="13"/>
        <v>0.1107643934694027</v>
      </c>
      <c r="F115" t="s">
        <v>7</v>
      </c>
      <c r="G115">
        <v>2065</v>
      </c>
      <c r="H115">
        <v>60.623199999999997</v>
      </c>
      <c r="I115">
        <v>-0.17601711048882629</v>
      </c>
    </row>
    <row r="116" spans="1:9">
      <c r="A116" t="s">
        <v>9</v>
      </c>
      <c r="B116">
        <f t="shared" ref="B116:B120" si="15">B102+15</f>
        <v>2095</v>
      </c>
      <c r="C116">
        <f t="shared" si="14"/>
        <v>24.158000000000001</v>
      </c>
      <c r="D116">
        <f t="shared" si="13"/>
        <v>-5.7990645982968075E-3</v>
      </c>
      <c r="F116" t="s">
        <v>2</v>
      </c>
      <c r="G116">
        <v>2095</v>
      </c>
      <c r="H116">
        <v>61.6952</v>
      </c>
      <c r="I116">
        <v>-0.1011871520799813</v>
      </c>
    </row>
    <row r="117" spans="1:9">
      <c r="A117" t="s">
        <v>10</v>
      </c>
      <c r="B117">
        <f t="shared" si="15"/>
        <v>2095</v>
      </c>
      <c r="C117">
        <f t="shared" si="14"/>
        <v>16.863</v>
      </c>
      <c r="D117">
        <f t="shared" si="13"/>
        <v>4.6521657372771572E-2</v>
      </c>
      <c r="F117" t="s">
        <v>12</v>
      </c>
      <c r="G117">
        <v>2080</v>
      </c>
      <c r="H117">
        <v>71.755700000000004</v>
      </c>
      <c r="I117">
        <v>-6.1018508543755068E-2</v>
      </c>
    </row>
    <row r="118" spans="1:9">
      <c r="A118" t="s">
        <v>11</v>
      </c>
      <c r="B118">
        <f t="shared" si="15"/>
        <v>2095</v>
      </c>
      <c r="C118">
        <f t="shared" si="14"/>
        <v>27.1723</v>
      </c>
      <c r="D118">
        <f t="shared" si="13"/>
        <v>0.17207466682413944</v>
      </c>
      <c r="F118" t="s">
        <v>7</v>
      </c>
      <c r="G118">
        <v>2080</v>
      </c>
      <c r="H118">
        <v>73.875900000000001</v>
      </c>
      <c r="I118">
        <v>-4.6943741803684345E-2</v>
      </c>
    </row>
    <row r="119" spans="1:9">
      <c r="A119" t="s">
        <v>12</v>
      </c>
      <c r="B119">
        <f t="shared" si="15"/>
        <v>2095</v>
      </c>
      <c r="C119">
        <f t="shared" si="14"/>
        <v>88.518600000000006</v>
      </c>
      <c r="D119">
        <f t="shared" si="13"/>
        <v>-2.1633603329316266E-2</v>
      </c>
      <c r="F119" t="s">
        <v>12</v>
      </c>
      <c r="G119">
        <v>2095</v>
      </c>
      <c r="H119">
        <v>88.518600000000006</v>
      </c>
      <c r="I119">
        <v>-2.1633603329316266E-2</v>
      </c>
    </row>
    <row r="120" spans="1:9">
      <c r="A120" t="s">
        <v>13</v>
      </c>
      <c r="B120">
        <f t="shared" si="15"/>
        <v>2095</v>
      </c>
      <c r="C120">
        <f t="shared" si="14"/>
        <v>47.972200000000001</v>
      </c>
      <c r="D120">
        <f t="shared" si="13"/>
        <v>-2.4756713808256822E-2</v>
      </c>
      <c r="F120" t="s">
        <v>7</v>
      </c>
      <c r="G120">
        <v>2095</v>
      </c>
      <c r="H120">
        <v>89.113399999999999</v>
      </c>
      <c r="I120">
        <v>-0.18679700428400051</v>
      </c>
    </row>
    <row r="121" spans="1:9">
      <c r="G121">
        <f>SUM(G37:G120)</f>
        <v>172830</v>
      </c>
      <c r="H121">
        <f>SUM(H37:H120)</f>
        <v>2033.7423839999994</v>
      </c>
      <c r="I121">
        <f>SUM(I37:I120)</f>
        <v>15.115361337015456</v>
      </c>
    </row>
  </sheetData>
  <sortState ref="F37:I120">
    <sortCondition ref="H37:H12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0"/>
  <sheetViews>
    <sheetView topLeftCell="E72" workbookViewId="0">
      <selection activeCell="L82" sqref="L82:L90"/>
    </sheetView>
  </sheetViews>
  <sheetFormatPr baseColWidth="10" defaultRowHeight="15" x14ac:dyDescent="0"/>
  <cols>
    <col min="2" max="2" width="8.1640625" bestFit="1" customWidth="1"/>
    <col min="3" max="3" width="18" bestFit="1" customWidth="1"/>
  </cols>
  <sheetData>
    <row r="1" spans="1:12">
      <c r="A1" t="s">
        <v>65</v>
      </c>
    </row>
    <row r="2" spans="1:12">
      <c r="A2" t="s">
        <v>66</v>
      </c>
    </row>
    <row r="4" spans="1:12">
      <c r="A4" t="s">
        <v>68</v>
      </c>
      <c r="B4" t="s">
        <v>16</v>
      </c>
      <c r="C4" t="s">
        <v>14</v>
      </c>
      <c r="D4">
        <v>1990</v>
      </c>
      <c r="E4">
        <v>2005</v>
      </c>
      <c r="F4">
        <v>2020</v>
      </c>
      <c r="G4">
        <v>2035</v>
      </c>
      <c r="H4">
        <v>2050</v>
      </c>
      <c r="I4">
        <v>2065</v>
      </c>
      <c r="J4">
        <v>2080</v>
      </c>
      <c r="K4">
        <v>2095</v>
      </c>
      <c r="L4" t="s">
        <v>70</v>
      </c>
    </row>
    <row r="5" spans="1:12">
      <c r="A5" t="s">
        <v>69</v>
      </c>
      <c r="B5" t="s">
        <v>67</v>
      </c>
      <c r="C5" t="s">
        <v>12</v>
      </c>
      <c r="D5">
        <v>249</v>
      </c>
      <c r="E5">
        <v>292</v>
      </c>
      <c r="F5">
        <v>328</v>
      </c>
      <c r="G5">
        <v>362</v>
      </c>
      <c r="H5">
        <v>385</v>
      </c>
      <c r="I5">
        <v>406</v>
      </c>
      <c r="J5">
        <v>432</v>
      </c>
      <c r="K5">
        <v>458</v>
      </c>
      <c r="L5" t="s">
        <v>71</v>
      </c>
    </row>
    <row r="6" spans="1:12">
      <c r="A6" t="s">
        <v>69</v>
      </c>
      <c r="B6" t="s">
        <v>67</v>
      </c>
      <c r="C6" t="s">
        <v>2</v>
      </c>
      <c r="D6">
        <v>29</v>
      </c>
      <c r="E6">
        <v>34</v>
      </c>
      <c r="F6">
        <v>35</v>
      </c>
      <c r="G6">
        <v>39</v>
      </c>
      <c r="H6">
        <v>40</v>
      </c>
      <c r="I6">
        <v>43</v>
      </c>
      <c r="J6">
        <v>45</v>
      </c>
      <c r="K6">
        <v>48</v>
      </c>
      <c r="L6" t="s">
        <v>71</v>
      </c>
    </row>
    <row r="7" spans="1:12">
      <c r="A7" t="s">
        <v>69</v>
      </c>
      <c r="B7" t="s">
        <v>67</v>
      </c>
      <c r="C7" t="s">
        <v>13</v>
      </c>
      <c r="D7">
        <v>409</v>
      </c>
      <c r="E7">
        <v>470</v>
      </c>
      <c r="F7">
        <v>484</v>
      </c>
      <c r="G7">
        <v>501</v>
      </c>
      <c r="H7">
        <v>499</v>
      </c>
      <c r="I7">
        <v>487</v>
      </c>
      <c r="J7">
        <v>477</v>
      </c>
      <c r="K7">
        <v>462</v>
      </c>
      <c r="L7" t="s">
        <v>71</v>
      </c>
    </row>
    <row r="8" spans="1:12">
      <c r="A8" t="s">
        <v>69</v>
      </c>
      <c r="B8" t="s">
        <v>67</v>
      </c>
      <c r="C8" t="s">
        <v>7</v>
      </c>
      <c r="D8">
        <v>129</v>
      </c>
      <c r="E8">
        <v>131</v>
      </c>
      <c r="F8">
        <v>136</v>
      </c>
      <c r="G8">
        <v>135</v>
      </c>
      <c r="H8">
        <v>133</v>
      </c>
      <c r="I8">
        <v>128</v>
      </c>
      <c r="J8">
        <v>124</v>
      </c>
      <c r="K8">
        <v>121</v>
      </c>
      <c r="L8" t="s">
        <v>71</v>
      </c>
    </row>
    <row r="9" spans="1:12">
      <c r="A9" t="s">
        <v>69</v>
      </c>
      <c r="B9" t="s">
        <v>67</v>
      </c>
      <c r="C9" t="s">
        <v>1</v>
      </c>
      <c r="D9">
        <v>21</v>
      </c>
      <c r="E9">
        <v>22</v>
      </c>
      <c r="F9">
        <v>23</v>
      </c>
      <c r="G9">
        <v>24</v>
      </c>
      <c r="H9">
        <v>23</v>
      </c>
      <c r="I9">
        <v>22</v>
      </c>
      <c r="J9">
        <v>21</v>
      </c>
      <c r="K9">
        <v>20</v>
      </c>
      <c r="L9" t="s">
        <v>71</v>
      </c>
    </row>
    <row r="10" spans="1:12">
      <c r="A10" t="s">
        <v>69</v>
      </c>
      <c r="B10" t="s">
        <v>67</v>
      </c>
      <c r="C10" t="s">
        <v>5</v>
      </c>
      <c r="D10">
        <v>287</v>
      </c>
      <c r="E10">
        <v>298</v>
      </c>
      <c r="F10">
        <v>308</v>
      </c>
      <c r="G10">
        <v>312</v>
      </c>
      <c r="H10">
        <v>306</v>
      </c>
      <c r="I10">
        <v>293</v>
      </c>
      <c r="J10">
        <v>276</v>
      </c>
      <c r="K10">
        <v>258</v>
      </c>
      <c r="L10" t="s">
        <v>71</v>
      </c>
    </row>
    <row r="11" spans="1:12">
      <c r="A11" t="s">
        <v>69</v>
      </c>
      <c r="B11" t="s">
        <v>67</v>
      </c>
      <c r="C11" t="s">
        <v>3</v>
      </c>
      <c r="D11">
        <v>1210</v>
      </c>
      <c r="E11">
        <v>1478</v>
      </c>
      <c r="F11">
        <v>1549</v>
      </c>
      <c r="G11">
        <v>1575</v>
      </c>
      <c r="H11">
        <v>1477</v>
      </c>
      <c r="I11">
        <v>1313</v>
      </c>
      <c r="J11">
        <v>1122</v>
      </c>
      <c r="K11">
        <v>916</v>
      </c>
      <c r="L11" t="s">
        <v>71</v>
      </c>
    </row>
    <row r="12" spans="1:12">
      <c r="A12" t="s">
        <v>69</v>
      </c>
      <c r="B12" t="s">
        <v>67</v>
      </c>
      <c r="C12" t="s">
        <v>10</v>
      </c>
      <c r="D12">
        <v>129</v>
      </c>
      <c r="E12">
        <v>195</v>
      </c>
      <c r="F12">
        <v>284</v>
      </c>
      <c r="G12">
        <v>363</v>
      </c>
      <c r="H12">
        <v>435</v>
      </c>
      <c r="I12">
        <v>484</v>
      </c>
      <c r="J12">
        <v>504</v>
      </c>
      <c r="K12">
        <v>485</v>
      </c>
      <c r="L12" t="s">
        <v>71</v>
      </c>
    </row>
    <row r="13" spans="1:12">
      <c r="A13" t="s">
        <v>69</v>
      </c>
      <c r="B13" t="s">
        <v>67</v>
      </c>
      <c r="C13" t="s">
        <v>0</v>
      </c>
      <c r="D13">
        <v>654</v>
      </c>
      <c r="E13">
        <v>926</v>
      </c>
      <c r="F13">
        <v>1286</v>
      </c>
      <c r="G13">
        <v>1581</v>
      </c>
      <c r="H13">
        <v>1827</v>
      </c>
      <c r="I13">
        <v>1957</v>
      </c>
      <c r="J13">
        <v>1958</v>
      </c>
      <c r="K13">
        <v>1815</v>
      </c>
      <c r="L13" t="s">
        <v>71</v>
      </c>
    </row>
    <row r="14" spans="1:12">
      <c r="A14" t="s">
        <v>69</v>
      </c>
      <c r="B14" t="s">
        <v>67</v>
      </c>
      <c r="C14" t="s">
        <v>9</v>
      </c>
      <c r="D14">
        <v>440</v>
      </c>
      <c r="E14">
        <v>547</v>
      </c>
      <c r="F14">
        <v>653</v>
      </c>
      <c r="G14">
        <v>728</v>
      </c>
      <c r="H14">
        <v>767</v>
      </c>
      <c r="I14">
        <v>762</v>
      </c>
      <c r="J14">
        <v>724</v>
      </c>
      <c r="K14">
        <v>654</v>
      </c>
      <c r="L14" t="s">
        <v>71</v>
      </c>
    </row>
    <row r="15" spans="1:12">
      <c r="A15" t="s">
        <v>69</v>
      </c>
      <c r="B15" t="s">
        <v>67</v>
      </c>
      <c r="C15" t="s">
        <v>11</v>
      </c>
      <c r="D15">
        <v>654</v>
      </c>
      <c r="E15">
        <v>862</v>
      </c>
      <c r="F15">
        <v>1011</v>
      </c>
      <c r="G15">
        <v>1127</v>
      </c>
      <c r="H15">
        <v>1176</v>
      </c>
      <c r="I15">
        <v>1144</v>
      </c>
      <c r="J15">
        <v>1050</v>
      </c>
      <c r="K15">
        <v>909</v>
      </c>
      <c r="L15" t="s">
        <v>71</v>
      </c>
    </row>
    <row r="16" spans="1:12">
      <c r="A16" t="s">
        <v>69</v>
      </c>
      <c r="B16" t="s">
        <v>67</v>
      </c>
      <c r="C16" t="s">
        <v>4</v>
      </c>
      <c r="D16">
        <v>122</v>
      </c>
      <c r="E16">
        <v>124</v>
      </c>
      <c r="F16">
        <v>125</v>
      </c>
      <c r="G16">
        <v>123</v>
      </c>
      <c r="H16">
        <v>116</v>
      </c>
      <c r="I16">
        <v>108</v>
      </c>
      <c r="J16">
        <v>99</v>
      </c>
      <c r="K16">
        <v>91</v>
      </c>
      <c r="L16" t="s">
        <v>71</v>
      </c>
    </row>
    <row r="17" spans="1:20">
      <c r="A17" t="s">
        <v>69</v>
      </c>
      <c r="B17" t="s">
        <v>67</v>
      </c>
      <c r="C17" t="s">
        <v>8</v>
      </c>
      <c r="D17">
        <v>43</v>
      </c>
      <c r="E17">
        <v>48</v>
      </c>
      <c r="F17">
        <v>50</v>
      </c>
      <c r="G17">
        <v>48</v>
      </c>
      <c r="H17">
        <v>44</v>
      </c>
      <c r="I17">
        <v>42</v>
      </c>
      <c r="J17">
        <v>41</v>
      </c>
      <c r="K17">
        <v>38</v>
      </c>
      <c r="L17" t="s">
        <v>71</v>
      </c>
    </row>
    <row r="18" spans="1:20">
      <c r="A18" t="s">
        <v>69</v>
      </c>
      <c r="B18" t="s">
        <v>67</v>
      </c>
      <c r="C18" t="s">
        <v>6</v>
      </c>
      <c r="D18">
        <v>851</v>
      </c>
      <c r="E18">
        <v>1087</v>
      </c>
      <c r="F18">
        <v>1325</v>
      </c>
      <c r="G18">
        <v>1481</v>
      </c>
      <c r="H18">
        <v>1551</v>
      </c>
      <c r="I18">
        <v>1520</v>
      </c>
      <c r="J18">
        <v>1400</v>
      </c>
      <c r="K18">
        <v>1206</v>
      </c>
      <c r="L18" t="s">
        <v>71</v>
      </c>
    </row>
    <row r="20" spans="1:20">
      <c r="A20" t="s">
        <v>72</v>
      </c>
      <c r="B20" t="s">
        <v>67</v>
      </c>
      <c r="C20" t="s">
        <v>12</v>
      </c>
      <c r="D20">
        <v>22.18</v>
      </c>
      <c r="E20">
        <v>29</v>
      </c>
      <c r="F20">
        <v>36.82</v>
      </c>
      <c r="G20">
        <v>46.46</v>
      </c>
      <c r="H20">
        <v>57.77</v>
      </c>
      <c r="I20">
        <v>72.72</v>
      </c>
      <c r="J20">
        <v>90.14</v>
      </c>
      <c r="K20">
        <v>110.44</v>
      </c>
      <c r="L20" t="s">
        <v>73</v>
      </c>
      <c r="N20">
        <f>E20/D20</f>
        <v>1.3074842200180343</v>
      </c>
      <c r="O20">
        <f t="shared" ref="O20:O33" si="0">F20/E20</f>
        <v>1.2696551724137932</v>
      </c>
      <c r="P20">
        <f t="shared" ref="P20:P33" si="1">G20/F20</f>
        <v>1.2618142313959804</v>
      </c>
      <c r="Q20">
        <f t="shared" ref="Q20:Q33" si="2">H20/G20</f>
        <v>1.243435213086526</v>
      </c>
      <c r="R20">
        <f t="shared" ref="R20:R33" si="3">I20/H20</f>
        <v>1.2587848364202872</v>
      </c>
      <c r="S20">
        <f t="shared" ref="S20:S33" si="4">J20/I20</f>
        <v>1.2395489548954897</v>
      </c>
      <c r="T20">
        <f t="shared" ref="T20:T33" si="5">K20/J20</f>
        <v>1.2252052362990902</v>
      </c>
    </row>
    <row r="21" spans="1:20">
      <c r="A21" t="s">
        <v>72</v>
      </c>
      <c r="B21" t="s">
        <v>67</v>
      </c>
      <c r="C21" t="s">
        <v>2</v>
      </c>
      <c r="D21">
        <v>21.15</v>
      </c>
      <c r="E21">
        <v>26.23</v>
      </c>
      <c r="F21">
        <v>32.82</v>
      </c>
      <c r="G21">
        <v>41.62</v>
      </c>
      <c r="H21">
        <v>52.48</v>
      </c>
      <c r="I21">
        <v>67.319999999999993</v>
      </c>
      <c r="J21">
        <v>85.17</v>
      </c>
      <c r="K21">
        <v>106.65</v>
      </c>
      <c r="L21" t="s">
        <v>73</v>
      </c>
      <c r="N21">
        <f t="shared" ref="N21:N33" si="6">E21/D21</f>
        <v>1.2401891252955084</v>
      </c>
      <c r="O21">
        <f t="shared" si="0"/>
        <v>1.2512390392680137</v>
      </c>
      <c r="P21">
        <f t="shared" si="1"/>
        <v>1.2681291895185862</v>
      </c>
      <c r="Q21">
        <f t="shared" si="2"/>
        <v>1.260932244113407</v>
      </c>
      <c r="R21">
        <f t="shared" si="3"/>
        <v>1.2827743902439024</v>
      </c>
      <c r="S21">
        <f t="shared" si="4"/>
        <v>1.2651515151515154</v>
      </c>
      <c r="T21">
        <f t="shared" si="5"/>
        <v>1.2522014793941529</v>
      </c>
    </row>
    <row r="22" spans="1:20">
      <c r="A22" t="s">
        <v>72</v>
      </c>
      <c r="B22" t="s">
        <v>67</v>
      </c>
      <c r="C22" t="s">
        <v>13</v>
      </c>
      <c r="D22">
        <v>15.13</v>
      </c>
      <c r="E22">
        <v>19.53</v>
      </c>
      <c r="F22">
        <v>24.93</v>
      </c>
      <c r="G22">
        <v>31.93</v>
      </c>
      <c r="H22">
        <v>40.479999999999997</v>
      </c>
      <c r="I22">
        <v>52.04</v>
      </c>
      <c r="J22">
        <v>65.95</v>
      </c>
      <c r="K22">
        <v>82.55</v>
      </c>
      <c r="L22" t="s">
        <v>73</v>
      </c>
      <c r="N22">
        <f t="shared" si="6"/>
        <v>1.2908129543952414</v>
      </c>
      <c r="O22">
        <f t="shared" si="0"/>
        <v>1.2764976958525345</v>
      </c>
      <c r="P22">
        <f t="shared" si="1"/>
        <v>1.2807862013638187</v>
      </c>
      <c r="Q22">
        <f t="shared" si="2"/>
        <v>1.2677732539931099</v>
      </c>
      <c r="R22">
        <f t="shared" si="3"/>
        <v>1.2855731225296443</v>
      </c>
      <c r="S22">
        <f t="shared" si="4"/>
        <v>1.2672943889315911</v>
      </c>
      <c r="T22">
        <f t="shared" si="5"/>
        <v>1.2517058377558756</v>
      </c>
    </row>
    <row r="23" spans="1:20">
      <c r="A23" t="s">
        <v>72</v>
      </c>
      <c r="B23" t="s">
        <v>67</v>
      </c>
      <c r="C23" t="s">
        <v>7</v>
      </c>
      <c r="D23">
        <v>18.57</v>
      </c>
      <c r="E23">
        <v>21.26</v>
      </c>
      <c r="F23">
        <v>25.57</v>
      </c>
      <c r="G23">
        <v>31.79</v>
      </c>
      <c r="H23">
        <v>39.71</v>
      </c>
      <c r="I23">
        <v>50.69</v>
      </c>
      <c r="J23">
        <v>63.97</v>
      </c>
      <c r="K23">
        <v>79.95</v>
      </c>
      <c r="L23" t="s">
        <v>73</v>
      </c>
      <c r="N23">
        <f t="shared" si="6"/>
        <v>1.144857296715132</v>
      </c>
      <c r="O23">
        <f t="shared" si="0"/>
        <v>1.202728127939793</v>
      </c>
      <c r="P23">
        <f t="shared" si="1"/>
        <v>1.2432538130621822</v>
      </c>
      <c r="Q23">
        <f t="shared" si="2"/>
        <v>1.2491349480968859</v>
      </c>
      <c r="R23">
        <f t="shared" si="3"/>
        <v>1.2765046587761268</v>
      </c>
      <c r="S23">
        <f t="shared" si="4"/>
        <v>1.2619846123495759</v>
      </c>
      <c r="T23">
        <f t="shared" si="5"/>
        <v>1.2498045959043302</v>
      </c>
    </row>
    <row r="24" spans="1:20">
      <c r="A24" t="s">
        <v>72</v>
      </c>
      <c r="B24" t="s">
        <v>67</v>
      </c>
      <c r="C24" t="s">
        <v>1</v>
      </c>
      <c r="D24">
        <v>15.21</v>
      </c>
      <c r="E24">
        <v>20.18</v>
      </c>
      <c r="F24">
        <v>26.8</v>
      </c>
      <c r="G24">
        <v>35.979999999999997</v>
      </c>
      <c r="H24">
        <v>47.92</v>
      </c>
      <c r="I24">
        <v>64.89</v>
      </c>
      <c r="J24">
        <v>86.58</v>
      </c>
      <c r="K24">
        <v>114.08</v>
      </c>
      <c r="L24" t="s">
        <v>73</v>
      </c>
      <c r="N24">
        <f t="shared" si="6"/>
        <v>1.326758711374096</v>
      </c>
      <c r="O24">
        <f t="shared" si="0"/>
        <v>1.3280475718533202</v>
      </c>
      <c r="P24">
        <f t="shared" si="1"/>
        <v>1.3425373134328358</v>
      </c>
      <c r="Q24">
        <f t="shared" si="2"/>
        <v>1.331851028349083</v>
      </c>
      <c r="R24">
        <f t="shared" si="3"/>
        <v>1.3541318864774623</v>
      </c>
      <c r="S24">
        <f t="shared" si="4"/>
        <v>1.3342579750346739</v>
      </c>
      <c r="T24">
        <f t="shared" si="5"/>
        <v>1.3176253176253176</v>
      </c>
    </row>
    <row r="25" spans="1:20">
      <c r="A25" t="s">
        <v>72</v>
      </c>
      <c r="B25" t="s">
        <v>67</v>
      </c>
      <c r="C25" t="s">
        <v>5</v>
      </c>
      <c r="D25">
        <v>6.13</v>
      </c>
      <c r="E25">
        <v>4.6900000000000004</v>
      </c>
      <c r="F25">
        <v>7.52</v>
      </c>
      <c r="G25">
        <v>12.61</v>
      </c>
      <c r="H25">
        <v>22.49</v>
      </c>
      <c r="I25">
        <v>36.39</v>
      </c>
      <c r="J25">
        <v>56.55</v>
      </c>
      <c r="K25">
        <v>85.14</v>
      </c>
      <c r="L25" t="s">
        <v>73</v>
      </c>
      <c r="N25">
        <f t="shared" si="6"/>
        <v>0.76508972267536712</v>
      </c>
      <c r="O25">
        <f t="shared" si="0"/>
        <v>1.6034115138592748</v>
      </c>
      <c r="P25">
        <f t="shared" si="1"/>
        <v>1.6768617021276595</v>
      </c>
      <c r="Q25">
        <f t="shared" si="2"/>
        <v>1.7835051546391751</v>
      </c>
      <c r="R25">
        <f t="shared" si="3"/>
        <v>1.6180524677634505</v>
      </c>
      <c r="S25">
        <f t="shared" si="4"/>
        <v>1.5539983511953832</v>
      </c>
      <c r="T25">
        <f t="shared" si="5"/>
        <v>1.5055702917771885</v>
      </c>
    </row>
    <row r="26" spans="1:20">
      <c r="A26" t="s">
        <v>72</v>
      </c>
      <c r="B26" t="s">
        <v>67</v>
      </c>
      <c r="C26" t="s">
        <v>3</v>
      </c>
      <c r="D26">
        <v>1.3</v>
      </c>
      <c r="E26">
        <v>2.67</v>
      </c>
      <c r="F26">
        <v>5.64</v>
      </c>
      <c r="G26">
        <v>10.95</v>
      </c>
      <c r="H26">
        <v>18.309999999999999</v>
      </c>
      <c r="I26">
        <v>33.24</v>
      </c>
      <c r="J26">
        <v>54.79</v>
      </c>
      <c r="K26">
        <v>84.06</v>
      </c>
      <c r="L26" t="s">
        <v>73</v>
      </c>
      <c r="N26">
        <f t="shared" si="6"/>
        <v>2.0538461538461537</v>
      </c>
      <c r="O26">
        <f t="shared" si="0"/>
        <v>2.1123595505617976</v>
      </c>
      <c r="P26">
        <f t="shared" si="1"/>
        <v>1.9414893617021276</v>
      </c>
      <c r="Q26">
        <f t="shared" si="2"/>
        <v>1.6721461187214612</v>
      </c>
      <c r="R26">
        <f t="shared" si="3"/>
        <v>1.8154014199890773</v>
      </c>
      <c r="S26">
        <f t="shared" si="4"/>
        <v>1.648315282791817</v>
      </c>
      <c r="T26">
        <f t="shared" si="5"/>
        <v>1.5342215732797957</v>
      </c>
    </row>
    <row r="27" spans="1:20">
      <c r="A27" t="s">
        <v>72</v>
      </c>
      <c r="B27" t="s">
        <v>67</v>
      </c>
      <c r="C27" t="s">
        <v>10</v>
      </c>
      <c r="D27">
        <v>5.22</v>
      </c>
      <c r="E27">
        <v>5.54</v>
      </c>
      <c r="F27">
        <v>9</v>
      </c>
      <c r="G27">
        <v>14.65</v>
      </c>
      <c r="H27">
        <v>24.91</v>
      </c>
      <c r="I27">
        <v>35.47</v>
      </c>
      <c r="J27">
        <v>48.05</v>
      </c>
      <c r="K27">
        <v>62.68</v>
      </c>
      <c r="L27" t="s">
        <v>73</v>
      </c>
      <c r="N27">
        <f t="shared" si="6"/>
        <v>1.0613026819923372</v>
      </c>
      <c r="O27">
        <f t="shared" si="0"/>
        <v>1.6245487364620939</v>
      </c>
      <c r="P27">
        <f t="shared" si="1"/>
        <v>1.6277777777777778</v>
      </c>
      <c r="Q27">
        <f t="shared" si="2"/>
        <v>1.7003412969283276</v>
      </c>
      <c r="R27">
        <f t="shared" si="3"/>
        <v>1.4239261340826976</v>
      </c>
      <c r="S27">
        <f t="shared" si="4"/>
        <v>1.3546659148576261</v>
      </c>
      <c r="T27">
        <f t="shared" si="5"/>
        <v>1.304474505723205</v>
      </c>
    </row>
    <row r="28" spans="1:20">
      <c r="A28" t="s">
        <v>72</v>
      </c>
      <c r="B28" t="s">
        <v>67</v>
      </c>
      <c r="C28" t="s">
        <v>0</v>
      </c>
      <c r="D28">
        <v>1.62</v>
      </c>
      <c r="E28">
        <v>1.68</v>
      </c>
      <c r="F28">
        <v>2.93</v>
      </c>
      <c r="G28">
        <v>5.51</v>
      </c>
      <c r="H28">
        <v>9.6999999999999993</v>
      </c>
      <c r="I28">
        <v>14.85</v>
      </c>
      <c r="J28">
        <v>25.67</v>
      </c>
      <c r="K28">
        <v>42.11</v>
      </c>
      <c r="L28" t="s">
        <v>73</v>
      </c>
      <c r="N28">
        <f t="shared" si="6"/>
        <v>1.037037037037037</v>
      </c>
      <c r="O28">
        <f t="shared" si="0"/>
        <v>1.7440476190476193</v>
      </c>
      <c r="P28">
        <f t="shared" si="1"/>
        <v>1.880546075085324</v>
      </c>
      <c r="Q28">
        <f t="shared" si="2"/>
        <v>1.7604355716878402</v>
      </c>
      <c r="R28">
        <f t="shared" si="3"/>
        <v>1.5309278350515465</v>
      </c>
      <c r="S28">
        <f t="shared" si="4"/>
        <v>1.7286195286195287</v>
      </c>
      <c r="T28">
        <f t="shared" si="5"/>
        <v>1.6404363069731203</v>
      </c>
    </row>
    <row r="29" spans="1:20">
      <c r="A29" t="s">
        <v>72</v>
      </c>
      <c r="B29" t="s">
        <v>67</v>
      </c>
      <c r="C29" t="s">
        <v>9</v>
      </c>
      <c r="D29">
        <v>4.3499999999999996</v>
      </c>
      <c r="E29">
        <v>5.34</v>
      </c>
      <c r="F29">
        <v>9.2799999999999994</v>
      </c>
      <c r="G29">
        <v>16.079999999999998</v>
      </c>
      <c r="H29">
        <v>29.51</v>
      </c>
      <c r="I29">
        <v>44.13</v>
      </c>
      <c r="J29">
        <v>62.13</v>
      </c>
      <c r="K29">
        <v>83.61</v>
      </c>
      <c r="L29" t="s">
        <v>73</v>
      </c>
      <c r="N29">
        <f t="shared" si="6"/>
        <v>1.2275862068965517</v>
      </c>
      <c r="O29">
        <f t="shared" si="0"/>
        <v>1.7378277153558053</v>
      </c>
      <c r="P29">
        <f t="shared" si="1"/>
        <v>1.732758620689655</v>
      </c>
      <c r="Q29">
        <f t="shared" si="2"/>
        <v>1.8351990049751246</v>
      </c>
      <c r="R29">
        <f t="shared" si="3"/>
        <v>1.4954252795662488</v>
      </c>
      <c r="S29">
        <f t="shared" si="4"/>
        <v>1.4078857919782461</v>
      </c>
      <c r="T29">
        <f t="shared" si="5"/>
        <v>1.3457267020762915</v>
      </c>
    </row>
    <row r="30" spans="1:20">
      <c r="A30" t="s">
        <v>72</v>
      </c>
      <c r="B30" t="s">
        <v>67</v>
      </c>
      <c r="C30" t="s">
        <v>11</v>
      </c>
      <c r="D30">
        <v>1.49</v>
      </c>
      <c r="E30">
        <v>1.99</v>
      </c>
      <c r="F30">
        <v>3.69</v>
      </c>
      <c r="G30">
        <v>7.18</v>
      </c>
      <c r="H30">
        <v>11.46</v>
      </c>
      <c r="I30">
        <v>18.54</v>
      </c>
      <c r="J30">
        <v>30.75</v>
      </c>
      <c r="K30">
        <v>47.96</v>
      </c>
      <c r="L30" t="s">
        <v>73</v>
      </c>
      <c r="N30">
        <f t="shared" si="6"/>
        <v>1.3355704697986577</v>
      </c>
      <c r="O30">
        <f t="shared" si="0"/>
        <v>1.8542713567839195</v>
      </c>
      <c r="P30">
        <f t="shared" si="1"/>
        <v>1.9457994579945799</v>
      </c>
      <c r="Q30">
        <f t="shared" si="2"/>
        <v>1.5961002785515321</v>
      </c>
      <c r="R30">
        <f t="shared" si="3"/>
        <v>1.6178010471204187</v>
      </c>
      <c r="S30">
        <f t="shared" si="4"/>
        <v>1.6585760517799353</v>
      </c>
      <c r="T30">
        <f t="shared" si="5"/>
        <v>1.5596747967479676</v>
      </c>
    </row>
    <row r="31" spans="1:20">
      <c r="A31" t="s">
        <v>72</v>
      </c>
      <c r="B31" t="s">
        <v>67</v>
      </c>
      <c r="C31" t="s">
        <v>4</v>
      </c>
      <c r="D31">
        <v>3.48</v>
      </c>
      <c r="E31">
        <v>4.4400000000000004</v>
      </c>
      <c r="F31">
        <v>9.3699999999999992</v>
      </c>
      <c r="G31">
        <v>18.84</v>
      </c>
      <c r="H31">
        <v>35.93</v>
      </c>
      <c r="I31">
        <v>53.77</v>
      </c>
      <c r="J31">
        <v>76.739999999999995</v>
      </c>
      <c r="K31">
        <v>106.13</v>
      </c>
      <c r="L31" t="s">
        <v>73</v>
      </c>
      <c r="N31">
        <f t="shared" si="6"/>
        <v>1.2758620689655173</v>
      </c>
      <c r="O31">
        <f t="shared" si="0"/>
        <v>2.1103603603603598</v>
      </c>
      <c r="P31">
        <f t="shared" si="1"/>
        <v>2.0106723585912487</v>
      </c>
      <c r="Q31">
        <f t="shared" si="2"/>
        <v>1.9071125265392781</v>
      </c>
      <c r="R31">
        <f t="shared" si="3"/>
        <v>1.4965210130809909</v>
      </c>
      <c r="S31">
        <f t="shared" si="4"/>
        <v>1.4271898828342939</v>
      </c>
      <c r="T31">
        <f t="shared" si="5"/>
        <v>1.3829814959603857</v>
      </c>
    </row>
    <row r="32" spans="1:20">
      <c r="A32" t="s">
        <v>72</v>
      </c>
      <c r="B32" t="s">
        <v>67</v>
      </c>
      <c r="C32" t="s">
        <v>8</v>
      </c>
      <c r="D32">
        <v>7.23</v>
      </c>
      <c r="E32">
        <v>15.42</v>
      </c>
      <c r="F32">
        <v>34.31</v>
      </c>
      <c r="G32">
        <v>60.04</v>
      </c>
      <c r="H32">
        <v>79.83</v>
      </c>
      <c r="I32">
        <v>101.54</v>
      </c>
      <c r="J32">
        <v>123.85</v>
      </c>
      <c r="K32">
        <v>146.56</v>
      </c>
      <c r="L32" t="s">
        <v>73</v>
      </c>
      <c r="N32">
        <f t="shared" si="6"/>
        <v>2.1327800829875518</v>
      </c>
      <c r="O32">
        <f t="shared" si="0"/>
        <v>2.2250324254215306</v>
      </c>
      <c r="P32">
        <f t="shared" si="1"/>
        <v>1.7499271349460797</v>
      </c>
      <c r="Q32">
        <f t="shared" si="2"/>
        <v>1.3296135909393738</v>
      </c>
      <c r="R32">
        <f t="shared" si="3"/>
        <v>1.2719528999123138</v>
      </c>
      <c r="S32">
        <f t="shared" si="4"/>
        <v>1.219716367933819</v>
      </c>
      <c r="T32">
        <f t="shared" si="5"/>
        <v>1.1833669761808641</v>
      </c>
    </row>
    <row r="33" spans="1:20">
      <c r="A33" t="s">
        <v>72</v>
      </c>
      <c r="B33" t="s">
        <v>67</v>
      </c>
      <c r="C33" t="s">
        <v>6</v>
      </c>
      <c r="D33">
        <v>1.45</v>
      </c>
      <c r="E33">
        <v>2.06</v>
      </c>
      <c r="F33">
        <v>3.79</v>
      </c>
      <c r="G33">
        <v>7.21</v>
      </c>
      <c r="H33">
        <v>11.47</v>
      </c>
      <c r="I33">
        <v>19.07</v>
      </c>
      <c r="J33">
        <v>34.31</v>
      </c>
      <c r="K33">
        <v>57.44</v>
      </c>
      <c r="L33" t="s">
        <v>73</v>
      </c>
      <c r="N33">
        <f t="shared" si="6"/>
        <v>1.420689655172414</v>
      </c>
      <c r="O33">
        <f t="shared" si="0"/>
        <v>1.8398058252427185</v>
      </c>
      <c r="P33">
        <f t="shared" si="1"/>
        <v>1.9023746701846966</v>
      </c>
      <c r="Q33">
        <f t="shared" si="2"/>
        <v>1.590846047156727</v>
      </c>
      <c r="R33">
        <f t="shared" si="3"/>
        <v>1.6625980819529207</v>
      </c>
      <c r="S33">
        <f t="shared" si="4"/>
        <v>1.7991609858416362</v>
      </c>
      <c r="T33">
        <f t="shared" si="5"/>
        <v>1.6741474788691342</v>
      </c>
    </row>
    <row r="35" spans="1:20">
      <c r="A35" t="s">
        <v>74</v>
      </c>
      <c r="B35" t="s">
        <v>67</v>
      </c>
      <c r="C35" t="s">
        <v>12</v>
      </c>
      <c r="D35">
        <v>81</v>
      </c>
      <c r="E35">
        <v>95</v>
      </c>
      <c r="F35">
        <v>106</v>
      </c>
      <c r="G35">
        <v>117</v>
      </c>
      <c r="H35">
        <v>124</v>
      </c>
      <c r="I35">
        <v>131</v>
      </c>
      <c r="J35">
        <v>139</v>
      </c>
      <c r="K35">
        <v>147</v>
      </c>
      <c r="L35" t="s">
        <v>75</v>
      </c>
    </row>
    <row r="36" spans="1:20">
      <c r="A36" t="s">
        <v>74</v>
      </c>
      <c r="B36" t="s">
        <v>67</v>
      </c>
      <c r="C36" t="s">
        <v>2</v>
      </c>
      <c r="D36">
        <v>10</v>
      </c>
      <c r="E36">
        <v>11</v>
      </c>
      <c r="F36">
        <v>11</v>
      </c>
      <c r="G36">
        <v>12</v>
      </c>
      <c r="H36">
        <v>12</v>
      </c>
      <c r="I36">
        <v>13</v>
      </c>
      <c r="J36">
        <v>14</v>
      </c>
      <c r="K36">
        <v>14</v>
      </c>
      <c r="L36" t="s">
        <v>75</v>
      </c>
    </row>
    <row r="37" spans="1:20">
      <c r="A37" t="s">
        <v>74</v>
      </c>
      <c r="B37" t="s">
        <v>67</v>
      </c>
      <c r="C37" t="s">
        <v>13</v>
      </c>
      <c r="D37">
        <v>212</v>
      </c>
      <c r="E37">
        <v>238</v>
      </c>
      <c r="F37">
        <v>239</v>
      </c>
      <c r="G37">
        <v>242</v>
      </c>
      <c r="H37">
        <v>237</v>
      </c>
      <c r="I37">
        <v>229</v>
      </c>
      <c r="J37">
        <v>222</v>
      </c>
      <c r="K37">
        <v>214</v>
      </c>
      <c r="L37" t="s">
        <v>75</v>
      </c>
    </row>
    <row r="38" spans="1:20">
      <c r="A38" t="s">
        <v>74</v>
      </c>
      <c r="B38" t="s">
        <v>67</v>
      </c>
      <c r="C38" t="s">
        <v>7</v>
      </c>
      <c r="D38">
        <v>85</v>
      </c>
      <c r="E38">
        <v>85</v>
      </c>
      <c r="F38">
        <v>88</v>
      </c>
      <c r="G38">
        <v>87</v>
      </c>
      <c r="H38">
        <v>84</v>
      </c>
      <c r="I38">
        <v>80</v>
      </c>
      <c r="J38">
        <v>78</v>
      </c>
      <c r="K38">
        <v>75</v>
      </c>
      <c r="L38" t="s">
        <v>75</v>
      </c>
    </row>
    <row r="39" spans="1:20">
      <c r="A39" t="s">
        <v>74</v>
      </c>
      <c r="B39" t="s">
        <v>67</v>
      </c>
      <c r="C39" t="s">
        <v>1</v>
      </c>
      <c r="D39">
        <v>8</v>
      </c>
      <c r="E39">
        <v>8</v>
      </c>
      <c r="F39">
        <v>8</v>
      </c>
      <c r="G39">
        <v>8</v>
      </c>
      <c r="H39">
        <v>8</v>
      </c>
      <c r="I39">
        <v>8</v>
      </c>
      <c r="J39">
        <v>7</v>
      </c>
      <c r="K39">
        <v>7</v>
      </c>
      <c r="L39" t="s">
        <v>75</v>
      </c>
    </row>
    <row r="40" spans="1:20">
      <c r="A40" t="s">
        <v>74</v>
      </c>
      <c r="B40" t="s">
        <v>67</v>
      </c>
      <c r="C40" t="s">
        <v>5</v>
      </c>
      <c r="D40">
        <v>140</v>
      </c>
      <c r="E40">
        <v>113</v>
      </c>
      <c r="F40">
        <v>175</v>
      </c>
      <c r="G40">
        <v>210</v>
      </c>
      <c r="H40">
        <v>202</v>
      </c>
      <c r="I40">
        <v>187</v>
      </c>
      <c r="J40">
        <v>173</v>
      </c>
      <c r="K40">
        <v>161</v>
      </c>
      <c r="L40" t="s">
        <v>75</v>
      </c>
    </row>
    <row r="41" spans="1:20">
      <c r="A41" t="s">
        <v>74</v>
      </c>
      <c r="B41" t="s">
        <v>67</v>
      </c>
      <c r="C41" t="s">
        <v>3</v>
      </c>
      <c r="D41">
        <v>223</v>
      </c>
      <c r="E41">
        <v>565</v>
      </c>
      <c r="F41">
        <v>1154</v>
      </c>
      <c r="G41">
        <v>1380</v>
      </c>
      <c r="H41">
        <v>1137</v>
      </c>
      <c r="I41">
        <v>887</v>
      </c>
      <c r="J41">
        <v>720</v>
      </c>
      <c r="K41">
        <v>577</v>
      </c>
      <c r="L41" t="s">
        <v>75</v>
      </c>
    </row>
    <row r="42" spans="1:20">
      <c r="A42" t="s">
        <v>74</v>
      </c>
      <c r="B42" t="s">
        <v>67</v>
      </c>
      <c r="C42" t="s">
        <v>10</v>
      </c>
      <c r="D42">
        <v>59</v>
      </c>
      <c r="E42">
        <v>95</v>
      </c>
      <c r="F42">
        <v>188</v>
      </c>
      <c r="G42">
        <v>253</v>
      </c>
      <c r="H42">
        <v>289</v>
      </c>
      <c r="I42">
        <v>312</v>
      </c>
      <c r="J42">
        <v>320</v>
      </c>
      <c r="K42">
        <v>305</v>
      </c>
      <c r="L42" t="s">
        <v>75</v>
      </c>
    </row>
    <row r="43" spans="1:20">
      <c r="A43" t="s">
        <v>74</v>
      </c>
      <c r="B43" t="s">
        <v>67</v>
      </c>
      <c r="C43" t="s">
        <v>0</v>
      </c>
      <c r="D43">
        <v>77</v>
      </c>
      <c r="E43">
        <v>113</v>
      </c>
      <c r="F43">
        <v>288</v>
      </c>
      <c r="G43">
        <v>701</v>
      </c>
      <c r="H43">
        <v>1172</v>
      </c>
      <c r="I43">
        <v>1324</v>
      </c>
      <c r="J43">
        <v>1282</v>
      </c>
      <c r="K43">
        <v>1154</v>
      </c>
      <c r="L43" t="s">
        <v>75</v>
      </c>
    </row>
    <row r="44" spans="1:20">
      <c r="A44" t="s">
        <v>74</v>
      </c>
      <c r="B44" t="s">
        <v>67</v>
      </c>
      <c r="C44" t="s">
        <v>9</v>
      </c>
      <c r="D44">
        <v>104</v>
      </c>
      <c r="E44">
        <v>168</v>
      </c>
      <c r="F44">
        <v>341</v>
      </c>
      <c r="G44">
        <v>453</v>
      </c>
      <c r="H44">
        <v>484</v>
      </c>
      <c r="I44">
        <v>478</v>
      </c>
      <c r="J44">
        <v>452</v>
      </c>
      <c r="K44">
        <v>407</v>
      </c>
      <c r="L44" t="s">
        <v>75</v>
      </c>
    </row>
    <row r="45" spans="1:20">
      <c r="A45" t="s">
        <v>74</v>
      </c>
      <c r="B45" t="s">
        <v>67</v>
      </c>
      <c r="C45" t="s">
        <v>11</v>
      </c>
      <c r="D45">
        <v>71</v>
      </c>
      <c r="E45">
        <v>127</v>
      </c>
      <c r="F45">
        <v>294</v>
      </c>
      <c r="G45">
        <v>622</v>
      </c>
      <c r="H45">
        <v>784</v>
      </c>
      <c r="I45">
        <v>767</v>
      </c>
      <c r="J45">
        <v>679</v>
      </c>
      <c r="K45">
        <v>575</v>
      </c>
      <c r="L45" t="s">
        <v>75</v>
      </c>
    </row>
    <row r="46" spans="1:20">
      <c r="A46" t="s">
        <v>74</v>
      </c>
      <c r="B46" t="s">
        <v>67</v>
      </c>
      <c r="C46" t="s">
        <v>4</v>
      </c>
      <c r="D46">
        <v>33</v>
      </c>
      <c r="E46">
        <v>44</v>
      </c>
      <c r="F46">
        <v>79</v>
      </c>
      <c r="G46">
        <v>82</v>
      </c>
      <c r="H46">
        <v>75</v>
      </c>
      <c r="I46">
        <v>68</v>
      </c>
      <c r="J46">
        <v>62</v>
      </c>
      <c r="K46">
        <v>56</v>
      </c>
      <c r="L46" t="s">
        <v>75</v>
      </c>
    </row>
    <row r="47" spans="1:20">
      <c r="A47" t="s">
        <v>74</v>
      </c>
      <c r="B47" t="s">
        <v>67</v>
      </c>
      <c r="C47" t="s">
        <v>8</v>
      </c>
      <c r="D47">
        <v>33</v>
      </c>
      <c r="E47">
        <v>37</v>
      </c>
      <c r="F47">
        <v>33</v>
      </c>
      <c r="G47">
        <v>31</v>
      </c>
      <c r="H47">
        <v>28</v>
      </c>
      <c r="I47">
        <v>27</v>
      </c>
      <c r="J47">
        <v>25</v>
      </c>
      <c r="K47">
        <v>24</v>
      </c>
      <c r="L47" t="s">
        <v>75</v>
      </c>
    </row>
    <row r="48" spans="1:20">
      <c r="A48" t="s">
        <v>74</v>
      </c>
      <c r="B48" t="s">
        <v>67</v>
      </c>
      <c r="C48" t="s">
        <v>6</v>
      </c>
      <c r="D48">
        <v>40</v>
      </c>
      <c r="E48">
        <v>77</v>
      </c>
      <c r="F48">
        <v>215</v>
      </c>
      <c r="G48">
        <v>573</v>
      </c>
      <c r="H48">
        <v>853</v>
      </c>
      <c r="I48">
        <v>937</v>
      </c>
      <c r="J48">
        <v>875</v>
      </c>
      <c r="K48">
        <v>752</v>
      </c>
      <c r="L48" t="s">
        <v>75</v>
      </c>
    </row>
    <row r="50" spans="1:20">
      <c r="D50">
        <v>1990</v>
      </c>
      <c r="E50">
        <f>D50+15</f>
        <v>2005</v>
      </c>
      <c r="F50">
        <f t="shared" ref="F50:K50" si="7">E50+15</f>
        <v>2020</v>
      </c>
      <c r="G50">
        <f t="shared" si="7"/>
        <v>2035</v>
      </c>
      <c r="H50">
        <f t="shared" si="7"/>
        <v>2050</v>
      </c>
      <c r="I50">
        <f t="shared" si="7"/>
        <v>2065</v>
      </c>
      <c r="J50">
        <f t="shared" si="7"/>
        <v>2080</v>
      </c>
      <c r="K50">
        <f t="shared" si="7"/>
        <v>2095</v>
      </c>
    </row>
    <row r="51" spans="1:20">
      <c r="A51" t="s">
        <v>76</v>
      </c>
      <c r="B51" t="s">
        <v>67</v>
      </c>
      <c r="C51" t="s">
        <v>12</v>
      </c>
      <c r="D51">
        <f>D35/D5</f>
        <v>0.3253012048192771</v>
      </c>
      <c r="E51">
        <f t="shared" ref="E51:K51" si="8">E35/E5</f>
        <v>0.32534246575342468</v>
      </c>
      <c r="F51">
        <f t="shared" si="8"/>
        <v>0.32317073170731708</v>
      </c>
      <c r="G51">
        <f t="shared" si="8"/>
        <v>0.32320441988950277</v>
      </c>
      <c r="H51">
        <f t="shared" si="8"/>
        <v>0.32207792207792207</v>
      </c>
      <c r="I51">
        <f t="shared" si="8"/>
        <v>0.32266009852216748</v>
      </c>
      <c r="J51">
        <f t="shared" si="8"/>
        <v>0.32175925925925924</v>
      </c>
      <c r="K51">
        <f t="shared" si="8"/>
        <v>0.32096069868995636</v>
      </c>
      <c r="L51" t="s">
        <v>77</v>
      </c>
      <c r="N51">
        <f>E51/D51</f>
        <v>1.0001268391679352</v>
      </c>
      <c r="O51">
        <f t="shared" ref="O51:O64" si="9">F51/E51</f>
        <v>0.99332477535301666</v>
      </c>
      <c r="P51">
        <f t="shared" ref="P51:P64" si="10">G51/F51</f>
        <v>1.000104242676952</v>
      </c>
      <c r="Q51">
        <f t="shared" ref="Q51:Q64" si="11">H51/G51</f>
        <v>0.99651459651459651</v>
      </c>
      <c r="R51">
        <f t="shared" ref="R51:R64" si="12">I51/H51</f>
        <v>1.0018075639599555</v>
      </c>
      <c r="S51">
        <f t="shared" ref="S51:S64" si="13">J51/I51</f>
        <v>0.99720808594854393</v>
      </c>
      <c r="T51">
        <f t="shared" ref="T51:T64" si="14">K51/J51</f>
        <v>0.99751814269108741</v>
      </c>
    </row>
    <row r="52" spans="1:20">
      <c r="A52" t="s">
        <v>76</v>
      </c>
      <c r="B52" t="s">
        <v>67</v>
      </c>
      <c r="C52" t="s">
        <v>2</v>
      </c>
      <c r="D52">
        <f t="shared" ref="D52:K52" si="15">D36/D6</f>
        <v>0.34482758620689657</v>
      </c>
      <c r="E52">
        <f t="shared" si="15"/>
        <v>0.3235294117647059</v>
      </c>
      <c r="F52">
        <f t="shared" si="15"/>
        <v>0.31428571428571428</v>
      </c>
      <c r="G52">
        <f t="shared" si="15"/>
        <v>0.30769230769230771</v>
      </c>
      <c r="H52">
        <f t="shared" si="15"/>
        <v>0.3</v>
      </c>
      <c r="I52">
        <f t="shared" si="15"/>
        <v>0.30232558139534882</v>
      </c>
      <c r="J52">
        <f t="shared" si="15"/>
        <v>0.31111111111111112</v>
      </c>
      <c r="K52">
        <f t="shared" si="15"/>
        <v>0.29166666666666669</v>
      </c>
      <c r="L52" t="s">
        <v>77</v>
      </c>
      <c r="N52">
        <f t="shared" ref="N52:N64" si="16">E52/D52</f>
        <v>0.93823529411764706</v>
      </c>
      <c r="O52">
        <f t="shared" si="9"/>
        <v>0.97142857142857131</v>
      </c>
      <c r="P52">
        <f t="shared" si="10"/>
        <v>0.97902097902097907</v>
      </c>
      <c r="Q52">
        <f t="shared" si="11"/>
        <v>0.97499999999999987</v>
      </c>
      <c r="R52">
        <f t="shared" si="12"/>
        <v>1.0077519379844961</v>
      </c>
      <c r="S52">
        <f t="shared" si="13"/>
        <v>1.0290598290598292</v>
      </c>
      <c r="T52">
        <f t="shared" si="14"/>
        <v>0.9375</v>
      </c>
    </row>
    <row r="53" spans="1:20">
      <c r="A53" t="s">
        <v>76</v>
      </c>
      <c r="B53" t="s">
        <v>67</v>
      </c>
      <c r="C53" t="s">
        <v>13</v>
      </c>
      <c r="D53">
        <f t="shared" ref="D53:K53" si="17">D37/D7</f>
        <v>0.51833740831295838</v>
      </c>
      <c r="E53">
        <f t="shared" si="17"/>
        <v>0.50638297872340421</v>
      </c>
      <c r="F53">
        <f t="shared" si="17"/>
        <v>0.493801652892562</v>
      </c>
      <c r="G53">
        <f t="shared" si="17"/>
        <v>0.48303393213572854</v>
      </c>
      <c r="H53">
        <f t="shared" si="17"/>
        <v>0.47494989979959917</v>
      </c>
      <c r="I53">
        <f t="shared" si="17"/>
        <v>0.47022587268993837</v>
      </c>
      <c r="J53">
        <f t="shared" si="17"/>
        <v>0.46540880503144655</v>
      </c>
      <c r="K53">
        <f t="shared" si="17"/>
        <v>0.46320346320346323</v>
      </c>
      <c r="L53" t="s">
        <v>77</v>
      </c>
      <c r="N53">
        <f t="shared" si="16"/>
        <v>0.9769369731031714</v>
      </c>
      <c r="O53">
        <f t="shared" si="9"/>
        <v>0.97515452461976537</v>
      </c>
      <c r="P53">
        <f t="shared" si="10"/>
        <v>0.97819423913678916</v>
      </c>
      <c r="Q53">
        <f t="shared" si="11"/>
        <v>0.98326404875867435</v>
      </c>
      <c r="R53">
        <f t="shared" si="12"/>
        <v>0.99005363068472263</v>
      </c>
      <c r="S53">
        <f t="shared" si="13"/>
        <v>0.98975584301447372</v>
      </c>
      <c r="T53">
        <f t="shared" si="14"/>
        <v>0.99526149526149532</v>
      </c>
    </row>
    <row r="54" spans="1:20">
      <c r="A54" t="s">
        <v>76</v>
      </c>
      <c r="B54" t="s">
        <v>67</v>
      </c>
      <c r="C54" t="s">
        <v>7</v>
      </c>
      <c r="D54">
        <f t="shared" ref="D54:K54" si="18">D38/D8</f>
        <v>0.65891472868217049</v>
      </c>
      <c r="E54">
        <f t="shared" si="18"/>
        <v>0.64885496183206104</v>
      </c>
      <c r="F54">
        <f t="shared" si="18"/>
        <v>0.6470588235294118</v>
      </c>
      <c r="G54">
        <f t="shared" si="18"/>
        <v>0.64444444444444449</v>
      </c>
      <c r="H54">
        <f t="shared" si="18"/>
        <v>0.63157894736842102</v>
      </c>
      <c r="I54">
        <f t="shared" si="18"/>
        <v>0.625</v>
      </c>
      <c r="J54">
        <f t="shared" si="18"/>
        <v>0.62903225806451613</v>
      </c>
      <c r="K54">
        <f t="shared" si="18"/>
        <v>0.6198347107438017</v>
      </c>
      <c r="L54" t="s">
        <v>77</v>
      </c>
      <c r="N54">
        <f t="shared" si="16"/>
        <v>0.984732824427481</v>
      </c>
      <c r="O54">
        <f t="shared" si="9"/>
        <v>0.99723183391003467</v>
      </c>
      <c r="P54">
        <f t="shared" si="10"/>
        <v>0.99595959595959593</v>
      </c>
      <c r="Q54">
        <f t="shared" si="11"/>
        <v>0.98003629764065325</v>
      </c>
      <c r="R54">
        <f t="shared" si="12"/>
        <v>0.98958333333333337</v>
      </c>
      <c r="S54">
        <f t="shared" si="13"/>
        <v>1.0064516129032257</v>
      </c>
      <c r="T54">
        <f t="shared" si="14"/>
        <v>0.98537825810553092</v>
      </c>
    </row>
    <row r="55" spans="1:20">
      <c r="A55" t="s">
        <v>76</v>
      </c>
      <c r="B55" t="s">
        <v>67</v>
      </c>
      <c r="C55" t="s">
        <v>1</v>
      </c>
      <c r="D55">
        <f t="shared" ref="D55:K55" si="19">D39/D9</f>
        <v>0.38095238095238093</v>
      </c>
      <c r="E55">
        <f t="shared" si="19"/>
        <v>0.36363636363636365</v>
      </c>
      <c r="F55">
        <f t="shared" si="19"/>
        <v>0.34782608695652173</v>
      </c>
      <c r="G55">
        <f t="shared" si="19"/>
        <v>0.33333333333333331</v>
      </c>
      <c r="H55">
        <f t="shared" si="19"/>
        <v>0.34782608695652173</v>
      </c>
      <c r="I55">
        <f t="shared" si="19"/>
        <v>0.36363636363636365</v>
      </c>
      <c r="J55">
        <f t="shared" si="19"/>
        <v>0.33333333333333331</v>
      </c>
      <c r="K55">
        <f t="shared" si="19"/>
        <v>0.35</v>
      </c>
      <c r="L55" t="s">
        <v>77</v>
      </c>
      <c r="N55">
        <f t="shared" si="16"/>
        <v>0.95454545454545459</v>
      </c>
      <c r="O55">
        <f t="shared" si="9"/>
        <v>0.9565217391304347</v>
      </c>
      <c r="P55">
        <f t="shared" si="10"/>
        <v>0.95833333333333326</v>
      </c>
      <c r="Q55">
        <f t="shared" si="11"/>
        <v>1.0434782608695652</v>
      </c>
      <c r="R55">
        <f t="shared" si="12"/>
        <v>1.0454545454545454</v>
      </c>
      <c r="S55">
        <f t="shared" si="13"/>
        <v>0.91666666666666663</v>
      </c>
      <c r="T55">
        <f t="shared" si="14"/>
        <v>1.05</v>
      </c>
    </row>
    <row r="56" spans="1:20">
      <c r="A56" t="s">
        <v>76</v>
      </c>
      <c r="B56" t="s">
        <v>67</v>
      </c>
      <c r="C56" t="s">
        <v>5</v>
      </c>
      <c r="D56">
        <f t="shared" ref="D56:K56" si="20">D40/D10</f>
        <v>0.48780487804878048</v>
      </c>
      <c r="E56">
        <f t="shared" si="20"/>
        <v>0.37919463087248323</v>
      </c>
      <c r="F56">
        <f t="shared" si="20"/>
        <v>0.56818181818181823</v>
      </c>
      <c r="G56">
        <f t="shared" si="20"/>
        <v>0.67307692307692313</v>
      </c>
      <c r="H56">
        <f t="shared" si="20"/>
        <v>0.66013071895424835</v>
      </c>
      <c r="I56">
        <f t="shared" si="20"/>
        <v>0.63822525597269619</v>
      </c>
      <c r="J56">
        <f t="shared" si="20"/>
        <v>0.62681159420289856</v>
      </c>
      <c r="K56">
        <f t="shared" si="20"/>
        <v>0.62403100775193798</v>
      </c>
      <c r="L56" t="s">
        <v>77</v>
      </c>
      <c r="N56">
        <f t="shared" si="16"/>
        <v>0.77734899328859064</v>
      </c>
      <c r="O56">
        <f t="shared" si="9"/>
        <v>1.498390989541432</v>
      </c>
      <c r="P56">
        <f t="shared" si="10"/>
        <v>1.1846153846153846</v>
      </c>
      <c r="Q56">
        <f t="shared" si="11"/>
        <v>0.98076563958916896</v>
      </c>
      <c r="R56">
        <f t="shared" si="12"/>
        <v>0.96681647686952987</v>
      </c>
      <c r="S56">
        <f t="shared" si="13"/>
        <v>0.98211656203983577</v>
      </c>
      <c r="T56">
        <f t="shared" si="14"/>
        <v>0.99556391988170456</v>
      </c>
    </row>
    <row r="57" spans="1:20">
      <c r="A57" t="s">
        <v>76</v>
      </c>
      <c r="B57" t="s">
        <v>67</v>
      </c>
      <c r="C57" t="s">
        <v>3</v>
      </c>
      <c r="D57">
        <f t="shared" ref="D57:K57" si="21">D41/D11</f>
        <v>0.18429752066115704</v>
      </c>
      <c r="E57">
        <f t="shared" si="21"/>
        <v>0.38227334235453314</v>
      </c>
      <c r="F57">
        <f t="shared" si="21"/>
        <v>0.74499677211103943</v>
      </c>
      <c r="G57">
        <f t="shared" si="21"/>
        <v>0.87619047619047619</v>
      </c>
      <c r="H57">
        <f t="shared" si="21"/>
        <v>0.76980365605958023</v>
      </c>
      <c r="I57">
        <f t="shared" si="21"/>
        <v>0.67555217060167561</v>
      </c>
      <c r="J57">
        <f t="shared" si="21"/>
        <v>0.64171122994652408</v>
      </c>
      <c r="K57">
        <f t="shared" si="21"/>
        <v>0.62991266375545851</v>
      </c>
      <c r="L57" t="s">
        <v>77</v>
      </c>
      <c r="N57">
        <f t="shared" si="16"/>
        <v>2.0742185840761662</v>
      </c>
      <c r="O57">
        <f t="shared" si="9"/>
        <v>1.9488588127081705</v>
      </c>
      <c r="P57">
        <f t="shared" si="10"/>
        <v>1.1760996946438886</v>
      </c>
      <c r="Q57">
        <f t="shared" si="11"/>
        <v>0.87858025963321662</v>
      </c>
      <c r="R57">
        <f t="shared" si="12"/>
        <v>0.87756425327939747</v>
      </c>
      <c r="S57">
        <f t="shared" si="13"/>
        <v>0.94990625131881179</v>
      </c>
      <c r="T57">
        <f t="shared" si="14"/>
        <v>0.98161390101892287</v>
      </c>
    </row>
    <row r="58" spans="1:20">
      <c r="A58" t="s">
        <v>76</v>
      </c>
      <c r="B58" t="s">
        <v>67</v>
      </c>
      <c r="C58" t="s">
        <v>10</v>
      </c>
      <c r="D58">
        <f t="shared" ref="D58:K58" si="22">D42/D12</f>
        <v>0.4573643410852713</v>
      </c>
      <c r="E58">
        <f t="shared" si="22"/>
        <v>0.48717948717948717</v>
      </c>
      <c r="F58">
        <f t="shared" si="22"/>
        <v>0.6619718309859155</v>
      </c>
      <c r="G58">
        <f t="shared" si="22"/>
        <v>0.69696969696969702</v>
      </c>
      <c r="H58">
        <f t="shared" si="22"/>
        <v>0.66436781609195406</v>
      </c>
      <c r="I58">
        <f t="shared" si="22"/>
        <v>0.64462809917355368</v>
      </c>
      <c r="J58">
        <f t="shared" si="22"/>
        <v>0.63492063492063489</v>
      </c>
      <c r="K58">
        <f t="shared" si="22"/>
        <v>0.62886597938144329</v>
      </c>
      <c r="L58" t="s">
        <v>77</v>
      </c>
      <c r="N58">
        <f t="shared" si="16"/>
        <v>1.0651890482398958</v>
      </c>
      <c r="O58">
        <f t="shared" si="9"/>
        <v>1.3587842846553002</v>
      </c>
      <c r="P58">
        <f t="shared" si="10"/>
        <v>1.0528691166989039</v>
      </c>
      <c r="Q58">
        <f t="shared" si="11"/>
        <v>0.95322338830584707</v>
      </c>
      <c r="R58">
        <f t="shared" si="12"/>
        <v>0.9702879693442763</v>
      </c>
      <c r="S58">
        <f t="shared" si="13"/>
        <v>0.98494098494098492</v>
      </c>
      <c r="T58">
        <f t="shared" si="14"/>
        <v>0.99046391752577323</v>
      </c>
    </row>
    <row r="59" spans="1:20">
      <c r="A59" t="s">
        <v>76</v>
      </c>
      <c r="B59" t="s">
        <v>67</v>
      </c>
      <c r="C59" t="s">
        <v>0</v>
      </c>
      <c r="D59">
        <f t="shared" ref="D59:K59" si="23">D43/D13</f>
        <v>0.11773700305810397</v>
      </c>
      <c r="E59">
        <f t="shared" si="23"/>
        <v>0.12203023758099352</v>
      </c>
      <c r="F59">
        <f t="shared" si="23"/>
        <v>0.22395023328149299</v>
      </c>
      <c r="G59">
        <f t="shared" si="23"/>
        <v>0.44339025932953829</v>
      </c>
      <c r="H59">
        <f t="shared" si="23"/>
        <v>0.64148877941981386</v>
      </c>
      <c r="I59">
        <f t="shared" si="23"/>
        <v>0.67654573326520184</v>
      </c>
      <c r="J59">
        <f t="shared" si="23"/>
        <v>0.65474974463738511</v>
      </c>
      <c r="K59">
        <f t="shared" si="23"/>
        <v>0.63581267217630855</v>
      </c>
      <c r="L59" t="s">
        <v>77</v>
      </c>
      <c r="N59">
        <f t="shared" si="16"/>
        <v>1.0364646152983086</v>
      </c>
      <c r="O59">
        <f t="shared" si="9"/>
        <v>1.8352027966253319</v>
      </c>
      <c r="P59">
        <f t="shared" si="10"/>
        <v>1.9798606718673135</v>
      </c>
      <c r="Q59">
        <f t="shared" si="11"/>
        <v>1.4467813983776401</v>
      </c>
      <c r="R59">
        <f t="shared" si="12"/>
        <v>1.0546493640576142</v>
      </c>
      <c r="S59">
        <f t="shared" si="13"/>
        <v>0.96778342164302311</v>
      </c>
      <c r="T59">
        <f t="shared" si="14"/>
        <v>0.97107738855008741</v>
      </c>
    </row>
    <row r="60" spans="1:20">
      <c r="A60" t="s">
        <v>76</v>
      </c>
      <c r="B60" t="s">
        <v>67</v>
      </c>
      <c r="C60" t="s">
        <v>9</v>
      </c>
      <c r="D60">
        <f t="shared" ref="D60:K60" si="24">D44/D14</f>
        <v>0.23636363636363636</v>
      </c>
      <c r="E60">
        <f t="shared" si="24"/>
        <v>0.30712979890310788</v>
      </c>
      <c r="F60">
        <f t="shared" si="24"/>
        <v>0.52220520673813176</v>
      </c>
      <c r="G60">
        <f t="shared" si="24"/>
        <v>0.62225274725274726</v>
      </c>
      <c r="H60">
        <f t="shared" si="24"/>
        <v>0.63102998696219037</v>
      </c>
      <c r="I60">
        <f t="shared" si="24"/>
        <v>0.62729658792650922</v>
      </c>
      <c r="J60">
        <f t="shared" si="24"/>
        <v>0.62430939226519333</v>
      </c>
      <c r="K60">
        <f t="shared" si="24"/>
        <v>0.6223241590214067</v>
      </c>
      <c r="L60" t="s">
        <v>77</v>
      </c>
      <c r="N60">
        <f t="shared" si="16"/>
        <v>1.2993953030516103</v>
      </c>
      <c r="O60">
        <f t="shared" si="9"/>
        <v>1.7002752862247503</v>
      </c>
      <c r="P60">
        <f t="shared" si="10"/>
        <v>1.1915866391672842</v>
      </c>
      <c r="Q60">
        <f t="shared" si="11"/>
        <v>1.014105586111423</v>
      </c>
      <c r="R60">
        <f t="shared" si="12"/>
        <v>0.99408364243725733</v>
      </c>
      <c r="S60">
        <f t="shared" si="13"/>
        <v>0.99523798515915751</v>
      </c>
      <c r="T60">
        <f t="shared" si="14"/>
        <v>0.99682011312278429</v>
      </c>
    </row>
    <row r="61" spans="1:20">
      <c r="A61" t="s">
        <v>76</v>
      </c>
      <c r="B61" t="s">
        <v>67</v>
      </c>
      <c r="C61" t="s">
        <v>11</v>
      </c>
      <c r="D61">
        <f t="shared" ref="D61:K61" si="25">D45/D15</f>
        <v>0.10856269113149847</v>
      </c>
      <c r="E61">
        <f t="shared" si="25"/>
        <v>0.14733178654292342</v>
      </c>
      <c r="F61">
        <f t="shared" si="25"/>
        <v>0.29080118694362017</v>
      </c>
      <c r="G61">
        <f t="shared" si="25"/>
        <v>0.55190771960958296</v>
      </c>
      <c r="H61">
        <f t="shared" si="25"/>
        <v>0.66666666666666663</v>
      </c>
      <c r="I61">
        <f t="shared" si="25"/>
        <v>0.67045454545454541</v>
      </c>
      <c r="J61">
        <f t="shared" si="25"/>
        <v>0.64666666666666661</v>
      </c>
      <c r="K61">
        <f t="shared" si="25"/>
        <v>0.63256325632563259</v>
      </c>
      <c r="L61" t="s">
        <v>77</v>
      </c>
      <c r="N61">
        <f t="shared" si="16"/>
        <v>1.3571125126629848</v>
      </c>
      <c r="O61">
        <f t="shared" si="9"/>
        <v>1.9737844342157529</v>
      </c>
      <c r="P61">
        <f t="shared" si="10"/>
        <v>1.8978867500860148</v>
      </c>
      <c r="Q61">
        <f t="shared" si="11"/>
        <v>1.207931404072883</v>
      </c>
      <c r="R61">
        <f t="shared" si="12"/>
        <v>1.0056818181818181</v>
      </c>
      <c r="S61">
        <f t="shared" si="13"/>
        <v>0.9645197740112994</v>
      </c>
      <c r="T61">
        <f t="shared" si="14"/>
        <v>0.97819060256541135</v>
      </c>
    </row>
    <row r="62" spans="1:20">
      <c r="A62" t="s">
        <v>76</v>
      </c>
      <c r="B62" t="s">
        <v>67</v>
      </c>
      <c r="C62" t="s">
        <v>4</v>
      </c>
      <c r="D62">
        <f t="shared" ref="D62:K62" si="26">D46/D16</f>
        <v>0.27049180327868855</v>
      </c>
      <c r="E62">
        <f t="shared" si="26"/>
        <v>0.35483870967741937</v>
      </c>
      <c r="F62">
        <f t="shared" si="26"/>
        <v>0.63200000000000001</v>
      </c>
      <c r="G62">
        <f t="shared" si="26"/>
        <v>0.66666666666666663</v>
      </c>
      <c r="H62">
        <f t="shared" si="26"/>
        <v>0.64655172413793105</v>
      </c>
      <c r="I62">
        <f t="shared" si="26"/>
        <v>0.62962962962962965</v>
      </c>
      <c r="J62">
        <f t="shared" si="26"/>
        <v>0.6262626262626263</v>
      </c>
      <c r="K62">
        <f t="shared" si="26"/>
        <v>0.61538461538461542</v>
      </c>
      <c r="L62" t="s">
        <v>77</v>
      </c>
      <c r="N62">
        <f t="shared" si="16"/>
        <v>1.3118279569892473</v>
      </c>
      <c r="O62">
        <f t="shared" si="9"/>
        <v>1.7810909090909091</v>
      </c>
      <c r="P62">
        <f t="shared" si="10"/>
        <v>1.0548523206751055</v>
      </c>
      <c r="Q62">
        <f t="shared" si="11"/>
        <v>0.96982758620689657</v>
      </c>
      <c r="R62">
        <f t="shared" si="12"/>
        <v>0.97382716049382712</v>
      </c>
      <c r="S62">
        <f t="shared" si="13"/>
        <v>0.99465240641711228</v>
      </c>
      <c r="T62">
        <f t="shared" si="14"/>
        <v>0.98263027295285355</v>
      </c>
    </row>
    <row r="63" spans="1:20">
      <c r="A63" t="s">
        <v>76</v>
      </c>
      <c r="B63" t="s">
        <v>67</v>
      </c>
      <c r="C63" t="s">
        <v>8</v>
      </c>
      <c r="D63">
        <f t="shared" ref="D63:K63" si="27">D47/D17</f>
        <v>0.76744186046511631</v>
      </c>
      <c r="E63">
        <f t="shared" si="27"/>
        <v>0.77083333333333337</v>
      </c>
      <c r="F63">
        <f t="shared" si="27"/>
        <v>0.66</v>
      </c>
      <c r="G63">
        <f t="shared" si="27"/>
        <v>0.64583333333333337</v>
      </c>
      <c r="H63">
        <f t="shared" si="27"/>
        <v>0.63636363636363635</v>
      </c>
      <c r="I63">
        <f t="shared" si="27"/>
        <v>0.6428571428571429</v>
      </c>
      <c r="J63">
        <f t="shared" si="27"/>
        <v>0.6097560975609756</v>
      </c>
      <c r="K63">
        <f t="shared" si="27"/>
        <v>0.63157894736842102</v>
      </c>
      <c r="L63" t="s">
        <v>77</v>
      </c>
      <c r="N63">
        <f t="shared" si="16"/>
        <v>1.0044191919191918</v>
      </c>
      <c r="O63">
        <f t="shared" si="9"/>
        <v>0.85621621621621624</v>
      </c>
      <c r="P63">
        <f t="shared" si="10"/>
        <v>0.97853535353535359</v>
      </c>
      <c r="Q63">
        <f t="shared" si="11"/>
        <v>0.98533724340175943</v>
      </c>
      <c r="R63">
        <f t="shared" si="12"/>
        <v>1.0102040816326532</v>
      </c>
      <c r="S63">
        <f t="shared" si="13"/>
        <v>0.94850948509485089</v>
      </c>
      <c r="T63">
        <f t="shared" si="14"/>
        <v>1.0357894736842106</v>
      </c>
    </row>
    <row r="64" spans="1:20">
      <c r="A64" t="s">
        <v>76</v>
      </c>
      <c r="B64" t="s">
        <v>67</v>
      </c>
      <c r="C64" t="s">
        <v>6</v>
      </c>
      <c r="D64">
        <f t="shared" ref="D64:K64" si="28">D48/D18</f>
        <v>4.700352526439483E-2</v>
      </c>
      <c r="E64">
        <f t="shared" si="28"/>
        <v>7.0837166513339461E-2</v>
      </c>
      <c r="F64">
        <f t="shared" si="28"/>
        <v>0.16226415094339622</v>
      </c>
      <c r="G64">
        <f t="shared" si="28"/>
        <v>0.38690074274139097</v>
      </c>
      <c r="H64">
        <f t="shared" si="28"/>
        <v>0.54996776273372017</v>
      </c>
      <c r="I64">
        <f t="shared" si="28"/>
        <v>0.61644736842105263</v>
      </c>
      <c r="J64">
        <f t="shared" si="28"/>
        <v>0.625</v>
      </c>
      <c r="K64">
        <f t="shared" si="28"/>
        <v>0.62354892205638479</v>
      </c>
      <c r="L64" t="s">
        <v>77</v>
      </c>
      <c r="N64">
        <f t="shared" si="16"/>
        <v>1.5070607175712971</v>
      </c>
      <c r="O64">
        <f t="shared" si="9"/>
        <v>2.2906640529282041</v>
      </c>
      <c r="P64">
        <f t="shared" si="10"/>
        <v>2.3843882982899678</v>
      </c>
      <c r="Q64">
        <f t="shared" si="11"/>
        <v>1.4214699068213605</v>
      </c>
      <c r="R64">
        <f t="shared" si="12"/>
        <v>1.1208790954525822</v>
      </c>
      <c r="S64">
        <f t="shared" si="13"/>
        <v>1.0138740661686232</v>
      </c>
      <c r="T64">
        <f t="shared" si="14"/>
        <v>0.99767827529021569</v>
      </c>
    </row>
    <row r="66" spans="1:10">
      <c r="A66" t="s">
        <v>78</v>
      </c>
      <c r="B66" t="s">
        <v>67</v>
      </c>
      <c r="C66" t="s">
        <v>12</v>
      </c>
      <c r="D66">
        <f>LOG(N51,N20)</f>
        <v>4.7306539006595165E-4</v>
      </c>
      <c r="E66">
        <f>LOG(O51,O20)</f>
        <v>-2.8053336836264701E-2</v>
      </c>
      <c r="F66">
        <f>LOG(P51,P20)</f>
        <v>4.4823477464401949E-4</v>
      </c>
      <c r="G66">
        <f>LOG(Q51,Q20)</f>
        <v>-1.6024993521401049E-2</v>
      </c>
      <c r="H66">
        <f>LOG(R51,R20)</f>
        <v>7.8468697704888075E-3</v>
      </c>
      <c r="I66">
        <f>LOG(S51,S20)</f>
        <v>-1.3019093751676144E-2</v>
      </c>
      <c r="J66">
        <f>LOG(T51,T20)</f>
        <v>-1.2234563373649374E-2</v>
      </c>
    </row>
    <row r="67" spans="1:10">
      <c r="A67" t="s">
        <v>78</v>
      </c>
      <c r="B67" t="s">
        <v>67</v>
      </c>
      <c r="C67" t="s">
        <v>2</v>
      </c>
      <c r="D67">
        <f>LOG(N52,N21)</f>
        <v>-0.29616911272593244</v>
      </c>
      <c r="E67">
        <f>LOG(O52,O21)</f>
        <v>-0.12933111057051566</v>
      </c>
      <c r="F67">
        <f>LOG(P52,P21)</f>
        <v>-8.9256392638190921E-2</v>
      </c>
      <c r="G67">
        <f>LOG(Q52,Q21)</f>
        <v>-0.10919846211569534</v>
      </c>
      <c r="H67">
        <f>LOG(R52,R21)</f>
        <v>3.1009091964973614E-2</v>
      </c>
      <c r="I67">
        <f>LOG(S52,S21)</f>
        <v>0.12179670862640408</v>
      </c>
      <c r="J67">
        <f>LOG(T52,T21)</f>
        <v>-0.28696134702683956</v>
      </c>
    </row>
    <row r="68" spans="1:10">
      <c r="A68" t="s">
        <v>78</v>
      </c>
      <c r="B68" t="s">
        <v>67</v>
      </c>
      <c r="C68" t="s">
        <v>13</v>
      </c>
      <c r="D68">
        <f>LOG(N53,N22)</f>
        <v>-9.1404932068134659E-2</v>
      </c>
      <c r="E68">
        <f>LOG(O53,O22)</f>
        <v>-0.10306127322836989</v>
      </c>
      <c r="F68">
        <f>LOG(P53,P22)</f>
        <v>-8.9088188720467629E-2</v>
      </c>
      <c r="G68">
        <f>LOG(Q53,Q22)</f>
        <v>-7.1134772487040851E-2</v>
      </c>
      <c r="H68">
        <f>LOG(R53,R22)</f>
        <v>-3.9792916894415671E-2</v>
      </c>
      <c r="I68">
        <f>LOG(S53,S22)</f>
        <v>-4.3468447361366506E-2</v>
      </c>
      <c r="J68">
        <f>LOG(T53,T22)</f>
        <v>-2.1156404401738264E-2</v>
      </c>
    </row>
    <row r="69" spans="1:10">
      <c r="A69" t="s">
        <v>78</v>
      </c>
      <c r="B69" t="s">
        <v>67</v>
      </c>
      <c r="C69" t="s">
        <v>7</v>
      </c>
      <c r="D69">
        <f>LOG(N54,N23)</f>
        <v>-0.11372648668097009</v>
      </c>
      <c r="E69">
        <f>LOG(O54,O23)</f>
        <v>-1.50168928996758E-2</v>
      </c>
      <c r="F69">
        <f>LOG(P54,P23)</f>
        <v>-1.8594367357092034E-2</v>
      </c>
      <c r="G69">
        <f>LOG(Q54,Q23)</f>
        <v>-9.0652076630582445E-2</v>
      </c>
      <c r="H69">
        <f>LOG(R54,R23)</f>
        <v>-4.2893082709937219E-2</v>
      </c>
      <c r="I69">
        <f>LOG(S54,S23)</f>
        <v>2.7637684207346962E-2</v>
      </c>
      <c r="J69">
        <f>LOG(T54,T23)</f>
        <v>-6.605622251014219E-2</v>
      </c>
    </row>
    <row r="70" spans="1:10">
      <c r="A70" t="s">
        <v>78</v>
      </c>
      <c r="B70" t="s">
        <v>67</v>
      </c>
      <c r="C70" t="s">
        <v>1</v>
      </c>
      <c r="D70">
        <f>LOG(N55,N24)</f>
        <v>-0.1645334766845917</v>
      </c>
      <c r="E70">
        <f>LOG(O55,O24)</f>
        <v>-0.15668035153243198</v>
      </c>
      <c r="F70">
        <f>LOG(P55,P24)</f>
        <v>-0.14448472523076394</v>
      </c>
      <c r="G70">
        <f>LOG(Q55,Q24)</f>
        <v>0.14851399385087899</v>
      </c>
      <c r="H70">
        <f>LOG(R55,R24)</f>
        <v>0.14662778165123935</v>
      </c>
      <c r="I70">
        <f>LOG(S55,S24)</f>
        <v>-0.3017296313250783</v>
      </c>
      <c r="J70">
        <f>LOG(T55,T24)</f>
        <v>0.17688419318089252</v>
      </c>
    </row>
    <row r="71" spans="1:10">
      <c r="A71" t="s">
        <v>78</v>
      </c>
      <c r="B71" t="s">
        <v>67</v>
      </c>
      <c r="C71" t="s">
        <v>5</v>
      </c>
      <c r="D71">
        <f>LOG(N56,N25)</f>
        <v>0.94063278992622201</v>
      </c>
      <c r="E71">
        <f>LOG(O56,O25)</f>
        <v>0.85652005460974689</v>
      </c>
      <c r="F71">
        <f>LOG(P56,P25)</f>
        <v>0.32774285585538732</v>
      </c>
      <c r="G71">
        <f>LOG(Q56,Q25)</f>
        <v>-3.3567919356894758E-2</v>
      </c>
      <c r="H71">
        <f>LOG(R56,R25)</f>
        <v>-7.0126678035935197E-2</v>
      </c>
      <c r="I71">
        <f>LOG(S56,S25)</f>
        <v>-4.0934669387824127E-2</v>
      </c>
      <c r="J71">
        <f>LOG(T56,T25)</f>
        <v>-1.0865727246856874E-2</v>
      </c>
    </row>
    <row r="72" spans="1:10">
      <c r="A72" t="s">
        <v>78</v>
      </c>
      <c r="B72" t="s">
        <v>67</v>
      </c>
      <c r="C72" t="s">
        <v>3</v>
      </c>
      <c r="D72">
        <f>LOG(N57,N26)</f>
        <v>1.0137141780936658</v>
      </c>
      <c r="E72">
        <f>LOG(O57,O26)</f>
        <v>0.89226930524657133</v>
      </c>
      <c r="F72">
        <f>LOG(P57,P26)</f>
        <v>0.24448308432064553</v>
      </c>
      <c r="G72">
        <f>LOG(Q57,Q26)</f>
        <v>-0.25179153065346932</v>
      </c>
      <c r="H72">
        <f>LOG(R57,R26)</f>
        <v>-0.21902340295617548</v>
      </c>
      <c r="I72">
        <f>LOG(S57,S26)</f>
        <v>-0.10283461523257317</v>
      </c>
      <c r="J72">
        <f>LOG(T57,T26)</f>
        <v>-4.3355656781707469E-2</v>
      </c>
    </row>
    <row r="73" spans="1:10">
      <c r="A73" t="s">
        <v>78</v>
      </c>
      <c r="B73" t="s">
        <v>67</v>
      </c>
      <c r="C73" t="s">
        <v>10</v>
      </c>
      <c r="D73">
        <f>LOG(N58,N27)</f>
        <v>1.0614348379644045</v>
      </c>
      <c r="E73">
        <f>LOG(O58,O27)</f>
        <v>0.63184539959834907</v>
      </c>
      <c r="F73">
        <f>LOG(P58,P27)</f>
        <v>0.10574150965887323</v>
      </c>
      <c r="G73">
        <f>LOG(Q58,Q27)</f>
        <v>-9.0247514731603057E-2</v>
      </c>
      <c r="H73">
        <f>LOG(R58,R27)</f>
        <v>-8.5344778967908111E-2</v>
      </c>
      <c r="I73">
        <f>LOG(S58,S27)</f>
        <v>-4.998619702217922E-2</v>
      </c>
      <c r="J73">
        <f>LOG(T58,T27)</f>
        <v>-3.6049028909220571E-2</v>
      </c>
    </row>
    <row r="74" spans="1:10">
      <c r="A74" t="s">
        <v>78</v>
      </c>
      <c r="B74" t="s">
        <v>67</v>
      </c>
      <c r="C74" t="s">
        <v>0</v>
      </c>
      <c r="D74">
        <f>LOG(N59,N28)</f>
        <v>0.98481808448728303</v>
      </c>
      <c r="E74">
        <f>LOG(O59,O28)</f>
        <v>1.0915957770985769</v>
      </c>
      <c r="F74">
        <f>LOG(P59,P28)</f>
        <v>1.0814872618086075</v>
      </c>
      <c r="G74">
        <f>LOG(Q59,Q28)</f>
        <v>0.65305279644284975</v>
      </c>
      <c r="H74">
        <f>LOG(R59,R28)</f>
        <v>0.12493920237740018</v>
      </c>
      <c r="I74">
        <f>LOG(S59,S28)</f>
        <v>-5.9831117922232641E-2</v>
      </c>
      <c r="J74">
        <f>LOG(T59,T28)</f>
        <v>-5.9295661803926571E-2</v>
      </c>
    </row>
    <row r="75" spans="1:10">
      <c r="A75" t="s">
        <v>78</v>
      </c>
      <c r="B75" t="s">
        <v>67</v>
      </c>
      <c r="C75" t="s">
        <v>9</v>
      </c>
      <c r="D75">
        <f>LOG(N60,N29)</f>
        <v>1.2772457944282707</v>
      </c>
      <c r="E75">
        <f>LOG(O60,O29)</f>
        <v>0.96046995310247496</v>
      </c>
      <c r="F75">
        <f>LOG(P60,P29)</f>
        <v>0.31886672099837765</v>
      </c>
      <c r="G75">
        <f>LOG(Q60,Q29)</f>
        <v>2.3070016599723409E-2</v>
      </c>
      <c r="H75">
        <f>LOG(R60,R29)</f>
        <v>-1.4745953606558193E-2</v>
      </c>
      <c r="I75">
        <f>LOG(S60,S29)</f>
        <v>-1.3953641870109534E-2</v>
      </c>
      <c r="J75">
        <f>LOG(T60,T29)</f>
        <v>-1.0726126612833503E-2</v>
      </c>
    </row>
    <row r="76" spans="1:10">
      <c r="A76" t="s">
        <v>78</v>
      </c>
      <c r="B76" t="s">
        <v>67</v>
      </c>
      <c r="C76" t="s">
        <v>11</v>
      </c>
      <c r="D76">
        <f>LOG(N61,N30)</f>
        <v>1.0552973919664244</v>
      </c>
      <c r="E76">
        <f>LOG(O61,O30)</f>
        <v>1.1011526165260979</v>
      </c>
      <c r="F76">
        <f>LOG(P61,P30)</f>
        <v>0.96254632915073757</v>
      </c>
      <c r="G76">
        <f>LOG(Q61,Q30)</f>
        <v>0.40402936198823436</v>
      </c>
      <c r="H76">
        <f>LOG(R61,R30)</f>
        <v>1.1777418817757606E-2</v>
      </c>
      <c r="I76">
        <f>LOG(S61,S30)</f>
        <v>-7.1398896007516838E-2</v>
      </c>
      <c r="J76">
        <f>LOG(T61,T30)</f>
        <v>-4.9610488557913002E-2</v>
      </c>
    </row>
    <row r="77" spans="1:10">
      <c r="A77" t="s">
        <v>78</v>
      </c>
      <c r="B77" t="s">
        <v>67</v>
      </c>
      <c r="C77" t="s">
        <v>4</v>
      </c>
      <c r="D77">
        <f>LOG(N62,N31)</f>
        <v>1.1141089864226463</v>
      </c>
      <c r="E77">
        <f>LOG(O62,O31)</f>
        <v>0.77287180499315966</v>
      </c>
      <c r="F77">
        <f>LOG(P62,P31)</f>
        <v>7.6454020877628995E-2</v>
      </c>
      <c r="G77">
        <f>LOG(Q62,Q31)</f>
        <v>-4.745574390505479E-2</v>
      </c>
      <c r="H77">
        <f>LOG(R62,R31)</f>
        <v>-6.5786677375637273E-2</v>
      </c>
      <c r="I77">
        <f>LOG(S62,S31)</f>
        <v>-1.5074027787646478E-2</v>
      </c>
      <c r="J77">
        <f>LOG(T62,T31)</f>
        <v>-5.4041019874204753E-2</v>
      </c>
    </row>
    <row r="78" spans="1:10">
      <c r="A78" t="s">
        <v>78</v>
      </c>
      <c r="B78" t="s">
        <v>67</v>
      </c>
      <c r="C78" t="s">
        <v>8</v>
      </c>
      <c r="D78">
        <f>LOG(N63,N32)</f>
        <v>5.8216301405563178E-3</v>
      </c>
      <c r="E78">
        <f>LOG(O63,O32)</f>
        <v>-0.19409587348943463</v>
      </c>
      <c r="F78">
        <f>LOG(P63,P32)</f>
        <v>-3.877656332972871E-2</v>
      </c>
      <c r="G78">
        <f>LOG(Q63,Q32)</f>
        <v>-5.1849492773038568E-2</v>
      </c>
      <c r="H78">
        <f>LOG(R63,R32)</f>
        <v>4.2204225550374973E-2</v>
      </c>
      <c r="I78">
        <f>LOG(S63,S32)</f>
        <v>-0.26615612560943874</v>
      </c>
      <c r="J78">
        <f>LOG(T63,T32)</f>
        <v>0.20885679669136134</v>
      </c>
    </row>
    <row r="79" spans="1:10">
      <c r="A79" t="s">
        <v>78</v>
      </c>
      <c r="B79" t="s">
        <v>67</v>
      </c>
      <c r="C79" t="s">
        <v>6</v>
      </c>
      <c r="D79">
        <f>LOG(N64,N33)</f>
        <v>1.1680764794877965</v>
      </c>
      <c r="E79">
        <f>LOG(O64,O33)</f>
        <v>1.3595146567500096</v>
      </c>
      <c r="F79">
        <f>LOG(P64,P33)</f>
        <v>1.3511719030165417</v>
      </c>
      <c r="G79">
        <f>LOG(Q64,Q33)</f>
        <v>0.75752154397798743</v>
      </c>
      <c r="H79">
        <f>LOG(R64,R33)</f>
        <v>0.22446388523341845</v>
      </c>
      <c r="I79">
        <f>LOG(S64,S33)</f>
        <v>2.3460280763413621E-2</v>
      </c>
      <c r="J79">
        <f>LOG(T64,T33)</f>
        <v>-4.5107815685697904E-3</v>
      </c>
    </row>
    <row r="81" spans="2:12">
      <c r="G81" t="s">
        <v>25</v>
      </c>
      <c r="I81" t="s">
        <v>26</v>
      </c>
      <c r="J81" t="s">
        <v>27</v>
      </c>
      <c r="K81" t="s">
        <v>28</v>
      </c>
      <c r="L81" t="s">
        <v>29</v>
      </c>
    </row>
    <row r="82" spans="2:12">
      <c r="B82" t="s">
        <v>22</v>
      </c>
      <c r="C82" t="s">
        <v>14</v>
      </c>
      <c r="D82" t="s">
        <v>63</v>
      </c>
      <c r="E82" t="s">
        <v>79</v>
      </c>
      <c r="G82" t="s">
        <v>63</v>
      </c>
      <c r="H82" t="s">
        <v>79</v>
      </c>
      <c r="I82" s="1">
        <v>0</v>
      </c>
      <c r="J82">
        <f t="shared" ref="J82:J93" si="29">I83</f>
        <v>0.1</v>
      </c>
      <c r="K82" t="str">
        <f t="shared" ref="K82:K94" si="30">I82&amp;"-"&amp;J82</f>
        <v>0-0.1</v>
      </c>
      <c r="L82">
        <f>AVERAGEIFS($H$83:$H$180,$G$83:$G$180,"&gt;"&amp;I82,$G$83:$G$180,"&lt;"&amp;J82)</f>
        <v>1.263795568118903</v>
      </c>
    </row>
    <row r="83" spans="2:12">
      <c r="B83">
        <v>1990</v>
      </c>
      <c r="C83" t="s">
        <v>12</v>
      </c>
      <c r="D83">
        <f>VLOOKUP($C83,$C$51:$K$64,MATCH($B83,$C$50:$K$50,0),FALSE)</f>
        <v>0.3253012048192771</v>
      </c>
      <c r="E83">
        <f>VLOOKUP($C83,$C$66:$K$79,MATCH($B83,$C$50:$K$50,0),FALSE)</f>
        <v>4.7306539006595165E-4</v>
      </c>
      <c r="G83">
        <v>4.700352526439483E-2</v>
      </c>
      <c r="H83">
        <v>1.1680764794877965</v>
      </c>
      <c r="I83" s="1">
        <f>I82+0.1</f>
        <v>0.1</v>
      </c>
      <c r="J83">
        <f t="shared" si="29"/>
        <v>0.2</v>
      </c>
      <c r="K83" t="str">
        <f t="shared" si="30"/>
        <v>0.1-0.2</v>
      </c>
      <c r="L83">
        <f t="shared" ref="L83:L91" si="31">AVERAGEIFS($H$83:$H$180,$G$83:$G$180,"&gt;"&amp;I83,$G$83:$G$180,"&lt;"&amp;J83)</f>
        <v>1.0996249918647649</v>
      </c>
    </row>
    <row r="84" spans="2:12">
      <c r="B84">
        <v>1990</v>
      </c>
      <c r="C84" t="s">
        <v>2</v>
      </c>
      <c r="D84">
        <f t="shared" ref="D84:D147" si="32">VLOOKUP($C84,$C$51:$K$64,MATCH($B84,$C$50:$K$50,0),FALSE)</f>
        <v>0.34482758620689657</v>
      </c>
      <c r="E84">
        <f t="shared" ref="E84:E147" si="33">VLOOKUP($C84,$C$66:$K$79,MATCH($B84,$C$50:$K$50,0),FALSE)</f>
        <v>-0.29616911272593244</v>
      </c>
      <c r="G84">
        <v>7.0837166513339461E-2</v>
      </c>
      <c r="H84">
        <v>1.3595146567500096</v>
      </c>
      <c r="I84" s="1">
        <f>I83+0.1</f>
        <v>0.2</v>
      </c>
      <c r="J84">
        <f t="shared" si="29"/>
        <v>0.30000000000000004</v>
      </c>
      <c r="K84" t="str">
        <f t="shared" si="30"/>
        <v>0.2-0.3</v>
      </c>
      <c r="L84">
        <f t="shared" si="31"/>
        <v>1.1088470929525656</v>
      </c>
    </row>
    <row r="85" spans="2:12">
      <c r="B85">
        <v>1990</v>
      </c>
      <c r="C85" t="s">
        <v>13</v>
      </c>
      <c r="D85">
        <f t="shared" si="32"/>
        <v>0.51833740831295838</v>
      </c>
      <c r="E85">
        <f t="shared" si="33"/>
        <v>-9.1404932068134659E-2</v>
      </c>
      <c r="G85">
        <v>0.10856269113149847</v>
      </c>
      <c r="H85">
        <v>1.0552973919664244</v>
      </c>
      <c r="I85" s="1">
        <f>I84+0.1</f>
        <v>0.30000000000000004</v>
      </c>
      <c r="J85">
        <f t="shared" si="29"/>
        <v>0.4</v>
      </c>
      <c r="K85" t="str">
        <f t="shared" si="30"/>
        <v>0.3-0.4</v>
      </c>
      <c r="L85">
        <f t="shared" si="31"/>
        <v>0.12378267647366091</v>
      </c>
    </row>
    <row r="86" spans="2:12">
      <c r="B86">
        <v>1990</v>
      </c>
      <c r="C86" t="s">
        <v>7</v>
      </c>
      <c r="D86">
        <f t="shared" si="32"/>
        <v>0.65891472868217049</v>
      </c>
      <c r="E86">
        <f t="shared" si="33"/>
        <v>-0.11372648668097009</v>
      </c>
      <c r="G86">
        <v>0.11773700305810397</v>
      </c>
      <c r="H86">
        <v>0.98481808448728303</v>
      </c>
      <c r="I86" s="1">
        <f>I85+0.1</f>
        <v>0.4</v>
      </c>
      <c r="J86">
        <f t="shared" si="29"/>
        <v>0.5</v>
      </c>
      <c r="K86" t="str">
        <f t="shared" si="30"/>
        <v>0.4-0.5</v>
      </c>
      <c r="L86">
        <f t="shared" si="31"/>
        <v>0.33581389934075523</v>
      </c>
    </row>
    <row r="87" spans="2:12">
      <c r="B87">
        <v>1990</v>
      </c>
      <c r="C87" t="s">
        <v>1</v>
      </c>
      <c r="D87">
        <f t="shared" si="32"/>
        <v>0.38095238095238093</v>
      </c>
      <c r="E87">
        <f t="shared" si="33"/>
        <v>-0.1645334766845917</v>
      </c>
      <c r="G87">
        <v>0.12203023758099352</v>
      </c>
      <c r="H87">
        <v>1.0915957770985769</v>
      </c>
      <c r="I87" s="1">
        <f>I86+0.1</f>
        <v>0.5</v>
      </c>
      <c r="J87">
        <f t="shared" si="29"/>
        <v>0.6</v>
      </c>
      <c r="K87" t="str">
        <f t="shared" si="30"/>
        <v>0.5-0.6</v>
      </c>
      <c r="L87">
        <f t="shared" si="31"/>
        <v>0.18010610312981887</v>
      </c>
    </row>
    <row r="88" spans="2:12">
      <c r="B88">
        <v>1990</v>
      </c>
      <c r="C88" t="s">
        <v>5</v>
      </c>
      <c r="D88">
        <f t="shared" si="32"/>
        <v>0.48780487804878048</v>
      </c>
      <c r="E88">
        <f t="shared" si="33"/>
        <v>0.94063278992622201</v>
      </c>
      <c r="G88">
        <v>0.14733178654292342</v>
      </c>
      <c r="H88">
        <v>1.1011526165260979</v>
      </c>
      <c r="I88" s="1">
        <f>I87+0.1</f>
        <v>0.6</v>
      </c>
      <c r="J88">
        <f t="shared" si="29"/>
        <v>0.7</v>
      </c>
      <c r="K88" t="str">
        <f t="shared" si="30"/>
        <v>0.6-0.7</v>
      </c>
      <c r="L88">
        <f t="shared" si="31"/>
        <v>-2.7233076938040786E-2</v>
      </c>
    </row>
    <row r="89" spans="2:12">
      <c r="B89">
        <v>1990</v>
      </c>
      <c r="C89" t="s">
        <v>3</v>
      </c>
      <c r="D89">
        <f t="shared" si="32"/>
        <v>0.18429752066115704</v>
      </c>
      <c r="E89">
        <f t="shared" si="33"/>
        <v>1.0137141780936658</v>
      </c>
      <c r="G89">
        <v>0.16226415094339622</v>
      </c>
      <c r="H89">
        <v>1.3511719030165417</v>
      </c>
      <c r="I89" s="1">
        <f>I88+0.1</f>
        <v>0.7</v>
      </c>
      <c r="J89">
        <f t="shared" si="29"/>
        <v>0.79999999999999993</v>
      </c>
      <c r="K89" t="str">
        <f t="shared" si="30"/>
        <v>0.7-0.8</v>
      </c>
      <c r="L89">
        <f t="shared" si="31"/>
        <v>-4.0703640496102068E-2</v>
      </c>
    </row>
    <row r="90" spans="2:12">
      <c r="B90">
        <v>1990</v>
      </c>
      <c r="C90" t="s">
        <v>10</v>
      </c>
      <c r="D90">
        <f t="shared" si="32"/>
        <v>0.4573643410852713</v>
      </c>
      <c r="E90">
        <f t="shared" si="33"/>
        <v>1.0614348379644045</v>
      </c>
      <c r="G90">
        <v>0.18429752066115704</v>
      </c>
      <c r="H90">
        <v>1.0137141780936658</v>
      </c>
      <c r="I90" s="1">
        <f>I89+0.1</f>
        <v>0.79999999999999993</v>
      </c>
      <c r="J90">
        <f t="shared" si="29"/>
        <v>0.89999999999999991</v>
      </c>
      <c r="K90" t="str">
        <f t="shared" si="30"/>
        <v>0.8-0.9</v>
      </c>
      <c r="L90">
        <f t="shared" si="31"/>
        <v>-0.25179153065346932</v>
      </c>
    </row>
    <row r="91" spans="2:12">
      <c r="B91">
        <v>1990</v>
      </c>
      <c r="C91" t="s">
        <v>0</v>
      </c>
      <c r="D91">
        <f t="shared" si="32"/>
        <v>0.11773700305810397</v>
      </c>
      <c r="E91">
        <f t="shared" si="33"/>
        <v>0.98481808448728303</v>
      </c>
      <c r="G91">
        <v>0.22395023328149299</v>
      </c>
      <c r="H91">
        <v>1.0814872618086075</v>
      </c>
      <c r="I91" s="1">
        <f>I90+0.1</f>
        <v>0.89999999999999991</v>
      </c>
      <c r="J91">
        <f t="shared" si="29"/>
        <v>0.99999999999999989</v>
      </c>
      <c r="K91" t="str">
        <f t="shared" si="30"/>
        <v>0.9-1</v>
      </c>
      <c r="L91" t="e">
        <f t="shared" si="31"/>
        <v>#DIV/0!</v>
      </c>
    </row>
    <row r="92" spans="2:12">
      <c r="B92">
        <v>1990</v>
      </c>
      <c r="C92" t="s">
        <v>9</v>
      </c>
      <c r="D92">
        <f t="shared" si="32"/>
        <v>0.23636363636363636</v>
      </c>
      <c r="E92">
        <f t="shared" si="33"/>
        <v>1.2772457944282707</v>
      </c>
      <c r="G92">
        <v>0.23636363636363636</v>
      </c>
      <c r="H92">
        <v>1.2772457944282707</v>
      </c>
      <c r="I92" s="1">
        <f>I91+0.1</f>
        <v>0.99999999999999989</v>
      </c>
    </row>
    <row r="93" spans="2:12">
      <c r="B93">
        <v>1990</v>
      </c>
      <c r="C93" t="s">
        <v>11</v>
      </c>
      <c r="D93">
        <f t="shared" si="32"/>
        <v>0.10856269113149847</v>
      </c>
      <c r="E93">
        <f t="shared" si="33"/>
        <v>1.0552973919664244</v>
      </c>
      <c r="G93">
        <v>0.27049180327868855</v>
      </c>
      <c r="H93">
        <v>1.1141089864226463</v>
      </c>
      <c r="I93" s="1"/>
    </row>
    <row r="94" spans="2:12">
      <c r="B94">
        <v>1990</v>
      </c>
      <c r="C94" t="s">
        <v>4</v>
      </c>
      <c r="D94">
        <f t="shared" si="32"/>
        <v>0.27049180327868855</v>
      </c>
      <c r="E94">
        <f t="shared" si="33"/>
        <v>1.1141089864226463</v>
      </c>
      <c r="G94">
        <v>0.29080118694362017</v>
      </c>
      <c r="H94">
        <v>0.96254632915073757</v>
      </c>
      <c r="I94" s="1"/>
    </row>
    <row r="95" spans="2:12">
      <c r="B95">
        <v>1990</v>
      </c>
      <c r="C95" t="s">
        <v>8</v>
      </c>
      <c r="D95">
        <f t="shared" si="32"/>
        <v>0.76744186046511631</v>
      </c>
      <c r="E95">
        <f t="shared" si="33"/>
        <v>5.8216301405563178E-3</v>
      </c>
      <c r="G95">
        <v>0.3</v>
      </c>
      <c r="H95">
        <v>3.1009091964973614E-2</v>
      </c>
    </row>
    <row r="96" spans="2:12">
      <c r="B96">
        <v>1990</v>
      </c>
      <c r="C96" t="s">
        <v>6</v>
      </c>
      <c r="D96">
        <f t="shared" si="32"/>
        <v>4.700352526439483E-2</v>
      </c>
      <c r="E96">
        <f t="shared" si="33"/>
        <v>1.1680764794877965</v>
      </c>
      <c r="G96">
        <v>0.30232558139534882</v>
      </c>
      <c r="H96">
        <v>0.12179670862640408</v>
      </c>
    </row>
    <row r="97" spans="2:8">
      <c r="B97">
        <v>2005</v>
      </c>
      <c r="C97" t="s">
        <v>12</v>
      </c>
      <c r="D97">
        <f t="shared" si="32"/>
        <v>0.32534246575342468</v>
      </c>
      <c r="E97">
        <f t="shared" si="33"/>
        <v>-2.8053336836264701E-2</v>
      </c>
      <c r="G97">
        <v>0.30712979890310788</v>
      </c>
      <c r="H97">
        <v>0.96046995310247496</v>
      </c>
    </row>
    <row r="98" spans="2:8">
      <c r="B98">
        <v>2005</v>
      </c>
      <c r="C98" t="s">
        <v>2</v>
      </c>
      <c r="D98">
        <f t="shared" si="32"/>
        <v>0.3235294117647059</v>
      </c>
      <c r="E98">
        <f t="shared" si="33"/>
        <v>-0.12933111057051566</v>
      </c>
      <c r="G98">
        <v>0.30769230769230771</v>
      </c>
      <c r="H98">
        <v>-0.10919846211569534</v>
      </c>
    </row>
    <row r="99" spans="2:8">
      <c r="B99">
        <v>2005</v>
      </c>
      <c r="C99" t="s">
        <v>13</v>
      </c>
      <c r="D99">
        <f t="shared" si="32"/>
        <v>0.50638297872340421</v>
      </c>
      <c r="E99">
        <f t="shared" si="33"/>
        <v>-0.10306127322836989</v>
      </c>
      <c r="G99">
        <v>0.31111111111111112</v>
      </c>
      <c r="H99">
        <v>-0.28696134702683956</v>
      </c>
    </row>
    <row r="100" spans="2:8">
      <c r="B100">
        <v>2005</v>
      </c>
      <c r="C100" t="s">
        <v>7</v>
      </c>
      <c r="D100">
        <f t="shared" si="32"/>
        <v>0.64885496183206104</v>
      </c>
      <c r="E100">
        <f t="shared" si="33"/>
        <v>-1.50168928996758E-2</v>
      </c>
      <c r="G100">
        <v>0.31428571428571428</v>
      </c>
      <c r="H100">
        <v>-8.9256392638190921E-2</v>
      </c>
    </row>
    <row r="101" spans="2:8">
      <c r="B101">
        <v>2005</v>
      </c>
      <c r="C101" t="s">
        <v>1</v>
      </c>
      <c r="D101">
        <f t="shared" si="32"/>
        <v>0.36363636363636365</v>
      </c>
      <c r="E101">
        <f t="shared" si="33"/>
        <v>-0.15668035153243198</v>
      </c>
      <c r="G101">
        <v>0.32175925925925924</v>
      </c>
      <c r="H101">
        <v>-1.2234563373649374E-2</v>
      </c>
    </row>
    <row r="102" spans="2:8">
      <c r="B102">
        <v>2005</v>
      </c>
      <c r="C102" t="s">
        <v>5</v>
      </c>
      <c r="D102">
        <f t="shared" si="32"/>
        <v>0.37919463087248323</v>
      </c>
      <c r="E102">
        <f t="shared" si="33"/>
        <v>0.85652005460974689</v>
      </c>
      <c r="G102">
        <v>0.32207792207792207</v>
      </c>
      <c r="H102">
        <v>7.8468697704888075E-3</v>
      </c>
    </row>
    <row r="103" spans="2:8">
      <c r="B103">
        <v>2005</v>
      </c>
      <c r="C103" t="s">
        <v>3</v>
      </c>
      <c r="D103">
        <f t="shared" si="32"/>
        <v>0.38227334235453314</v>
      </c>
      <c r="E103">
        <f t="shared" si="33"/>
        <v>0.89226930524657133</v>
      </c>
      <c r="G103">
        <v>0.32266009852216748</v>
      </c>
      <c r="H103">
        <v>-1.3019093751676144E-2</v>
      </c>
    </row>
    <row r="104" spans="2:8">
      <c r="B104">
        <v>2005</v>
      </c>
      <c r="C104" t="s">
        <v>10</v>
      </c>
      <c r="D104">
        <f t="shared" si="32"/>
        <v>0.48717948717948717</v>
      </c>
      <c r="E104">
        <f t="shared" si="33"/>
        <v>0.63184539959834907</v>
      </c>
      <c r="G104">
        <v>0.32317073170731708</v>
      </c>
      <c r="H104">
        <v>4.4823477464401949E-4</v>
      </c>
    </row>
    <row r="105" spans="2:8">
      <c r="B105">
        <v>2005</v>
      </c>
      <c r="C105" t="s">
        <v>0</v>
      </c>
      <c r="D105">
        <f t="shared" si="32"/>
        <v>0.12203023758099352</v>
      </c>
      <c r="E105">
        <f t="shared" si="33"/>
        <v>1.0915957770985769</v>
      </c>
      <c r="G105">
        <v>0.32320441988950277</v>
      </c>
      <c r="H105">
        <v>-1.6024993521401049E-2</v>
      </c>
    </row>
    <row r="106" spans="2:8">
      <c r="B106">
        <v>2005</v>
      </c>
      <c r="C106" t="s">
        <v>9</v>
      </c>
      <c r="D106">
        <f t="shared" si="32"/>
        <v>0.30712979890310788</v>
      </c>
      <c r="E106">
        <f t="shared" si="33"/>
        <v>0.96046995310247496</v>
      </c>
      <c r="G106">
        <v>0.3235294117647059</v>
      </c>
      <c r="H106">
        <v>-0.12933111057051566</v>
      </c>
    </row>
    <row r="107" spans="2:8">
      <c r="B107">
        <v>2005</v>
      </c>
      <c r="C107" t="s">
        <v>11</v>
      </c>
      <c r="D107">
        <f t="shared" si="32"/>
        <v>0.14733178654292342</v>
      </c>
      <c r="E107">
        <f t="shared" si="33"/>
        <v>1.1011526165260979</v>
      </c>
      <c r="G107">
        <v>0.3253012048192771</v>
      </c>
      <c r="H107">
        <v>4.7306539006595165E-4</v>
      </c>
    </row>
    <row r="108" spans="2:8">
      <c r="B108">
        <v>2005</v>
      </c>
      <c r="C108" t="s">
        <v>4</v>
      </c>
      <c r="D108">
        <f t="shared" si="32"/>
        <v>0.35483870967741937</v>
      </c>
      <c r="E108">
        <f t="shared" si="33"/>
        <v>0.77287180499315966</v>
      </c>
      <c r="G108">
        <v>0.32534246575342468</v>
      </c>
      <c r="H108">
        <v>-2.8053336836264701E-2</v>
      </c>
    </row>
    <row r="109" spans="2:8">
      <c r="B109">
        <v>2005</v>
      </c>
      <c r="C109" t="s">
        <v>8</v>
      </c>
      <c r="D109">
        <f t="shared" si="32"/>
        <v>0.77083333333333337</v>
      </c>
      <c r="E109">
        <f t="shared" si="33"/>
        <v>-0.19409587348943463</v>
      </c>
      <c r="G109">
        <v>0.33333333333333331</v>
      </c>
      <c r="H109">
        <v>0.14851399385087899</v>
      </c>
    </row>
    <row r="110" spans="2:8">
      <c r="B110">
        <v>2005</v>
      </c>
      <c r="C110" t="s">
        <v>6</v>
      </c>
      <c r="D110">
        <f t="shared" si="32"/>
        <v>7.0837166513339461E-2</v>
      </c>
      <c r="E110">
        <f t="shared" si="33"/>
        <v>1.3595146567500096</v>
      </c>
      <c r="G110">
        <v>0.33333333333333331</v>
      </c>
      <c r="H110">
        <v>0.17688419318089252</v>
      </c>
    </row>
    <row r="111" spans="2:8">
      <c r="B111">
        <v>2020</v>
      </c>
      <c r="C111" t="s">
        <v>12</v>
      </c>
      <c r="D111">
        <f t="shared" si="32"/>
        <v>0.32317073170731708</v>
      </c>
      <c r="E111">
        <f t="shared" si="33"/>
        <v>4.4823477464401949E-4</v>
      </c>
      <c r="G111">
        <v>0.34482758620689657</v>
      </c>
      <c r="H111">
        <v>-0.29616911272593244</v>
      </c>
    </row>
    <row r="112" spans="2:8">
      <c r="B112">
        <v>2020</v>
      </c>
      <c r="C112" t="s">
        <v>2</v>
      </c>
      <c r="D112">
        <f t="shared" si="32"/>
        <v>0.31428571428571428</v>
      </c>
      <c r="E112">
        <f t="shared" si="33"/>
        <v>-8.9256392638190921E-2</v>
      </c>
      <c r="G112">
        <v>0.34782608695652173</v>
      </c>
      <c r="H112">
        <v>-0.14448472523076394</v>
      </c>
    </row>
    <row r="113" spans="2:8">
      <c r="B113">
        <v>2020</v>
      </c>
      <c r="C113" t="s">
        <v>13</v>
      </c>
      <c r="D113">
        <f t="shared" si="32"/>
        <v>0.493801652892562</v>
      </c>
      <c r="E113">
        <f t="shared" si="33"/>
        <v>-8.9088188720467629E-2</v>
      </c>
      <c r="G113">
        <v>0.34782608695652173</v>
      </c>
      <c r="H113">
        <v>0.14662778165123935</v>
      </c>
    </row>
    <row r="114" spans="2:8">
      <c r="B114">
        <v>2020</v>
      </c>
      <c r="C114" t="s">
        <v>7</v>
      </c>
      <c r="D114">
        <f t="shared" si="32"/>
        <v>0.6470588235294118</v>
      </c>
      <c r="E114">
        <f t="shared" si="33"/>
        <v>-1.8594367357092034E-2</v>
      </c>
      <c r="G114">
        <v>0.35483870967741937</v>
      </c>
      <c r="H114">
        <v>0.77287180499315966</v>
      </c>
    </row>
    <row r="115" spans="2:8">
      <c r="B115">
        <v>2020</v>
      </c>
      <c r="C115" t="s">
        <v>1</v>
      </c>
      <c r="D115">
        <f t="shared" si="32"/>
        <v>0.34782608695652173</v>
      </c>
      <c r="E115">
        <f t="shared" si="33"/>
        <v>-0.14448472523076394</v>
      </c>
      <c r="G115">
        <v>0.36363636363636365</v>
      </c>
      <c r="H115">
        <v>-0.15668035153243198</v>
      </c>
    </row>
    <row r="116" spans="2:8">
      <c r="B116">
        <v>2020</v>
      </c>
      <c r="C116" t="s">
        <v>5</v>
      </c>
      <c r="D116">
        <f t="shared" si="32"/>
        <v>0.56818181818181823</v>
      </c>
      <c r="E116">
        <f t="shared" si="33"/>
        <v>0.32774285585538732</v>
      </c>
      <c r="G116">
        <v>0.36363636363636365</v>
      </c>
      <c r="H116">
        <v>-0.3017296313250783</v>
      </c>
    </row>
    <row r="117" spans="2:8">
      <c r="B117">
        <v>2020</v>
      </c>
      <c r="C117" t="s">
        <v>3</v>
      </c>
      <c r="D117">
        <f t="shared" si="32"/>
        <v>0.74499677211103943</v>
      </c>
      <c r="E117">
        <f t="shared" si="33"/>
        <v>0.24448308432064553</v>
      </c>
      <c r="G117">
        <v>0.37919463087248323</v>
      </c>
      <c r="H117">
        <v>0.85652005460974689</v>
      </c>
    </row>
    <row r="118" spans="2:8">
      <c r="B118">
        <v>2020</v>
      </c>
      <c r="C118" t="s">
        <v>10</v>
      </c>
      <c r="D118">
        <f t="shared" si="32"/>
        <v>0.6619718309859155</v>
      </c>
      <c r="E118">
        <f t="shared" si="33"/>
        <v>0.10574150965887323</v>
      </c>
      <c r="G118">
        <v>0.38095238095238093</v>
      </c>
      <c r="H118">
        <v>-0.1645334766845917</v>
      </c>
    </row>
    <row r="119" spans="2:8">
      <c r="B119">
        <v>2020</v>
      </c>
      <c r="C119" t="s">
        <v>0</v>
      </c>
      <c r="D119">
        <f t="shared" si="32"/>
        <v>0.22395023328149299</v>
      </c>
      <c r="E119">
        <f t="shared" si="33"/>
        <v>1.0814872618086075</v>
      </c>
      <c r="G119">
        <v>0.38227334235453314</v>
      </c>
      <c r="H119">
        <v>0.89226930524657133</v>
      </c>
    </row>
    <row r="120" spans="2:8">
      <c r="B120">
        <v>2020</v>
      </c>
      <c r="C120" t="s">
        <v>9</v>
      </c>
      <c r="D120">
        <f t="shared" si="32"/>
        <v>0.52220520673813176</v>
      </c>
      <c r="E120">
        <f t="shared" si="33"/>
        <v>0.31886672099837765</v>
      </c>
      <c r="G120">
        <v>0.38690074274139097</v>
      </c>
      <c r="H120">
        <v>0.75752154397798743</v>
      </c>
    </row>
    <row r="121" spans="2:8">
      <c r="B121">
        <v>2020</v>
      </c>
      <c r="C121" t="s">
        <v>11</v>
      </c>
      <c r="D121">
        <f t="shared" si="32"/>
        <v>0.29080118694362017</v>
      </c>
      <c r="E121">
        <f t="shared" si="33"/>
        <v>0.96254632915073757</v>
      </c>
      <c r="G121">
        <v>0.44339025932953829</v>
      </c>
      <c r="H121">
        <v>0.65305279644284975</v>
      </c>
    </row>
    <row r="122" spans="2:8">
      <c r="B122">
        <v>2020</v>
      </c>
      <c r="C122" t="s">
        <v>4</v>
      </c>
      <c r="D122">
        <f t="shared" si="32"/>
        <v>0.63200000000000001</v>
      </c>
      <c r="E122">
        <f t="shared" si="33"/>
        <v>7.6454020877628995E-2</v>
      </c>
      <c r="G122">
        <v>0.4573643410852713</v>
      </c>
      <c r="H122">
        <v>1.0614348379644045</v>
      </c>
    </row>
    <row r="123" spans="2:8">
      <c r="B123">
        <v>2020</v>
      </c>
      <c r="C123" t="s">
        <v>8</v>
      </c>
      <c r="D123">
        <f t="shared" si="32"/>
        <v>0.66</v>
      </c>
      <c r="E123">
        <f t="shared" si="33"/>
        <v>-3.877656332972871E-2</v>
      </c>
      <c r="G123">
        <v>0.46540880503144655</v>
      </c>
      <c r="H123">
        <v>-2.1156404401738264E-2</v>
      </c>
    </row>
    <row r="124" spans="2:8">
      <c r="B124">
        <v>2020</v>
      </c>
      <c r="C124" t="s">
        <v>6</v>
      </c>
      <c r="D124">
        <f t="shared" si="32"/>
        <v>0.16226415094339622</v>
      </c>
      <c r="E124">
        <f t="shared" si="33"/>
        <v>1.3511719030165417</v>
      </c>
      <c r="G124">
        <v>0.47022587268993837</v>
      </c>
      <c r="H124">
        <v>-4.3468447361366506E-2</v>
      </c>
    </row>
    <row r="125" spans="2:8">
      <c r="B125">
        <v>2035</v>
      </c>
      <c r="C125" t="s">
        <v>12</v>
      </c>
      <c r="D125">
        <f t="shared" si="32"/>
        <v>0.32320441988950277</v>
      </c>
      <c r="E125">
        <f t="shared" si="33"/>
        <v>-1.6024993521401049E-2</v>
      </c>
      <c r="G125">
        <v>0.47494989979959917</v>
      </c>
      <c r="H125">
        <v>-3.9792916894415671E-2</v>
      </c>
    </row>
    <row r="126" spans="2:8">
      <c r="B126">
        <v>2035</v>
      </c>
      <c r="C126" t="s">
        <v>2</v>
      </c>
      <c r="D126">
        <f t="shared" si="32"/>
        <v>0.30769230769230771</v>
      </c>
      <c r="E126">
        <f t="shared" si="33"/>
        <v>-0.10919846211569534</v>
      </c>
      <c r="G126">
        <v>0.48303393213572854</v>
      </c>
      <c r="H126">
        <v>-7.1134772487040851E-2</v>
      </c>
    </row>
    <row r="127" spans="2:8">
      <c r="B127">
        <v>2035</v>
      </c>
      <c r="C127" t="s">
        <v>13</v>
      </c>
      <c r="D127">
        <f t="shared" si="32"/>
        <v>0.48303393213572854</v>
      </c>
      <c r="E127">
        <f t="shared" si="33"/>
        <v>-7.1134772487040851E-2</v>
      </c>
      <c r="G127">
        <v>0.48717948717948717</v>
      </c>
      <c r="H127">
        <v>0.63184539959834907</v>
      </c>
    </row>
    <row r="128" spans="2:8">
      <c r="B128">
        <v>2035</v>
      </c>
      <c r="C128" t="s">
        <v>7</v>
      </c>
      <c r="D128">
        <f t="shared" si="32"/>
        <v>0.64444444444444449</v>
      </c>
      <c r="E128">
        <f t="shared" si="33"/>
        <v>-9.0652076630582445E-2</v>
      </c>
      <c r="G128">
        <v>0.48780487804878048</v>
      </c>
      <c r="H128">
        <v>0.94063278992622201</v>
      </c>
    </row>
    <row r="129" spans="2:8">
      <c r="B129">
        <v>2035</v>
      </c>
      <c r="C129" t="s">
        <v>1</v>
      </c>
      <c r="D129">
        <f t="shared" si="32"/>
        <v>0.33333333333333331</v>
      </c>
      <c r="E129">
        <f t="shared" si="33"/>
        <v>0.14851399385087899</v>
      </c>
      <c r="G129">
        <v>0.493801652892562</v>
      </c>
      <c r="H129">
        <v>-8.9088188720467629E-2</v>
      </c>
    </row>
    <row r="130" spans="2:8">
      <c r="B130">
        <v>2035</v>
      </c>
      <c r="C130" t="s">
        <v>5</v>
      </c>
      <c r="D130">
        <f t="shared" si="32"/>
        <v>0.67307692307692313</v>
      </c>
      <c r="E130">
        <f t="shared" si="33"/>
        <v>-3.3567919356894758E-2</v>
      </c>
      <c r="G130">
        <v>0.50638297872340421</v>
      </c>
      <c r="H130">
        <v>-0.10306127322836989</v>
      </c>
    </row>
    <row r="131" spans="2:8">
      <c r="B131">
        <v>2035</v>
      </c>
      <c r="C131" t="s">
        <v>3</v>
      </c>
      <c r="D131">
        <f t="shared" si="32"/>
        <v>0.87619047619047619</v>
      </c>
      <c r="E131">
        <f t="shared" si="33"/>
        <v>-0.25179153065346932</v>
      </c>
      <c r="G131">
        <v>0.51833740831295838</v>
      </c>
      <c r="H131">
        <v>-9.1404932068134659E-2</v>
      </c>
    </row>
    <row r="132" spans="2:8">
      <c r="B132">
        <v>2035</v>
      </c>
      <c r="C132" t="s">
        <v>10</v>
      </c>
      <c r="D132">
        <f t="shared" si="32"/>
        <v>0.69696969696969702</v>
      </c>
      <c r="E132">
        <f t="shared" si="33"/>
        <v>-9.0247514731603057E-2</v>
      </c>
      <c r="G132">
        <v>0.52220520673813176</v>
      </c>
      <c r="H132">
        <v>0.31886672099837765</v>
      </c>
    </row>
    <row r="133" spans="2:8">
      <c r="B133">
        <v>2035</v>
      </c>
      <c r="C133" t="s">
        <v>0</v>
      </c>
      <c r="D133">
        <f t="shared" si="32"/>
        <v>0.44339025932953829</v>
      </c>
      <c r="E133">
        <f t="shared" si="33"/>
        <v>0.65305279644284975</v>
      </c>
      <c r="G133">
        <v>0.54996776273372017</v>
      </c>
      <c r="H133">
        <v>0.22446388523341845</v>
      </c>
    </row>
    <row r="134" spans="2:8">
      <c r="B134">
        <v>2035</v>
      </c>
      <c r="C134" t="s">
        <v>9</v>
      </c>
      <c r="D134">
        <f t="shared" si="32"/>
        <v>0.62225274725274726</v>
      </c>
      <c r="E134">
        <f t="shared" si="33"/>
        <v>2.3070016599723409E-2</v>
      </c>
      <c r="G134">
        <v>0.55190771960958296</v>
      </c>
      <c r="H134">
        <v>0.40402936198823436</v>
      </c>
    </row>
    <row r="135" spans="2:8">
      <c r="B135">
        <v>2035</v>
      </c>
      <c r="C135" t="s">
        <v>11</v>
      </c>
      <c r="D135">
        <f t="shared" si="32"/>
        <v>0.55190771960958296</v>
      </c>
      <c r="E135">
        <f t="shared" si="33"/>
        <v>0.40402936198823436</v>
      </c>
      <c r="G135">
        <v>0.56818181818181823</v>
      </c>
      <c r="H135">
        <v>0.32774285585538732</v>
      </c>
    </row>
    <row r="136" spans="2:8">
      <c r="B136">
        <v>2035</v>
      </c>
      <c r="C136" t="s">
        <v>4</v>
      </c>
      <c r="D136">
        <f t="shared" si="32"/>
        <v>0.66666666666666663</v>
      </c>
      <c r="E136">
        <f t="shared" si="33"/>
        <v>-4.745574390505479E-2</v>
      </c>
      <c r="G136">
        <v>0.6097560975609756</v>
      </c>
      <c r="H136">
        <v>0.20885679669136134</v>
      </c>
    </row>
    <row r="137" spans="2:8">
      <c r="B137">
        <v>2035</v>
      </c>
      <c r="C137" t="s">
        <v>8</v>
      </c>
      <c r="D137">
        <f t="shared" si="32"/>
        <v>0.64583333333333337</v>
      </c>
      <c r="E137">
        <f t="shared" si="33"/>
        <v>-5.1849492773038568E-2</v>
      </c>
      <c r="G137">
        <v>0.61644736842105263</v>
      </c>
      <c r="H137">
        <v>2.3460280763413621E-2</v>
      </c>
    </row>
    <row r="138" spans="2:8">
      <c r="B138">
        <v>2035</v>
      </c>
      <c r="C138" t="s">
        <v>6</v>
      </c>
      <c r="D138">
        <f t="shared" si="32"/>
        <v>0.38690074274139097</v>
      </c>
      <c r="E138">
        <f t="shared" si="33"/>
        <v>0.75752154397798743</v>
      </c>
      <c r="G138">
        <v>0.62225274725274726</v>
      </c>
      <c r="H138">
        <v>2.3070016599723409E-2</v>
      </c>
    </row>
    <row r="139" spans="2:8">
      <c r="B139">
        <v>2050</v>
      </c>
      <c r="C139" t="s">
        <v>12</v>
      </c>
      <c r="D139">
        <f t="shared" si="32"/>
        <v>0.32207792207792207</v>
      </c>
      <c r="E139">
        <f t="shared" si="33"/>
        <v>7.8468697704888075E-3</v>
      </c>
      <c r="G139">
        <v>0.62430939226519333</v>
      </c>
      <c r="H139">
        <v>-1.0726126612833503E-2</v>
      </c>
    </row>
    <row r="140" spans="2:8">
      <c r="B140">
        <v>2050</v>
      </c>
      <c r="C140" t="s">
        <v>2</v>
      </c>
      <c r="D140">
        <f t="shared" si="32"/>
        <v>0.3</v>
      </c>
      <c r="E140">
        <f t="shared" si="33"/>
        <v>3.1009091964973614E-2</v>
      </c>
      <c r="G140">
        <v>0.625</v>
      </c>
      <c r="H140">
        <v>2.7637684207346962E-2</v>
      </c>
    </row>
    <row r="141" spans="2:8">
      <c r="B141">
        <v>2050</v>
      </c>
      <c r="C141" t="s">
        <v>13</v>
      </c>
      <c r="D141">
        <f t="shared" si="32"/>
        <v>0.47494989979959917</v>
      </c>
      <c r="E141">
        <f t="shared" si="33"/>
        <v>-3.9792916894415671E-2</v>
      </c>
      <c r="G141">
        <v>0.625</v>
      </c>
      <c r="H141">
        <v>-4.5107815685697904E-3</v>
      </c>
    </row>
    <row r="142" spans="2:8">
      <c r="B142">
        <v>2050</v>
      </c>
      <c r="C142" t="s">
        <v>7</v>
      </c>
      <c r="D142">
        <f t="shared" si="32"/>
        <v>0.63157894736842102</v>
      </c>
      <c r="E142">
        <f t="shared" si="33"/>
        <v>-4.2893082709937219E-2</v>
      </c>
      <c r="G142">
        <v>0.6262626262626263</v>
      </c>
      <c r="H142">
        <v>-5.4041019874204753E-2</v>
      </c>
    </row>
    <row r="143" spans="2:8">
      <c r="B143">
        <v>2050</v>
      </c>
      <c r="C143" t="s">
        <v>1</v>
      </c>
      <c r="D143">
        <f t="shared" si="32"/>
        <v>0.34782608695652173</v>
      </c>
      <c r="E143">
        <f t="shared" si="33"/>
        <v>0.14662778165123935</v>
      </c>
      <c r="G143">
        <v>0.62681159420289856</v>
      </c>
      <c r="H143">
        <v>-1.0865727246856874E-2</v>
      </c>
    </row>
    <row r="144" spans="2:8">
      <c r="B144">
        <v>2050</v>
      </c>
      <c r="C144" t="s">
        <v>5</v>
      </c>
      <c r="D144">
        <f t="shared" si="32"/>
        <v>0.66013071895424835</v>
      </c>
      <c r="E144">
        <f t="shared" si="33"/>
        <v>-7.0126678035935197E-2</v>
      </c>
      <c r="G144">
        <v>0.62729658792650922</v>
      </c>
      <c r="H144">
        <v>-1.3953641870109534E-2</v>
      </c>
    </row>
    <row r="145" spans="2:8">
      <c r="B145">
        <v>2050</v>
      </c>
      <c r="C145" t="s">
        <v>3</v>
      </c>
      <c r="D145">
        <f t="shared" si="32"/>
        <v>0.76980365605958023</v>
      </c>
      <c r="E145">
        <f t="shared" si="33"/>
        <v>-0.21902340295617548</v>
      </c>
      <c r="G145">
        <v>0.62903225806451613</v>
      </c>
      <c r="H145">
        <v>-6.605622251014219E-2</v>
      </c>
    </row>
    <row r="146" spans="2:8">
      <c r="B146">
        <v>2050</v>
      </c>
      <c r="C146" t="s">
        <v>10</v>
      </c>
      <c r="D146">
        <f t="shared" si="32"/>
        <v>0.66436781609195406</v>
      </c>
      <c r="E146">
        <f t="shared" si="33"/>
        <v>-8.5344778967908111E-2</v>
      </c>
      <c r="G146">
        <v>0.62962962962962965</v>
      </c>
      <c r="H146">
        <v>-1.5074027787646478E-2</v>
      </c>
    </row>
    <row r="147" spans="2:8">
      <c r="B147">
        <v>2050</v>
      </c>
      <c r="C147" t="s">
        <v>0</v>
      </c>
      <c r="D147">
        <f t="shared" si="32"/>
        <v>0.64148877941981386</v>
      </c>
      <c r="E147">
        <f t="shared" si="33"/>
        <v>0.12493920237740018</v>
      </c>
      <c r="G147">
        <v>0.63102998696219037</v>
      </c>
      <c r="H147">
        <v>-1.4745953606558193E-2</v>
      </c>
    </row>
    <row r="148" spans="2:8">
      <c r="B148">
        <v>2050</v>
      </c>
      <c r="C148" t="s">
        <v>9</v>
      </c>
      <c r="D148">
        <f t="shared" ref="D148:D180" si="34">VLOOKUP($C148,$C$51:$K$64,MATCH($B148,$C$50:$K$50,0),FALSE)</f>
        <v>0.63102998696219037</v>
      </c>
      <c r="E148">
        <f t="shared" ref="E148:E180" si="35">VLOOKUP($C148,$C$66:$K$79,MATCH($B148,$C$50:$K$50,0),FALSE)</f>
        <v>-1.4745953606558193E-2</v>
      </c>
      <c r="G148">
        <v>0.63157894736842102</v>
      </c>
      <c r="H148">
        <v>-4.2893082709937219E-2</v>
      </c>
    </row>
    <row r="149" spans="2:8">
      <c r="B149">
        <v>2050</v>
      </c>
      <c r="C149" t="s">
        <v>11</v>
      </c>
      <c r="D149">
        <f t="shared" si="34"/>
        <v>0.66666666666666663</v>
      </c>
      <c r="E149">
        <f t="shared" si="35"/>
        <v>1.1777418817757606E-2</v>
      </c>
      <c r="G149">
        <v>0.63200000000000001</v>
      </c>
      <c r="H149">
        <v>7.6454020877628995E-2</v>
      </c>
    </row>
    <row r="150" spans="2:8">
      <c r="B150">
        <v>2050</v>
      </c>
      <c r="C150" t="s">
        <v>4</v>
      </c>
      <c r="D150">
        <f t="shared" si="34"/>
        <v>0.64655172413793105</v>
      </c>
      <c r="E150">
        <f t="shared" si="35"/>
        <v>-6.5786677375637273E-2</v>
      </c>
      <c r="G150">
        <v>0.63492063492063489</v>
      </c>
      <c r="H150">
        <v>-3.6049028909220571E-2</v>
      </c>
    </row>
    <row r="151" spans="2:8">
      <c r="B151">
        <v>2050</v>
      </c>
      <c r="C151" t="s">
        <v>8</v>
      </c>
      <c r="D151">
        <f t="shared" si="34"/>
        <v>0.63636363636363635</v>
      </c>
      <c r="E151">
        <f t="shared" si="35"/>
        <v>4.2204225550374973E-2</v>
      </c>
      <c r="G151">
        <v>0.63636363636363635</v>
      </c>
      <c r="H151">
        <v>4.2204225550374973E-2</v>
      </c>
    </row>
    <row r="152" spans="2:8">
      <c r="B152">
        <v>2050</v>
      </c>
      <c r="C152" t="s">
        <v>6</v>
      </c>
      <c r="D152">
        <f t="shared" si="34"/>
        <v>0.54996776273372017</v>
      </c>
      <c r="E152">
        <f t="shared" si="35"/>
        <v>0.22446388523341845</v>
      </c>
      <c r="G152">
        <v>0.63822525597269619</v>
      </c>
      <c r="H152">
        <v>-4.0934669387824127E-2</v>
      </c>
    </row>
    <row r="153" spans="2:8">
      <c r="B153">
        <v>2065</v>
      </c>
      <c r="C153" t="s">
        <v>12</v>
      </c>
      <c r="D153">
        <f t="shared" si="34"/>
        <v>0.32266009852216748</v>
      </c>
      <c r="E153">
        <f t="shared" si="35"/>
        <v>-1.3019093751676144E-2</v>
      </c>
      <c r="G153">
        <v>0.64148877941981386</v>
      </c>
      <c r="H153">
        <v>0.12493920237740018</v>
      </c>
    </row>
    <row r="154" spans="2:8">
      <c r="B154">
        <v>2065</v>
      </c>
      <c r="C154" t="s">
        <v>2</v>
      </c>
      <c r="D154">
        <f t="shared" si="34"/>
        <v>0.30232558139534882</v>
      </c>
      <c r="E154">
        <f t="shared" si="35"/>
        <v>0.12179670862640408</v>
      </c>
      <c r="G154">
        <v>0.64171122994652408</v>
      </c>
      <c r="H154">
        <v>-4.3355656781707469E-2</v>
      </c>
    </row>
    <row r="155" spans="2:8">
      <c r="B155">
        <v>2065</v>
      </c>
      <c r="C155" t="s">
        <v>13</v>
      </c>
      <c r="D155">
        <f t="shared" si="34"/>
        <v>0.47022587268993837</v>
      </c>
      <c r="E155">
        <f t="shared" si="35"/>
        <v>-4.3468447361366506E-2</v>
      </c>
      <c r="G155">
        <v>0.6428571428571429</v>
      </c>
      <c r="H155">
        <v>-0.26615612560943874</v>
      </c>
    </row>
    <row r="156" spans="2:8">
      <c r="B156">
        <v>2065</v>
      </c>
      <c r="C156" t="s">
        <v>7</v>
      </c>
      <c r="D156">
        <f t="shared" si="34"/>
        <v>0.625</v>
      </c>
      <c r="E156">
        <f t="shared" si="35"/>
        <v>2.7637684207346962E-2</v>
      </c>
      <c r="G156">
        <v>0.64444444444444449</v>
      </c>
      <c r="H156">
        <v>-9.0652076630582445E-2</v>
      </c>
    </row>
    <row r="157" spans="2:8">
      <c r="B157">
        <v>2065</v>
      </c>
      <c r="C157" t="s">
        <v>1</v>
      </c>
      <c r="D157">
        <f t="shared" si="34"/>
        <v>0.36363636363636365</v>
      </c>
      <c r="E157">
        <f t="shared" si="35"/>
        <v>-0.3017296313250783</v>
      </c>
      <c r="G157">
        <v>0.64462809917355368</v>
      </c>
      <c r="H157">
        <v>-4.998619702217922E-2</v>
      </c>
    </row>
    <row r="158" spans="2:8">
      <c r="B158">
        <v>2065</v>
      </c>
      <c r="C158" t="s">
        <v>5</v>
      </c>
      <c r="D158">
        <f t="shared" si="34"/>
        <v>0.63822525597269619</v>
      </c>
      <c r="E158">
        <f t="shared" si="35"/>
        <v>-4.0934669387824127E-2</v>
      </c>
      <c r="G158">
        <v>0.64583333333333337</v>
      </c>
      <c r="H158">
        <v>-5.1849492773038568E-2</v>
      </c>
    </row>
    <row r="159" spans="2:8">
      <c r="B159">
        <v>2065</v>
      </c>
      <c r="C159" t="s">
        <v>3</v>
      </c>
      <c r="D159">
        <f t="shared" si="34"/>
        <v>0.67555217060167561</v>
      </c>
      <c r="E159">
        <f t="shared" si="35"/>
        <v>-0.10283461523257317</v>
      </c>
      <c r="G159">
        <v>0.64655172413793105</v>
      </c>
      <c r="H159">
        <v>-6.5786677375637273E-2</v>
      </c>
    </row>
    <row r="160" spans="2:8">
      <c r="B160">
        <v>2065</v>
      </c>
      <c r="C160" t="s">
        <v>10</v>
      </c>
      <c r="D160">
        <f t="shared" si="34"/>
        <v>0.64462809917355368</v>
      </c>
      <c r="E160">
        <f t="shared" si="35"/>
        <v>-4.998619702217922E-2</v>
      </c>
      <c r="G160">
        <v>0.64666666666666661</v>
      </c>
      <c r="H160">
        <v>-4.9610488557913002E-2</v>
      </c>
    </row>
    <row r="161" spans="2:8">
      <c r="B161">
        <v>2065</v>
      </c>
      <c r="C161" t="s">
        <v>0</v>
      </c>
      <c r="D161">
        <f t="shared" si="34"/>
        <v>0.67654573326520184</v>
      </c>
      <c r="E161">
        <f t="shared" si="35"/>
        <v>-5.9831117922232641E-2</v>
      </c>
      <c r="G161">
        <v>0.6470588235294118</v>
      </c>
      <c r="H161">
        <v>-1.8594367357092034E-2</v>
      </c>
    </row>
    <row r="162" spans="2:8">
      <c r="B162">
        <v>2065</v>
      </c>
      <c r="C162" t="s">
        <v>9</v>
      </c>
      <c r="D162">
        <f t="shared" si="34"/>
        <v>0.62729658792650922</v>
      </c>
      <c r="E162">
        <f t="shared" si="35"/>
        <v>-1.3953641870109534E-2</v>
      </c>
      <c r="G162">
        <v>0.64885496183206104</v>
      </c>
      <c r="H162">
        <v>-1.50168928996758E-2</v>
      </c>
    </row>
    <row r="163" spans="2:8">
      <c r="B163">
        <v>2065</v>
      </c>
      <c r="C163" t="s">
        <v>11</v>
      </c>
      <c r="D163">
        <f t="shared" si="34"/>
        <v>0.67045454545454541</v>
      </c>
      <c r="E163">
        <f t="shared" si="35"/>
        <v>-7.1398896007516838E-2</v>
      </c>
      <c r="G163">
        <v>0.65474974463738511</v>
      </c>
      <c r="H163">
        <v>-5.9295661803926571E-2</v>
      </c>
    </row>
    <row r="164" spans="2:8">
      <c r="B164">
        <v>2065</v>
      </c>
      <c r="C164" t="s">
        <v>4</v>
      </c>
      <c r="D164">
        <f t="shared" si="34"/>
        <v>0.62962962962962965</v>
      </c>
      <c r="E164">
        <f t="shared" si="35"/>
        <v>-1.5074027787646478E-2</v>
      </c>
      <c r="G164">
        <v>0.65891472868217049</v>
      </c>
      <c r="H164">
        <v>-0.11372648668097009</v>
      </c>
    </row>
    <row r="165" spans="2:8">
      <c r="B165">
        <v>2065</v>
      </c>
      <c r="C165" t="s">
        <v>8</v>
      </c>
      <c r="D165">
        <f t="shared" si="34"/>
        <v>0.6428571428571429</v>
      </c>
      <c r="E165">
        <f t="shared" si="35"/>
        <v>-0.26615612560943874</v>
      </c>
      <c r="G165">
        <v>0.66</v>
      </c>
      <c r="H165">
        <v>-3.877656332972871E-2</v>
      </c>
    </row>
    <row r="166" spans="2:8">
      <c r="B166">
        <v>2065</v>
      </c>
      <c r="C166" t="s">
        <v>6</v>
      </c>
      <c r="D166">
        <f t="shared" si="34"/>
        <v>0.61644736842105263</v>
      </c>
      <c r="E166">
        <f t="shared" si="35"/>
        <v>2.3460280763413621E-2</v>
      </c>
      <c r="G166">
        <v>0.66013071895424835</v>
      </c>
      <c r="H166">
        <v>-7.0126678035935197E-2</v>
      </c>
    </row>
    <row r="167" spans="2:8">
      <c r="B167">
        <v>2080</v>
      </c>
      <c r="C167" t="s">
        <v>12</v>
      </c>
      <c r="D167">
        <f t="shared" si="34"/>
        <v>0.32175925925925924</v>
      </c>
      <c r="E167">
        <f t="shared" si="35"/>
        <v>-1.2234563373649374E-2</v>
      </c>
      <c r="G167">
        <v>0.6619718309859155</v>
      </c>
      <c r="H167">
        <v>0.10574150965887323</v>
      </c>
    </row>
    <row r="168" spans="2:8">
      <c r="B168">
        <v>2080</v>
      </c>
      <c r="C168" t="s">
        <v>2</v>
      </c>
      <c r="D168">
        <f t="shared" si="34"/>
        <v>0.31111111111111112</v>
      </c>
      <c r="E168">
        <f t="shared" si="35"/>
        <v>-0.28696134702683956</v>
      </c>
      <c r="G168">
        <v>0.66436781609195406</v>
      </c>
      <c r="H168">
        <v>-8.5344778967908111E-2</v>
      </c>
    </row>
    <row r="169" spans="2:8">
      <c r="B169">
        <v>2080</v>
      </c>
      <c r="C169" t="s">
        <v>13</v>
      </c>
      <c r="D169">
        <f t="shared" si="34"/>
        <v>0.46540880503144655</v>
      </c>
      <c r="E169">
        <f t="shared" si="35"/>
        <v>-2.1156404401738264E-2</v>
      </c>
      <c r="G169">
        <v>0.66666666666666663</v>
      </c>
      <c r="H169">
        <v>-4.745574390505479E-2</v>
      </c>
    </row>
    <row r="170" spans="2:8">
      <c r="B170">
        <v>2080</v>
      </c>
      <c r="C170" t="s">
        <v>7</v>
      </c>
      <c r="D170">
        <f t="shared" si="34"/>
        <v>0.62903225806451613</v>
      </c>
      <c r="E170">
        <f t="shared" si="35"/>
        <v>-6.605622251014219E-2</v>
      </c>
      <c r="G170">
        <v>0.66666666666666663</v>
      </c>
      <c r="H170">
        <v>1.1777418817757606E-2</v>
      </c>
    </row>
    <row r="171" spans="2:8">
      <c r="B171">
        <v>2080</v>
      </c>
      <c r="C171" t="s">
        <v>1</v>
      </c>
      <c r="D171">
        <f t="shared" si="34"/>
        <v>0.33333333333333331</v>
      </c>
      <c r="E171">
        <f t="shared" si="35"/>
        <v>0.17688419318089252</v>
      </c>
      <c r="G171">
        <v>0.67045454545454541</v>
      </c>
      <c r="H171">
        <v>-7.1398896007516838E-2</v>
      </c>
    </row>
    <row r="172" spans="2:8">
      <c r="B172">
        <v>2080</v>
      </c>
      <c r="C172" t="s">
        <v>5</v>
      </c>
      <c r="D172">
        <f t="shared" si="34"/>
        <v>0.62681159420289856</v>
      </c>
      <c r="E172">
        <f t="shared" si="35"/>
        <v>-1.0865727246856874E-2</v>
      </c>
      <c r="G172">
        <v>0.67307692307692313</v>
      </c>
      <c r="H172">
        <v>-3.3567919356894758E-2</v>
      </c>
    </row>
    <row r="173" spans="2:8">
      <c r="B173">
        <v>2080</v>
      </c>
      <c r="C173" t="s">
        <v>3</v>
      </c>
      <c r="D173">
        <f t="shared" si="34"/>
        <v>0.64171122994652408</v>
      </c>
      <c r="E173">
        <f t="shared" si="35"/>
        <v>-4.3355656781707469E-2</v>
      </c>
      <c r="G173">
        <v>0.67555217060167561</v>
      </c>
      <c r="H173">
        <v>-0.10283461523257317</v>
      </c>
    </row>
    <row r="174" spans="2:8">
      <c r="B174">
        <v>2080</v>
      </c>
      <c r="C174" t="s">
        <v>10</v>
      </c>
      <c r="D174">
        <f t="shared" si="34"/>
        <v>0.63492063492063489</v>
      </c>
      <c r="E174">
        <f t="shared" si="35"/>
        <v>-3.6049028909220571E-2</v>
      </c>
      <c r="G174">
        <v>0.67654573326520184</v>
      </c>
      <c r="H174">
        <v>-5.9831117922232641E-2</v>
      </c>
    </row>
    <row r="175" spans="2:8">
      <c r="B175">
        <v>2080</v>
      </c>
      <c r="C175" t="s">
        <v>0</v>
      </c>
      <c r="D175">
        <f t="shared" si="34"/>
        <v>0.65474974463738511</v>
      </c>
      <c r="E175">
        <f t="shared" si="35"/>
        <v>-5.9295661803926571E-2</v>
      </c>
      <c r="G175">
        <v>0.69696969696969702</v>
      </c>
      <c r="H175">
        <v>-9.0247514731603057E-2</v>
      </c>
    </row>
    <row r="176" spans="2:8">
      <c r="B176">
        <v>2080</v>
      </c>
      <c r="C176" t="s">
        <v>9</v>
      </c>
      <c r="D176">
        <f t="shared" si="34"/>
        <v>0.62430939226519333</v>
      </c>
      <c r="E176">
        <f t="shared" si="35"/>
        <v>-1.0726126612833503E-2</v>
      </c>
      <c r="G176">
        <v>0.74499677211103943</v>
      </c>
      <c r="H176">
        <v>0.24448308432064553</v>
      </c>
    </row>
    <row r="177" spans="2:8">
      <c r="B177">
        <v>2080</v>
      </c>
      <c r="C177" t="s">
        <v>11</v>
      </c>
      <c r="D177">
        <f t="shared" si="34"/>
        <v>0.64666666666666661</v>
      </c>
      <c r="E177">
        <f t="shared" si="35"/>
        <v>-4.9610488557913002E-2</v>
      </c>
      <c r="G177">
        <v>0.76744186046511631</v>
      </c>
      <c r="H177">
        <v>5.8216301405563178E-3</v>
      </c>
    </row>
    <row r="178" spans="2:8">
      <c r="B178">
        <v>2080</v>
      </c>
      <c r="C178" t="s">
        <v>4</v>
      </c>
      <c r="D178">
        <f t="shared" si="34"/>
        <v>0.6262626262626263</v>
      </c>
      <c r="E178">
        <f t="shared" si="35"/>
        <v>-5.4041019874204753E-2</v>
      </c>
      <c r="G178">
        <v>0.76980365605958023</v>
      </c>
      <c r="H178">
        <v>-0.21902340295617548</v>
      </c>
    </row>
    <row r="179" spans="2:8">
      <c r="B179">
        <v>2080</v>
      </c>
      <c r="C179" t="s">
        <v>8</v>
      </c>
      <c r="D179">
        <f t="shared" si="34"/>
        <v>0.6097560975609756</v>
      </c>
      <c r="E179">
        <f t="shared" si="35"/>
        <v>0.20885679669136134</v>
      </c>
      <c r="G179">
        <v>0.77083333333333337</v>
      </c>
      <c r="H179">
        <v>-0.19409587348943463</v>
      </c>
    </row>
    <row r="180" spans="2:8">
      <c r="B180">
        <v>2080</v>
      </c>
      <c r="C180" t="s">
        <v>6</v>
      </c>
      <c r="D180">
        <f t="shared" si="34"/>
        <v>0.625</v>
      </c>
      <c r="E180">
        <f t="shared" si="35"/>
        <v>-4.5107815685697904E-3</v>
      </c>
      <c r="G180">
        <v>0.87619047619047619</v>
      </c>
      <c r="H180">
        <v>-0.25179153065346932</v>
      </c>
    </row>
  </sheetData>
  <sortState ref="G83:H180">
    <sortCondition ref="G83:G18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D16" sqref="D16"/>
    </sheetView>
  </sheetViews>
  <sheetFormatPr baseColWidth="10" defaultRowHeight="15" x14ac:dyDescent="0"/>
  <cols>
    <col min="1" max="1" width="17.1640625" bestFit="1" customWidth="1"/>
  </cols>
  <sheetData>
    <row r="1" spans="1:2">
      <c r="A1" t="s">
        <v>80</v>
      </c>
      <c r="B1" t="s">
        <v>24</v>
      </c>
    </row>
    <row r="2" spans="1:2">
      <c r="A2">
        <v>0</v>
      </c>
      <c r="B2" s="3">
        <v>1.263795568118903</v>
      </c>
    </row>
    <row r="3" spans="1:2">
      <c r="A3">
        <v>0.1</v>
      </c>
      <c r="B3" s="3">
        <v>1.0996249918647649</v>
      </c>
    </row>
    <row r="4" spans="1:2">
      <c r="A4">
        <v>0.2</v>
      </c>
      <c r="B4" s="3">
        <v>1.1088470929525656</v>
      </c>
    </row>
    <row r="5" spans="1:2">
      <c r="A5">
        <v>0.30000000000000004</v>
      </c>
      <c r="B5" s="3">
        <v>0.6</v>
      </c>
    </row>
    <row r="6" spans="1:2">
      <c r="A6">
        <v>0.4</v>
      </c>
      <c r="B6" s="3">
        <v>0.33581389934075523</v>
      </c>
    </row>
    <row r="7" spans="1:2">
      <c r="A7">
        <v>0.5</v>
      </c>
      <c r="B7" s="3">
        <v>0.18010610312981887</v>
      </c>
    </row>
    <row r="8" spans="1:2">
      <c r="A8">
        <v>0.6</v>
      </c>
      <c r="B8" s="3">
        <v>-2.7233076938040786E-2</v>
      </c>
    </row>
    <row r="9" spans="1:2">
      <c r="A9">
        <v>0.7</v>
      </c>
      <c r="B9" s="3">
        <v>-4.0703640496102068E-2</v>
      </c>
    </row>
    <row r="10" spans="1:2">
      <c r="A10">
        <v>0.79999999999999993</v>
      </c>
      <c r="B10" s="3">
        <v>-0.25179153065346932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9" sqref="A9"/>
    </sheetView>
  </sheetViews>
  <sheetFormatPr baseColWidth="10" defaultRowHeight="15" x14ac:dyDescent="0"/>
  <cols>
    <col min="1" max="1" width="17.1640625" bestFit="1" customWidth="1"/>
  </cols>
  <sheetData>
    <row r="1" spans="1:2">
      <c r="A1" t="s">
        <v>31</v>
      </c>
      <c r="B1" t="s">
        <v>24</v>
      </c>
    </row>
    <row r="2" spans="1:2">
      <c r="A2">
        <v>0</v>
      </c>
      <c r="B2">
        <v>1.1000000000000001</v>
      </c>
    </row>
    <row r="3" spans="1:2">
      <c r="A3">
        <v>2.5</v>
      </c>
      <c r="B3">
        <v>0.6</v>
      </c>
    </row>
    <row r="4" spans="1:2">
      <c r="A4">
        <v>5</v>
      </c>
      <c r="B4">
        <v>0.4</v>
      </c>
    </row>
    <row r="5" spans="1:2">
      <c r="A5">
        <v>10</v>
      </c>
      <c r="B5">
        <v>0.2</v>
      </c>
    </row>
    <row r="6" spans="1:2">
      <c r="A6">
        <v>15</v>
      </c>
      <c r="B6">
        <v>0.1</v>
      </c>
    </row>
    <row r="7" spans="1:2">
      <c r="A7">
        <v>20</v>
      </c>
      <c r="B7">
        <v>0</v>
      </c>
    </row>
    <row r="8" spans="1:2">
      <c r="A8">
        <v>25</v>
      </c>
      <c r="B8">
        <v>0</v>
      </c>
    </row>
    <row r="9" spans="1:2">
      <c r="A9">
        <v>30</v>
      </c>
      <c r="B9">
        <v>0</v>
      </c>
    </row>
    <row r="10" spans="1:2">
      <c r="A10">
        <v>35</v>
      </c>
      <c r="B10">
        <v>0</v>
      </c>
    </row>
    <row r="11" spans="1:2">
      <c r="A11">
        <v>40</v>
      </c>
      <c r="B11">
        <v>0</v>
      </c>
    </row>
    <row r="12" spans="1:2">
      <c r="A12">
        <v>45</v>
      </c>
      <c r="B12">
        <v>0</v>
      </c>
    </row>
    <row r="13" spans="1:2">
      <c r="A13">
        <v>50</v>
      </c>
      <c r="B13">
        <v>0</v>
      </c>
    </row>
    <row r="14" spans="1:2">
      <c r="A14">
        <v>55</v>
      </c>
      <c r="B14">
        <v>0</v>
      </c>
    </row>
    <row r="15" spans="1:2">
      <c r="A15">
        <v>60</v>
      </c>
      <c r="B1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5"/>
  <sheetViews>
    <sheetView workbookViewId="0">
      <selection activeCell="D9" sqref="D9"/>
    </sheetView>
  </sheetViews>
  <sheetFormatPr baseColWidth="10" defaultRowHeight="15" x14ac:dyDescent="0"/>
  <sheetData>
    <row r="2" spans="1:24">
      <c r="A2" t="s">
        <v>32</v>
      </c>
    </row>
    <row r="3" spans="1:24">
      <c r="A3" t="s">
        <v>16</v>
      </c>
      <c r="B3" t="s">
        <v>14</v>
      </c>
      <c r="C3" t="s">
        <v>33</v>
      </c>
      <c r="D3">
        <v>1990</v>
      </c>
      <c r="E3">
        <v>2005</v>
      </c>
      <c r="F3">
        <v>2010</v>
      </c>
      <c r="G3">
        <v>2015</v>
      </c>
      <c r="H3">
        <v>2020</v>
      </c>
      <c r="I3">
        <v>2025</v>
      </c>
      <c r="J3">
        <v>2030</v>
      </c>
      <c r="K3">
        <v>2035</v>
      </c>
      <c r="L3">
        <v>2040</v>
      </c>
      <c r="M3">
        <v>2045</v>
      </c>
      <c r="N3">
        <v>2050</v>
      </c>
      <c r="O3">
        <v>2055</v>
      </c>
      <c r="P3">
        <v>2060</v>
      </c>
      <c r="Q3">
        <v>2065</v>
      </c>
      <c r="R3">
        <v>2070</v>
      </c>
      <c r="S3">
        <v>2075</v>
      </c>
      <c r="T3">
        <v>2080</v>
      </c>
      <c r="U3">
        <v>2085</v>
      </c>
      <c r="V3">
        <v>2090</v>
      </c>
      <c r="W3">
        <v>2095</v>
      </c>
      <c r="X3" t="s">
        <v>18</v>
      </c>
    </row>
    <row r="4" spans="1:24">
      <c r="A4" t="s">
        <v>34</v>
      </c>
      <c r="B4" t="s">
        <v>0</v>
      </c>
      <c r="C4" t="s">
        <v>35</v>
      </c>
      <c r="D4">
        <v>4.215E-2</v>
      </c>
      <c r="E4">
        <v>9.5180000000000001E-2</v>
      </c>
      <c r="F4">
        <v>0.120237</v>
      </c>
      <c r="G4">
        <v>0.14513599999999999</v>
      </c>
      <c r="H4">
        <v>0.171205</v>
      </c>
      <c r="I4">
        <v>0.205927</v>
      </c>
      <c r="J4">
        <v>0.242008</v>
      </c>
      <c r="K4">
        <v>0.282526</v>
      </c>
      <c r="L4">
        <v>0.32817000000000002</v>
      </c>
      <c r="M4">
        <v>0.385023</v>
      </c>
      <c r="N4">
        <v>0.45684900000000001</v>
      </c>
      <c r="O4">
        <v>0.54997200000000002</v>
      </c>
      <c r="P4">
        <v>0.67057800000000001</v>
      </c>
      <c r="Q4">
        <v>0.82556600000000002</v>
      </c>
      <c r="R4">
        <v>1.02569</v>
      </c>
      <c r="S4">
        <v>1.2684599999999999</v>
      </c>
      <c r="T4">
        <v>1.55593</v>
      </c>
      <c r="U4">
        <v>1.88537</v>
      </c>
      <c r="V4">
        <v>2.2748200000000001</v>
      </c>
      <c r="W4">
        <v>2.7314099999999999</v>
      </c>
      <c r="X4" t="s">
        <v>36</v>
      </c>
    </row>
    <row r="5" spans="1:24">
      <c r="A5" t="s">
        <v>34</v>
      </c>
      <c r="B5" t="s">
        <v>0</v>
      </c>
      <c r="C5" t="s">
        <v>37</v>
      </c>
      <c r="D5">
        <v>1.545999E-2</v>
      </c>
      <c r="E5">
        <v>2.487002E-2</v>
      </c>
      <c r="F5">
        <v>3.0156267E-2</v>
      </c>
      <c r="G5">
        <v>3.5538559999999997E-2</v>
      </c>
      <c r="H5">
        <v>4.1014399999999999E-2</v>
      </c>
      <c r="I5">
        <v>4.6889449999999999E-2</v>
      </c>
      <c r="J5">
        <v>5.2677880000000003E-2</v>
      </c>
      <c r="K5">
        <v>5.8872729999999998E-2</v>
      </c>
      <c r="L5">
        <v>6.5634379999999895E-2</v>
      </c>
      <c r="M5">
        <v>7.3706059999999907E-2</v>
      </c>
      <c r="N5">
        <v>8.3213910000000002E-2</v>
      </c>
      <c r="O5">
        <v>9.5085249999999996E-2</v>
      </c>
      <c r="P5">
        <v>0.10899464</v>
      </c>
      <c r="Q5">
        <v>0.12516189999999999</v>
      </c>
      <c r="R5">
        <v>0.14289194</v>
      </c>
      <c r="S5">
        <v>0.16134181</v>
      </c>
      <c r="T5">
        <v>0.17948142</v>
      </c>
      <c r="U5">
        <v>0.19730603999999999</v>
      </c>
      <c r="V5">
        <v>0.2142656</v>
      </c>
      <c r="W5">
        <v>0.23032411</v>
      </c>
      <c r="X5" t="s">
        <v>36</v>
      </c>
    </row>
    <row r="6" spans="1:24">
      <c r="A6" t="s">
        <v>34</v>
      </c>
      <c r="B6" t="s">
        <v>0</v>
      </c>
      <c r="C6" t="s">
        <v>38</v>
      </c>
      <c r="D6">
        <v>0.16559999</v>
      </c>
      <c r="E6">
        <v>0.51475954000000002</v>
      </c>
      <c r="F6">
        <v>0.65044654999999996</v>
      </c>
      <c r="G6">
        <v>0.79256886999999998</v>
      </c>
      <c r="H6">
        <v>0.95161598999999997</v>
      </c>
      <c r="I6">
        <v>1.15388242</v>
      </c>
      <c r="J6">
        <v>1.3612078999999999</v>
      </c>
      <c r="K6">
        <v>1.5815576</v>
      </c>
      <c r="L6">
        <v>1.8309578</v>
      </c>
      <c r="M6">
        <v>2.1436905999999998</v>
      </c>
      <c r="N6">
        <v>2.5321978999999999</v>
      </c>
      <c r="O6">
        <v>3.0321889999999998</v>
      </c>
      <c r="P6">
        <v>3.6566261999999998</v>
      </c>
      <c r="Q6">
        <v>4.4306210000000004</v>
      </c>
      <c r="R6">
        <v>5.3731585999999902</v>
      </c>
      <c r="S6">
        <v>6.4580805999999997</v>
      </c>
      <c r="T6">
        <v>7.6538472999999998</v>
      </c>
      <c r="U6">
        <v>8.9133054999999999</v>
      </c>
      <c r="V6">
        <v>10.2462088</v>
      </c>
      <c r="W6">
        <v>11.6430133</v>
      </c>
      <c r="X6" t="s">
        <v>36</v>
      </c>
    </row>
    <row r="7" spans="1:24">
      <c r="A7" t="s">
        <v>34</v>
      </c>
      <c r="B7" t="s">
        <v>0</v>
      </c>
      <c r="C7" t="s">
        <v>39</v>
      </c>
      <c r="D7">
        <v>0.17183999999999999</v>
      </c>
      <c r="E7">
        <v>0.38804</v>
      </c>
      <c r="F7">
        <v>0.47970200000000002</v>
      </c>
      <c r="G7">
        <v>0.56957000000000002</v>
      </c>
      <c r="H7">
        <v>0.66128200000000004</v>
      </c>
      <c r="I7">
        <v>0.77722800000000003</v>
      </c>
      <c r="J7">
        <v>0.89374500000000001</v>
      </c>
      <c r="K7">
        <v>1.0212000000000001</v>
      </c>
      <c r="L7">
        <v>1.1598299999999999</v>
      </c>
      <c r="M7">
        <v>1.32938</v>
      </c>
      <c r="N7">
        <v>1.53837</v>
      </c>
      <c r="O7">
        <v>1.8100799999999999</v>
      </c>
      <c r="P7">
        <v>2.1510799999999999</v>
      </c>
      <c r="Q7">
        <v>2.5720999999999998</v>
      </c>
      <c r="R7">
        <v>3.0858300000000001</v>
      </c>
      <c r="S7">
        <v>3.6709700000000001</v>
      </c>
      <c r="T7">
        <v>4.3134399999999999</v>
      </c>
      <c r="U7">
        <v>5.01769</v>
      </c>
      <c r="V7">
        <v>5.7824999999999998</v>
      </c>
      <c r="W7">
        <v>6.5941799999999997</v>
      </c>
      <c r="X7" t="s">
        <v>36</v>
      </c>
    </row>
    <row r="8" spans="1:24">
      <c r="A8" t="s">
        <v>34</v>
      </c>
      <c r="B8" t="s">
        <v>0</v>
      </c>
      <c r="C8" t="s">
        <v>40</v>
      </c>
      <c r="D8">
        <v>5.398E-2</v>
      </c>
      <c r="E8">
        <v>5.5329999999999997E-2</v>
      </c>
      <c r="F8">
        <v>9.971555E-2</v>
      </c>
      <c r="G8">
        <v>0.12379820999999901</v>
      </c>
      <c r="H8">
        <v>0.14451831000000001</v>
      </c>
      <c r="I8">
        <v>0.16711757999999999</v>
      </c>
      <c r="J8">
        <v>0.18869185999999999</v>
      </c>
      <c r="K8">
        <v>0.21087935999999999</v>
      </c>
      <c r="L8">
        <v>0.23355342000000001</v>
      </c>
      <c r="M8">
        <v>0.25955799000000002</v>
      </c>
      <c r="N8">
        <v>0.28845113</v>
      </c>
      <c r="O8">
        <v>0.32284531</v>
      </c>
      <c r="P8">
        <v>0.36069571</v>
      </c>
      <c r="Q8">
        <v>0.40248490999999997</v>
      </c>
      <c r="R8">
        <v>0.44447573999999901</v>
      </c>
      <c r="S8">
        <v>0.48502782999999899</v>
      </c>
      <c r="T8">
        <v>0.52105388999999902</v>
      </c>
      <c r="U8">
        <v>0.55581862999999998</v>
      </c>
      <c r="V8">
        <v>0.58621736999999996</v>
      </c>
      <c r="W8">
        <v>0.61277066000000002</v>
      </c>
      <c r="X8" t="s">
        <v>36</v>
      </c>
    </row>
    <row r="9" spans="1:24">
      <c r="A9" t="s">
        <v>34</v>
      </c>
      <c r="B9" t="s">
        <v>0</v>
      </c>
      <c r="C9" t="s">
        <v>41</v>
      </c>
      <c r="D9">
        <v>1.14282935</v>
      </c>
      <c r="E9">
        <v>1.5701598000000001</v>
      </c>
      <c r="F9">
        <v>1.9229229999999999</v>
      </c>
      <c r="G9">
        <v>2.2806202999999998</v>
      </c>
      <c r="H9">
        <v>2.6524337999999998</v>
      </c>
      <c r="I9">
        <v>3.0623132000000002</v>
      </c>
      <c r="J9">
        <v>3.4676439999999999</v>
      </c>
      <c r="K9">
        <v>3.9023329999999898</v>
      </c>
      <c r="L9">
        <v>4.343426</v>
      </c>
      <c r="M9">
        <v>4.8542459999999998</v>
      </c>
      <c r="N9">
        <v>5.4067639999999999</v>
      </c>
      <c r="O9">
        <v>6.0705710000000002</v>
      </c>
      <c r="P9">
        <v>6.7696949999999996</v>
      </c>
      <c r="Q9">
        <v>7.5258349999999901</v>
      </c>
      <c r="R9">
        <v>8.2718959999999999</v>
      </c>
      <c r="S9">
        <v>9.0397479999999995</v>
      </c>
      <c r="T9">
        <v>9.7945829999999994</v>
      </c>
      <c r="U9">
        <v>10.563891</v>
      </c>
      <c r="V9">
        <v>11.344906999999999</v>
      </c>
      <c r="W9">
        <v>12.153468</v>
      </c>
      <c r="X9" t="s">
        <v>36</v>
      </c>
    </row>
    <row r="10" spans="1:24">
      <c r="A10" t="s">
        <v>34</v>
      </c>
      <c r="B10" t="s">
        <v>1</v>
      </c>
      <c r="C10" t="s">
        <v>35</v>
      </c>
      <c r="D10">
        <v>3.805E-2</v>
      </c>
      <c r="E10">
        <v>6.0859999999999997E-2</v>
      </c>
      <c r="F10">
        <v>6.5412799999999993E-2</v>
      </c>
      <c r="G10">
        <v>7.0682800000000004E-2</v>
      </c>
      <c r="H10">
        <v>7.55773E-2</v>
      </c>
      <c r="I10">
        <v>8.03421E-2</v>
      </c>
      <c r="J10">
        <v>8.4702200000000005E-2</v>
      </c>
      <c r="K10">
        <v>8.84543E-2</v>
      </c>
      <c r="L10">
        <v>9.1601799999999997E-2</v>
      </c>
      <c r="M10">
        <v>9.4079800000000005E-2</v>
      </c>
      <c r="N10">
        <v>9.5758800000000005E-2</v>
      </c>
      <c r="O10">
        <v>9.7039299999999995E-2</v>
      </c>
      <c r="P10">
        <v>9.7553000000000001E-2</v>
      </c>
      <c r="Q10">
        <v>9.7265599999999994E-2</v>
      </c>
      <c r="R10">
        <v>9.6229700000000001E-2</v>
      </c>
      <c r="S10">
        <v>9.45323E-2</v>
      </c>
      <c r="T10">
        <v>9.2386099999999999E-2</v>
      </c>
      <c r="U10">
        <v>8.9940099999999995E-2</v>
      </c>
      <c r="V10">
        <v>8.7335399999999994E-2</v>
      </c>
      <c r="W10">
        <v>8.4869200000000006E-2</v>
      </c>
      <c r="X10" t="s">
        <v>36</v>
      </c>
    </row>
    <row r="11" spans="1:24">
      <c r="A11" t="s">
        <v>34</v>
      </c>
      <c r="B11" t="s">
        <v>1</v>
      </c>
      <c r="C11" t="s">
        <v>37</v>
      </c>
      <c r="D11">
        <v>1.8460027999999899E-2</v>
      </c>
      <c r="E11">
        <v>2.7429973E-2</v>
      </c>
      <c r="F11">
        <v>2.95997899999999E-2</v>
      </c>
      <c r="G11">
        <v>3.2583096999999998E-2</v>
      </c>
      <c r="H11">
        <v>3.5533946999999899E-2</v>
      </c>
      <c r="I11">
        <v>3.8337997999999998E-2</v>
      </c>
      <c r="J11">
        <v>4.1104193999999997E-2</v>
      </c>
      <c r="K11">
        <v>4.3611535E-2</v>
      </c>
      <c r="L11">
        <v>4.5987556999999998E-2</v>
      </c>
      <c r="M11">
        <v>4.8138352000000002E-2</v>
      </c>
      <c r="N11">
        <v>5.0038730099999998E-2</v>
      </c>
      <c r="O11">
        <v>5.1808394799999997E-2</v>
      </c>
      <c r="P11">
        <v>5.3241426000000001E-2</v>
      </c>
      <c r="Q11">
        <v>5.4240178600000001E-2</v>
      </c>
      <c r="R11">
        <v>5.5046912599999998E-2</v>
      </c>
      <c r="S11">
        <v>5.5362520200000001E-2</v>
      </c>
      <c r="T11">
        <v>5.5505572199999902E-2</v>
      </c>
      <c r="U11">
        <v>5.5456941000000003E-2</v>
      </c>
      <c r="V11">
        <v>5.53311303999999E-2</v>
      </c>
      <c r="W11">
        <v>5.5607527800000001E-2</v>
      </c>
      <c r="X11" t="s">
        <v>36</v>
      </c>
    </row>
    <row r="12" spans="1:24">
      <c r="A12" t="s">
        <v>34</v>
      </c>
      <c r="B12" t="s">
        <v>1</v>
      </c>
      <c r="C12" t="s">
        <v>38</v>
      </c>
      <c r="D12">
        <v>0.12344996999999901</v>
      </c>
      <c r="E12">
        <v>0.19109027000000001</v>
      </c>
      <c r="F12">
        <v>0.21382029</v>
      </c>
      <c r="G12">
        <v>0.24209785</v>
      </c>
      <c r="H12">
        <v>0.27130249000000001</v>
      </c>
      <c r="I12">
        <v>0.30154978999999998</v>
      </c>
      <c r="J12">
        <v>0.33310381999999999</v>
      </c>
      <c r="K12">
        <v>0.36401258999999903</v>
      </c>
      <c r="L12">
        <v>0.39529059999999999</v>
      </c>
      <c r="M12">
        <v>0.42594578999999999</v>
      </c>
      <c r="N12">
        <v>0.45606653000000003</v>
      </c>
      <c r="O12">
        <v>0.48247081000000003</v>
      </c>
      <c r="P12">
        <v>0.50765393999999997</v>
      </c>
      <c r="Q12">
        <v>0.52943107999999905</v>
      </c>
      <c r="R12">
        <v>0.54880357000000002</v>
      </c>
      <c r="S12">
        <v>0.56371793000000003</v>
      </c>
      <c r="T12">
        <v>0.57584484999999996</v>
      </c>
      <c r="U12">
        <v>0.58535722999999995</v>
      </c>
      <c r="V12">
        <v>0.59173669999999901</v>
      </c>
      <c r="W12">
        <v>0.60049737999999997</v>
      </c>
      <c r="X12" t="s">
        <v>36</v>
      </c>
    </row>
    <row r="13" spans="1:24">
      <c r="A13" t="s">
        <v>34</v>
      </c>
      <c r="B13" t="s">
        <v>1</v>
      </c>
      <c r="C13" t="s">
        <v>39</v>
      </c>
      <c r="D13">
        <v>3.0259999999999999E-2</v>
      </c>
      <c r="E13">
        <v>4.8399999999999999E-2</v>
      </c>
      <c r="F13">
        <v>5.2629200000000001E-2</v>
      </c>
      <c r="G13">
        <v>5.8040000000000001E-2</v>
      </c>
      <c r="H13">
        <v>6.3346600000000003E-2</v>
      </c>
      <c r="I13">
        <v>6.8643099999999999E-2</v>
      </c>
      <c r="J13">
        <v>7.3863999999999999E-2</v>
      </c>
      <c r="K13">
        <v>7.8643500000000005E-2</v>
      </c>
      <c r="L13">
        <v>8.3793099999999995E-2</v>
      </c>
      <c r="M13">
        <v>8.8515499999999997E-2</v>
      </c>
      <c r="N13">
        <v>9.2760800000000004E-2</v>
      </c>
      <c r="O13">
        <v>9.5832399999999998E-2</v>
      </c>
      <c r="P13">
        <v>9.8298399999999994E-2</v>
      </c>
      <c r="Q13">
        <v>9.9751900000000004E-2</v>
      </c>
      <c r="R13">
        <v>0.100857</v>
      </c>
      <c r="S13">
        <v>0.100921</v>
      </c>
      <c r="T13">
        <v>0.100413</v>
      </c>
      <c r="U13">
        <v>9.9748600000000007E-2</v>
      </c>
      <c r="V13">
        <v>9.8725300000000002E-2</v>
      </c>
      <c r="W13">
        <v>9.7981399999999996E-2</v>
      </c>
      <c r="X13" t="s">
        <v>36</v>
      </c>
    </row>
    <row r="14" spans="1:24">
      <c r="A14" t="s">
        <v>34</v>
      </c>
      <c r="B14" t="s">
        <v>1</v>
      </c>
      <c r="C14" t="s">
        <v>40</v>
      </c>
      <c r="D14">
        <v>8.0569979999999999E-2</v>
      </c>
      <c r="E14">
        <v>0.10194992999999999</v>
      </c>
      <c r="F14">
        <v>0.10852671999999999</v>
      </c>
      <c r="G14">
        <v>0.11688477999999999</v>
      </c>
      <c r="H14">
        <v>0.12488961</v>
      </c>
      <c r="I14">
        <v>0.13267123</v>
      </c>
      <c r="J14">
        <v>0.13954070999999901</v>
      </c>
      <c r="K14">
        <v>0.14500299999999999</v>
      </c>
      <c r="L14">
        <v>0.15058811999999999</v>
      </c>
      <c r="M14">
        <v>0.15526044999999999</v>
      </c>
      <c r="N14">
        <v>0.15880232999999999</v>
      </c>
      <c r="O14">
        <v>0.16072879000000001</v>
      </c>
      <c r="P14">
        <v>0.16135139000000001</v>
      </c>
      <c r="Q14">
        <v>0.16063042</v>
      </c>
      <c r="R14">
        <v>0.15948256</v>
      </c>
      <c r="S14">
        <v>0.15712224</v>
      </c>
      <c r="T14">
        <v>0.15406112</v>
      </c>
      <c r="U14">
        <v>0.15106861999999999</v>
      </c>
      <c r="V14">
        <v>0.14777022000000001</v>
      </c>
      <c r="W14">
        <v>0.14473831000000001</v>
      </c>
      <c r="X14" t="s">
        <v>36</v>
      </c>
    </row>
    <row r="15" spans="1:24">
      <c r="A15" t="s">
        <v>34</v>
      </c>
      <c r="B15" t="s">
        <v>1</v>
      </c>
      <c r="C15" t="s">
        <v>41</v>
      </c>
      <c r="D15">
        <v>0.157719890999999</v>
      </c>
      <c r="E15">
        <v>0.24825029200000001</v>
      </c>
      <c r="F15">
        <v>0.27394934299999901</v>
      </c>
      <c r="G15">
        <v>0.30460564099999998</v>
      </c>
      <c r="H15">
        <v>0.33526157600000001</v>
      </c>
      <c r="I15">
        <v>0.365882665</v>
      </c>
      <c r="J15">
        <v>0.39635499400000002</v>
      </c>
      <c r="K15">
        <v>0.42516973599999902</v>
      </c>
      <c r="L15">
        <v>0.45259969500000002</v>
      </c>
      <c r="M15">
        <v>0.478040573999999</v>
      </c>
      <c r="N15">
        <v>0.50089999499999904</v>
      </c>
      <c r="O15">
        <v>0.52012996199999995</v>
      </c>
      <c r="P15">
        <v>0.53619957500000004</v>
      </c>
      <c r="Q15">
        <v>0.54823617400000002</v>
      </c>
      <c r="R15">
        <v>0.55646537799999995</v>
      </c>
      <c r="S15">
        <v>0.56059381500000005</v>
      </c>
      <c r="T15">
        <v>0.56177240399999995</v>
      </c>
      <c r="U15">
        <v>0.56068652199999902</v>
      </c>
      <c r="V15">
        <v>0.55792056000000001</v>
      </c>
      <c r="W15">
        <v>0.555813157</v>
      </c>
      <c r="X15" t="s">
        <v>36</v>
      </c>
    </row>
    <row r="16" spans="1:24">
      <c r="A16" t="s">
        <v>34</v>
      </c>
      <c r="B16" t="s">
        <v>2</v>
      </c>
      <c r="C16" t="s">
        <v>35</v>
      </c>
      <c r="D16">
        <v>7.2369969999999895E-2</v>
      </c>
      <c r="E16">
        <v>9.0479970000000007E-2</v>
      </c>
      <c r="F16">
        <v>9.3086260000000004E-2</v>
      </c>
      <c r="G16">
        <v>9.7977670000000003E-2</v>
      </c>
      <c r="H16">
        <v>0.101331819999999</v>
      </c>
      <c r="I16">
        <v>0.10458982</v>
      </c>
      <c r="J16">
        <v>0.10673912000000001</v>
      </c>
      <c r="K16">
        <v>0.10839940000000001</v>
      </c>
      <c r="L16">
        <v>0.10874807</v>
      </c>
      <c r="M16">
        <v>0.10876153</v>
      </c>
      <c r="N16">
        <v>0.1083074</v>
      </c>
      <c r="O16">
        <v>0.10810114</v>
      </c>
      <c r="P16">
        <v>0.10754817999999999</v>
      </c>
      <c r="Q16">
        <v>0.10684979</v>
      </c>
      <c r="R16">
        <v>0.10588056999999999</v>
      </c>
      <c r="S16">
        <v>0.10491138999999999</v>
      </c>
      <c r="T16">
        <v>0.10384507999999899</v>
      </c>
      <c r="U16">
        <v>0.10324411999999999</v>
      </c>
      <c r="V16">
        <v>0.10252505000000001</v>
      </c>
      <c r="W16">
        <v>0.10165360999999901</v>
      </c>
      <c r="X16" t="s">
        <v>36</v>
      </c>
    </row>
    <row r="17" spans="1:24">
      <c r="A17" t="s">
        <v>34</v>
      </c>
      <c r="B17" t="s">
        <v>2</v>
      </c>
      <c r="C17" t="s">
        <v>37</v>
      </c>
      <c r="D17">
        <v>0.43170039999999998</v>
      </c>
      <c r="E17">
        <v>0.54159999999999997</v>
      </c>
      <c r="F17">
        <v>0.55132800000000004</v>
      </c>
      <c r="G17">
        <v>0.57754700000000003</v>
      </c>
      <c r="H17">
        <v>0.595051</v>
      </c>
      <c r="I17">
        <v>0.61233000000000004</v>
      </c>
      <c r="J17">
        <v>0.62371100000000002</v>
      </c>
      <c r="K17">
        <v>0.63282899999999997</v>
      </c>
      <c r="L17">
        <v>0.63498599999999905</v>
      </c>
      <c r="M17">
        <v>0.63564399999999999</v>
      </c>
      <c r="N17">
        <v>0.63413900000000001</v>
      </c>
      <c r="O17">
        <v>0.63409199999999999</v>
      </c>
      <c r="P17">
        <v>0.63212500000000005</v>
      </c>
      <c r="Q17">
        <v>0.62911700000000004</v>
      </c>
      <c r="R17">
        <v>0.62458799999999903</v>
      </c>
      <c r="S17">
        <v>0.61982099999999996</v>
      </c>
      <c r="T17">
        <v>0.61429199999999995</v>
      </c>
      <c r="U17">
        <v>0.61131099999999905</v>
      </c>
      <c r="V17">
        <v>0.607491</v>
      </c>
      <c r="W17">
        <v>0.60268999999999995</v>
      </c>
      <c r="X17" t="s">
        <v>36</v>
      </c>
    </row>
    <row r="18" spans="1:24">
      <c r="A18" t="s">
        <v>34</v>
      </c>
      <c r="B18" t="s">
        <v>2</v>
      </c>
      <c r="C18" t="s">
        <v>38</v>
      </c>
      <c r="D18">
        <v>0.38388990000000001</v>
      </c>
      <c r="E18">
        <v>0.48049009999999998</v>
      </c>
      <c r="F18">
        <v>0.505799</v>
      </c>
      <c r="G18">
        <v>0.55329910000000004</v>
      </c>
      <c r="H18">
        <v>0.59412619999999905</v>
      </c>
      <c r="I18">
        <v>0.63192729999999997</v>
      </c>
      <c r="J18">
        <v>0.66469719999999999</v>
      </c>
      <c r="K18">
        <v>0.69569650000000005</v>
      </c>
      <c r="L18">
        <v>0.72270230000000002</v>
      </c>
      <c r="M18">
        <v>0.74848169999999903</v>
      </c>
      <c r="N18">
        <v>0.77284390000000003</v>
      </c>
      <c r="O18">
        <v>0.79463929999999905</v>
      </c>
      <c r="P18">
        <v>0.81442229999999904</v>
      </c>
      <c r="Q18">
        <v>0.83254039999999996</v>
      </c>
      <c r="R18">
        <v>0.84831970000000001</v>
      </c>
      <c r="S18">
        <v>0.86356509999999997</v>
      </c>
      <c r="T18">
        <v>0.87762119999999999</v>
      </c>
      <c r="U18">
        <v>0.89120789999999905</v>
      </c>
      <c r="V18">
        <v>0.9036225</v>
      </c>
      <c r="W18">
        <v>0.91452739999999999</v>
      </c>
      <c r="X18" t="s">
        <v>36</v>
      </c>
    </row>
    <row r="19" spans="1:24">
      <c r="A19" t="s">
        <v>34</v>
      </c>
      <c r="B19" t="s">
        <v>2</v>
      </c>
      <c r="C19" t="s">
        <v>39</v>
      </c>
      <c r="D19">
        <v>2.7310000000000001E-2</v>
      </c>
      <c r="E19">
        <v>3.4119999999999998E-2</v>
      </c>
      <c r="F19">
        <v>3.5081599999999998E-2</v>
      </c>
      <c r="G19">
        <v>3.8504499999999997E-2</v>
      </c>
      <c r="H19">
        <v>4.1286499999999997E-2</v>
      </c>
      <c r="I19">
        <v>4.3784900000000002E-2</v>
      </c>
      <c r="J19">
        <v>4.5863599999999997E-2</v>
      </c>
      <c r="K19">
        <v>4.7748800000000001E-2</v>
      </c>
      <c r="L19">
        <v>4.9403700000000002E-2</v>
      </c>
      <c r="M19">
        <v>5.0877699999999998E-2</v>
      </c>
      <c r="N19">
        <v>5.2299699999999998E-2</v>
      </c>
      <c r="O19">
        <v>5.3516599999999998E-2</v>
      </c>
      <c r="P19">
        <v>5.4597800000000002E-2</v>
      </c>
      <c r="Q19">
        <v>5.5397599999999998E-2</v>
      </c>
      <c r="R19">
        <v>5.6224900000000001E-2</v>
      </c>
      <c r="S19">
        <v>5.6878100000000001E-2</v>
      </c>
      <c r="T19">
        <v>5.7344300000000001E-2</v>
      </c>
      <c r="U19">
        <v>5.7422000000000001E-2</v>
      </c>
      <c r="V19">
        <v>5.7347099999999998E-2</v>
      </c>
      <c r="W19">
        <v>5.7104700000000001E-2</v>
      </c>
      <c r="X19" t="s">
        <v>36</v>
      </c>
    </row>
    <row r="20" spans="1:24">
      <c r="A20" t="s">
        <v>34</v>
      </c>
      <c r="B20" t="s">
        <v>2</v>
      </c>
      <c r="C20" t="s">
        <v>40</v>
      </c>
      <c r="D20">
        <v>0.49136979999999902</v>
      </c>
      <c r="E20">
        <v>0.61695029999999995</v>
      </c>
      <c r="F20">
        <v>0.63538220000000001</v>
      </c>
      <c r="G20">
        <v>0.68189509999999998</v>
      </c>
      <c r="H20">
        <v>0.71364590000000006</v>
      </c>
      <c r="I20">
        <v>0.73529829999999996</v>
      </c>
      <c r="J20">
        <v>0.74896509999999905</v>
      </c>
      <c r="K20">
        <v>0.75869529999999996</v>
      </c>
      <c r="L20">
        <v>0.762548</v>
      </c>
      <c r="M20">
        <v>0.76410919999999904</v>
      </c>
      <c r="N20">
        <v>0.76314859999999995</v>
      </c>
      <c r="O20">
        <v>0.7631869</v>
      </c>
      <c r="P20">
        <v>0.76080599999999998</v>
      </c>
      <c r="Q20">
        <v>0.7567334</v>
      </c>
      <c r="R20">
        <v>0.75391436999999994</v>
      </c>
      <c r="S20">
        <v>0.75052019999999997</v>
      </c>
      <c r="T20">
        <v>0.74603206</v>
      </c>
      <c r="U20">
        <v>0.73799804000000002</v>
      </c>
      <c r="V20">
        <v>0.72872274999999997</v>
      </c>
      <c r="W20">
        <v>0.71799718999999995</v>
      </c>
      <c r="X20" t="s">
        <v>36</v>
      </c>
    </row>
    <row r="21" spans="1:24">
      <c r="A21" t="s">
        <v>34</v>
      </c>
      <c r="B21" t="s">
        <v>2</v>
      </c>
      <c r="C21" t="s">
        <v>41</v>
      </c>
      <c r="D21">
        <v>0.34289027699999902</v>
      </c>
      <c r="E21">
        <v>0.42840019799999901</v>
      </c>
      <c r="F21">
        <v>0.45100958799999902</v>
      </c>
      <c r="G21">
        <v>0.49631633399999903</v>
      </c>
      <c r="H21">
        <v>0.53512518399999998</v>
      </c>
      <c r="I21">
        <v>0.57051021599999996</v>
      </c>
      <c r="J21">
        <v>0.601096292999999</v>
      </c>
      <c r="K21">
        <v>0.62978037600000003</v>
      </c>
      <c r="L21">
        <v>0.65474628800000001</v>
      </c>
      <c r="M21">
        <v>0.678242181</v>
      </c>
      <c r="N21">
        <v>0.70022256899999902</v>
      </c>
      <c r="O21">
        <v>0.71977073899999999</v>
      </c>
      <c r="P21">
        <v>0.73736941299999903</v>
      </c>
      <c r="Q21">
        <v>0.75328349400000005</v>
      </c>
      <c r="R21">
        <v>0.76720308399999904</v>
      </c>
      <c r="S21">
        <v>0.78058631199999995</v>
      </c>
      <c r="T21">
        <v>0.792924242</v>
      </c>
      <c r="U21">
        <v>0.80495922499999994</v>
      </c>
      <c r="V21">
        <v>0.81602211099999999</v>
      </c>
      <c r="W21">
        <v>0.82580509899999999</v>
      </c>
      <c r="X21" t="s">
        <v>36</v>
      </c>
    </row>
    <row r="22" spans="1:24">
      <c r="A22" t="s">
        <v>34</v>
      </c>
      <c r="B22" t="s">
        <v>3</v>
      </c>
      <c r="C22" t="s">
        <v>35</v>
      </c>
      <c r="D22">
        <v>0.13872000000000001</v>
      </c>
      <c r="E22">
        <v>0.75946000000000002</v>
      </c>
      <c r="F22">
        <v>1.1447700000000001</v>
      </c>
      <c r="G22">
        <v>1.5932599999999999</v>
      </c>
      <c r="H22">
        <v>2.0943800000000001</v>
      </c>
      <c r="I22">
        <v>2.65421</v>
      </c>
      <c r="J22">
        <v>3.22525</v>
      </c>
      <c r="K22">
        <v>3.7703600000000002</v>
      </c>
      <c r="L22">
        <v>4.2735599999999998</v>
      </c>
      <c r="M22">
        <v>4.7087300000000001</v>
      </c>
      <c r="N22">
        <v>5.0480999999999998</v>
      </c>
      <c r="O22">
        <v>5.3026200000000001</v>
      </c>
      <c r="P22">
        <v>5.4755099999999999</v>
      </c>
      <c r="Q22">
        <v>5.58413</v>
      </c>
      <c r="R22">
        <v>5.6520700000000001</v>
      </c>
      <c r="S22">
        <v>5.6844200000000003</v>
      </c>
      <c r="T22">
        <v>5.6680000000000001</v>
      </c>
      <c r="U22">
        <v>5.6278899999999998</v>
      </c>
      <c r="V22">
        <v>5.52074</v>
      </c>
      <c r="W22">
        <v>5.3280000000000003</v>
      </c>
      <c r="X22" t="s">
        <v>36</v>
      </c>
    </row>
    <row r="23" spans="1:24">
      <c r="A23" t="s">
        <v>34</v>
      </c>
      <c r="B23" t="s">
        <v>3</v>
      </c>
      <c r="C23" t="s">
        <v>37</v>
      </c>
      <c r="D23">
        <v>0.36841023699999897</v>
      </c>
      <c r="E23">
        <v>0.71382980699999998</v>
      </c>
      <c r="F23">
        <v>1.024777212</v>
      </c>
      <c r="G23">
        <v>1.3664555819999999</v>
      </c>
      <c r="H23">
        <v>1.7244619879999901</v>
      </c>
      <c r="I23">
        <v>2.0916800609999999</v>
      </c>
      <c r="J23">
        <v>2.4540322569999899</v>
      </c>
      <c r="K23">
        <v>2.791777803</v>
      </c>
      <c r="L23">
        <v>3.1140723609999998</v>
      </c>
      <c r="M23">
        <v>3.3883629740000001</v>
      </c>
      <c r="N23">
        <v>3.603793257</v>
      </c>
      <c r="O23">
        <v>3.783768137</v>
      </c>
      <c r="P23">
        <v>3.916727699</v>
      </c>
      <c r="Q23">
        <v>4.0116233899999996</v>
      </c>
      <c r="R23">
        <v>4.084454858</v>
      </c>
      <c r="S23">
        <v>4.130119079</v>
      </c>
      <c r="T23">
        <v>4.1381712610000001</v>
      </c>
      <c r="U23">
        <v>4.1237646989999996</v>
      </c>
      <c r="V23">
        <v>4.0541102560000004</v>
      </c>
      <c r="W23">
        <v>3.9188857113000002</v>
      </c>
      <c r="X23" t="s">
        <v>36</v>
      </c>
    </row>
    <row r="24" spans="1:24">
      <c r="A24" t="s">
        <v>34</v>
      </c>
      <c r="B24" t="s">
        <v>3</v>
      </c>
      <c r="C24" t="s">
        <v>38</v>
      </c>
      <c r="D24">
        <v>0.18525997999999999</v>
      </c>
      <c r="E24">
        <v>0.63521052</v>
      </c>
      <c r="F24">
        <v>1.0113825000000001</v>
      </c>
      <c r="G24">
        <v>1.5059084</v>
      </c>
      <c r="H24">
        <v>2.1440147000000001</v>
      </c>
      <c r="I24">
        <v>2.9232085999999899</v>
      </c>
      <c r="J24">
        <v>3.86857289999999</v>
      </c>
      <c r="K24">
        <v>4.9895630999999998</v>
      </c>
      <c r="L24">
        <v>6.2045313999999996</v>
      </c>
      <c r="M24">
        <v>7.5819326999999896</v>
      </c>
      <c r="N24">
        <v>9.0998654999999999</v>
      </c>
      <c r="O24">
        <v>10.590556100000001</v>
      </c>
      <c r="P24">
        <v>12.165831499999999</v>
      </c>
      <c r="Q24">
        <v>13.832319099999999</v>
      </c>
      <c r="R24">
        <v>15.567504499999901</v>
      </c>
      <c r="S24">
        <v>17.487421099999999</v>
      </c>
      <c r="T24">
        <v>19.453134899999998</v>
      </c>
      <c r="U24">
        <v>21.218282479999999</v>
      </c>
      <c r="V24">
        <v>22.588238180000001</v>
      </c>
      <c r="W24">
        <v>23.3445863</v>
      </c>
      <c r="X24" t="s">
        <v>36</v>
      </c>
    </row>
    <row r="25" spans="1:24">
      <c r="A25" t="s">
        <v>34</v>
      </c>
      <c r="B25" t="s">
        <v>3</v>
      </c>
      <c r="C25" t="s">
        <v>39</v>
      </c>
      <c r="D25">
        <v>9.1740000000000002E-2</v>
      </c>
      <c r="E25">
        <v>0.50226000000000004</v>
      </c>
      <c r="F25">
        <v>0.75621499999999997</v>
      </c>
      <c r="G25">
        <v>1.05446</v>
      </c>
      <c r="H25">
        <v>1.39442</v>
      </c>
      <c r="I25">
        <v>1.8017399999999999</v>
      </c>
      <c r="J25">
        <v>2.2504</v>
      </c>
      <c r="K25">
        <v>2.72404</v>
      </c>
      <c r="L25">
        <v>3.20764</v>
      </c>
      <c r="M25">
        <v>3.6874400000000001</v>
      </c>
      <c r="N25">
        <v>4.1436599999999997</v>
      </c>
      <c r="O25">
        <v>4.5773999999999999</v>
      </c>
      <c r="P25">
        <v>4.9833999999999996</v>
      </c>
      <c r="Q25">
        <v>5.3616200000000003</v>
      </c>
      <c r="R25">
        <v>5.7317900000000002</v>
      </c>
      <c r="S25">
        <v>6.0860799999999999</v>
      </c>
      <c r="T25">
        <v>6.3850899999999999</v>
      </c>
      <c r="U25">
        <v>6.6110800000000003</v>
      </c>
      <c r="V25">
        <v>6.6962999999999999</v>
      </c>
      <c r="W25">
        <v>6.5946600000000002</v>
      </c>
      <c r="X25" t="s">
        <v>36</v>
      </c>
    </row>
    <row r="26" spans="1:24">
      <c r="A26" t="s">
        <v>34</v>
      </c>
      <c r="B26" t="s">
        <v>3</v>
      </c>
      <c r="C26" t="s">
        <v>40</v>
      </c>
      <c r="D26">
        <v>1.31823060399999</v>
      </c>
      <c r="E26">
        <v>1.67677013</v>
      </c>
      <c r="F26">
        <v>2.8226483500000001</v>
      </c>
      <c r="G26">
        <v>4.0532782000000003</v>
      </c>
      <c r="H26">
        <v>5.2461637000000003</v>
      </c>
      <c r="I26">
        <v>6.4183717999999903</v>
      </c>
      <c r="J26">
        <v>7.4790745000000003</v>
      </c>
      <c r="K26">
        <v>8.3624331999999999</v>
      </c>
      <c r="L26">
        <v>9.0779580000000006</v>
      </c>
      <c r="M26">
        <v>9.5873030999999997</v>
      </c>
      <c r="N26">
        <v>9.8935881999999999</v>
      </c>
      <c r="O26">
        <v>10.128769699999999</v>
      </c>
      <c r="P26">
        <v>10.237791</v>
      </c>
      <c r="Q26">
        <v>10.2625458</v>
      </c>
      <c r="R26">
        <v>10.242040299999999</v>
      </c>
      <c r="S26">
        <v>10.1770069</v>
      </c>
      <c r="T26">
        <v>10.04698198</v>
      </c>
      <c r="U26">
        <v>9.8923693499999992</v>
      </c>
      <c r="V26">
        <v>9.6351658800000006</v>
      </c>
      <c r="W26">
        <v>9.2451210999999898</v>
      </c>
      <c r="X26" t="s">
        <v>36</v>
      </c>
    </row>
    <row r="27" spans="1:24">
      <c r="A27" t="s">
        <v>34</v>
      </c>
      <c r="B27" t="s">
        <v>3</v>
      </c>
      <c r="C27" t="s">
        <v>41</v>
      </c>
      <c r="D27">
        <v>1.2094898999999999</v>
      </c>
      <c r="E27">
        <v>1.927449</v>
      </c>
      <c r="F27">
        <v>3.0412319999999999</v>
      </c>
      <c r="G27">
        <v>4.3728210000000001</v>
      </c>
      <c r="H27">
        <v>5.93051499999999</v>
      </c>
      <c r="I27">
        <v>7.6312480000000003</v>
      </c>
      <c r="J27">
        <v>9.4952349999999992</v>
      </c>
      <c r="K27">
        <v>11.459735</v>
      </c>
      <c r="L27">
        <v>13.3363979999999</v>
      </c>
      <c r="M27">
        <v>15.17205</v>
      </c>
      <c r="N27">
        <v>16.878057800000001</v>
      </c>
      <c r="O27">
        <v>18.310730499999998</v>
      </c>
      <c r="P27">
        <v>19.564226599999898</v>
      </c>
      <c r="Q27">
        <v>20.670035299999999</v>
      </c>
      <c r="R27">
        <v>21.593464900000001</v>
      </c>
      <c r="S27">
        <v>22.420396599999901</v>
      </c>
      <c r="T27">
        <v>23.060367399999901</v>
      </c>
      <c r="U27">
        <v>23.486269609999901</v>
      </c>
      <c r="V27">
        <v>23.616727300000001</v>
      </c>
      <c r="W27">
        <v>23.376299839999898</v>
      </c>
      <c r="X27" t="s">
        <v>36</v>
      </c>
    </row>
    <row r="28" spans="1:24">
      <c r="A28" t="s">
        <v>34</v>
      </c>
      <c r="B28" t="s">
        <v>4</v>
      </c>
      <c r="C28" t="s">
        <v>35</v>
      </c>
      <c r="D28">
        <v>3.848E-2</v>
      </c>
      <c r="E28">
        <v>6.2880000000000005E-2</v>
      </c>
      <c r="F28">
        <v>7.1520200000000006E-2</v>
      </c>
      <c r="G28">
        <v>8.1238500000000005E-2</v>
      </c>
      <c r="H28">
        <v>8.9932399999999996E-2</v>
      </c>
      <c r="I28">
        <v>9.7115599999999996E-2</v>
      </c>
      <c r="J28">
        <v>0.10395500000000001</v>
      </c>
      <c r="K28">
        <v>0.1087</v>
      </c>
      <c r="L28">
        <v>0.115108</v>
      </c>
      <c r="M28">
        <v>0.11917899999999999</v>
      </c>
      <c r="N28">
        <v>0.123268</v>
      </c>
      <c r="O28">
        <v>0.124124</v>
      </c>
      <c r="P28">
        <v>0.12492399999999999</v>
      </c>
      <c r="Q28">
        <v>0.12343899999999999</v>
      </c>
      <c r="R28">
        <v>0.12228</v>
      </c>
      <c r="S28">
        <v>0.119423</v>
      </c>
      <c r="T28">
        <v>0.116145</v>
      </c>
      <c r="U28">
        <v>0.11276799999999999</v>
      </c>
      <c r="V28">
        <v>0.110152</v>
      </c>
      <c r="W28">
        <v>0.108677</v>
      </c>
      <c r="X28" t="s">
        <v>36</v>
      </c>
    </row>
    <row r="29" spans="1:24">
      <c r="A29" t="s">
        <v>34</v>
      </c>
      <c r="B29" t="s">
        <v>4</v>
      </c>
      <c r="C29" t="s">
        <v>37</v>
      </c>
      <c r="D29">
        <v>0.28546010999999999</v>
      </c>
      <c r="E29">
        <v>0.25133033999999999</v>
      </c>
      <c r="F29">
        <v>0.27125418000000001</v>
      </c>
      <c r="G29">
        <v>0.29721653999999997</v>
      </c>
      <c r="H29">
        <v>0.31863965999999999</v>
      </c>
      <c r="I29">
        <v>0.33437293000000001</v>
      </c>
      <c r="J29">
        <v>0.34881169000000001</v>
      </c>
      <c r="K29">
        <v>0.35722190999999998</v>
      </c>
      <c r="L29">
        <v>0.37087444999999902</v>
      </c>
      <c r="M29">
        <v>0.37861673000000001</v>
      </c>
      <c r="N29">
        <v>0.38744938000000001</v>
      </c>
      <c r="O29">
        <v>0.38804663</v>
      </c>
      <c r="P29">
        <v>0.38911352999999899</v>
      </c>
      <c r="Q29">
        <v>0.38373318000000001</v>
      </c>
      <c r="R29">
        <v>0.37966037999999902</v>
      </c>
      <c r="S29">
        <v>0.37053671999999999</v>
      </c>
      <c r="T29">
        <v>0.36020539499999998</v>
      </c>
      <c r="U29">
        <v>0.34960634299999999</v>
      </c>
      <c r="V29">
        <v>0.341399381</v>
      </c>
      <c r="W29">
        <v>0.33672176199999998</v>
      </c>
      <c r="X29" t="s">
        <v>36</v>
      </c>
    </row>
    <row r="30" spans="1:24">
      <c r="A30" t="s">
        <v>34</v>
      </c>
      <c r="B30" t="s">
        <v>4</v>
      </c>
      <c r="C30" t="s">
        <v>38</v>
      </c>
      <c r="D30">
        <v>0.22411039999999999</v>
      </c>
      <c r="E30">
        <v>0.33260990000000001</v>
      </c>
      <c r="F30">
        <v>0.40036479999999902</v>
      </c>
      <c r="G30">
        <v>0.48871920000000002</v>
      </c>
      <c r="H30">
        <v>0.58321449999999997</v>
      </c>
      <c r="I30">
        <v>0.67426379999999997</v>
      </c>
      <c r="J30">
        <v>0.7777982</v>
      </c>
      <c r="K30">
        <v>0.87624999999999997</v>
      </c>
      <c r="L30">
        <v>1.0100712000000001</v>
      </c>
      <c r="M30">
        <v>1.1373321999999999</v>
      </c>
      <c r="N30">
        <v>1.2884221</v>
      </c>
      <c r="O30">
        <v>1.3899531000000001</v>
      </c>
      <c r="P30">
        <v>1.4995666999999999</v>
      </c>
      <c r="Q30">
        <v>1.5742885</v>
      </c>
      <c r="R30">
        <v>1.6527213000000001</v>
      </c>
      <c r="S30">
        <v>1.6956035</v>
      </c>
      <c r="T30">
        <v>1.7224117999999999</v>
      </c>
      <c r="U30">
        <v>1.7303922999999899</v>
      </c>
      <c r="V30">
        <v>1.7443042</v>
      </c>
      <c r="W30">
        <v>1.7728531999999999</v>
      </c>
      <c r="X30" t="s">
        <v>36</v>
      </c>
    </row>
    <row r="31" spans="1:24">
      <c r="A31" t="s">
        <v>34</v>
      </c>
      <c r="B31" t="s">
        <v>4</v>
      </c>
      <c r="C31" t="s">
        <v>39</v>
      </c>
      <c r="D31">
        <v>5.8770000000000003E-2</v>
      </c>
      <c r="E31">
        <v>9.604E-2</v>
      </c>
      <c r="F31">
        <v>0.10695499999999999</v>
      </c>
      <c r="G31">
        <v>0.119606</v>
      </c>
      <c r="H31">
        <v>0.13083600000000001</v>
      </c>
      <c r="I31">
        <v>0.14039399999999999</v>
      </c>
      <c r="J31">
        <v>0.14971300000000001</v>
      </c>
      <c r="K31">
        <v>0.15633</v>
      </c>
      <c r="L31">
        <v>0.16505500000000001</v>
      </c>
      <c r="M31">
        <v>0.170518</v>
      </c>
      <c r="N31">
        <v>0.17594199999999999</v>
      </c>
      <c r="O31">
        <v>0.17630599999999999</v>
      </c>
      <c r="P31">
        <v>0.17615600000000001</v>
      </c>
      <c r="Q31">
        <v>0.172427</v>
      </c>
      <c r="R31">
        <v>0.16994799999999999</v>
      </c>
      <c r="S31">
        <v>0.16502</v>
      </c>
      <c r="T31">
        <v>0.159521</v>
      </c>
      <c r="U31">
        <v>0.15342</v>
      </c>
      <c r="V31">
        <v>0.14851700000000001</v>
      </c>
      <c r="W31">
        <v>0.145339</v>
      </c>
      <c r="X31" t="s">
        <v>36</v>
      </c>
    </row>
    <row r="32" spans="1:24">
      <c r="A32" t="s">
        <v>34</v>
      </c>
      <c r="B32" t="s">
        <v>4</v>
      </c>
      <c r="C32" t="s">
        <v>40</v>
      </c>
      <c r="D32">
        <v>0.91215999999999897</v>
      </c>
      <c r="E32">
        <v>0.75488999999999995</v>
      </c>
      <c r="F32">
        <v>0.80468300000000004</v>
      </c>
      <c r="G32">
        <v>0.86862159999999999</v>
      </c>
      <c r="H32">
        <v>0.91792689999999999</v>
      </c>
      <c r="I32">
        <v>0.953800799999999</v>
      </c>
      <c r="J32">
        <v>0.98370979999999997</v>
      </c>
      <c r="K32">
        <v>0.99575029999999998</v>
      </c>
      <c r="L32">
        <v>1.0148591</v>
      </c>
      <c r="M32">
        <v>1.0177125999999901</v>
      </c>
      <c r="N32">
        <v>1.0206179</v>
      </c>
      <c r="O32">
        <v>1.0038752</v>
      </c>
      <c r="P32">
        <v>0.98668920000000004</v>
      </c>
      <c r="Q32">
        <v>0.95515079999999997</v>
      </c>
      <c r="R32">
        <v>0.93347749999999996</v>
      </c>
      <c r="S32">
        <v>0.90198540000000005</v>
      </c>
      <c r="T32">
        <v>0.86949650000000001</v>
      </c>
      <c r="U32">
        <v>0.8350495</v>
      </c>
      <c r="V32">
        <v>0.8077626</v>
      </c>
      <c r="W32">
        <v>0.79017249999999895</v>
      </c>
      <c r="X32" t="s">
        <v>36</v>
      </c>
    </row>
    <row r="33" spans="1:24">
      <c r="A33" t="s">
        <v>34</v>
      </c>
      <c r="B33" t="s">
        <v>4</v>
      </c>
      <c r="C33" t="s">
        <v>41</v>
      </c>
      <c r="D33">
        <v>0.33022039999999903</v>
      </c>
      <c r="E33">
        <v>0.48963029999999902</v>
      </c>
      <c r="F33">
        <v>0.56653719999999996</v>
      </c>
      <c r="G33">
        <v>0.66331739999999995</v>
      </c>
      <c r="H33">
        <v>0.76087610000000006</v>
      </c>
      <c r="I33">
        <v>0.84841999999999995</v>
      </c>
      <c r="J33">
        <v>0.9425673</v>
      </c>
      <c r="K33">
        <v>1.025873</v>
      </c>
      <c r="L33">
        <v>1.1336697</v>
      </c>
      <c r="M33">
        <v>1.2281580999999999</v>
      </c>
      <c r="N33">
        <v>1.3341757999999999</v>
      </c>
      <c r="O33">
        <v>1.3944652</v>
      </c>
      <c r="P33">
        <v>1.45553229999999</v>
      </c>
      <c r="Q33">
        <v>1.4869275</v>
      </c>
      <c r="R33">
        <v>1.5192098000000001</v>
      </c>
      <c r="S33">
        <v>1.52586569999999</v>
      </c>
      <c r="T33">
        <v>1.5235529000000001</v>
      </c>
      <c r="U33">
        <v>1.5114771</v>
      </c>
      <c r="V33">
        <v>1.5087303000000001</v>
      </c>
      <c r="W33">
        <v>1.5224085000000001</v>
      </c>
      <c r="X33" t="s">
        <v>36</v>
      </c>
    </row>
    <row r="34" spans="1:24">
      <c r="A34" t="s">
        <v>34</v>
      </c>
      <c r="B34" t="s">
        <v>5</v>
      </c>
      <c r="C34" t="s">
        <v>35</v>
      </c>
      <c r="D34">
        <v>5.1700000000000001E-3</v>
      </c>
      <c r="E34">
        <v>7.0899999999999999E-3</v>
      </c>
      <c r="F34">
        <v>9.5044399999999994E-3</v>
      </c>
      <c r="G34">
        <v>1.1491400000000001E-2</v>
      </c>
      <c r="H34">
        <v>1.37489E-2</v>
      </c>
      <c r="I34">
        <v>1.6439800000000001E-2</v>
      </c>
      <c r="J34">
        <v>1.9597900000000001E-2</v>
      </c>
      <c r="K34">
        <v>2.3045400000000001E-2</v>
      </c>
      <c r="L34">
        <v>2.7413699999999999E-2</v>
      </c>
      <c r="M34">
        <v>3.2328200000000001E-2</v>
      </c>
      <c r="N34">
        <v>3.8328599999999997E-2</v>
      </c>
      <c r="O34">
        <v>4.4554700000000003E-2</v>
      </c>
      <c r="P34">
        <v>5.1579E-2</v>
      </c>
      <c r="Q34">
        <v>5.9176800000000002E-2</v>
      </c>
      <c r="R34">
        <v>6.8027000000000004E-2</v>
      </c>
      <c r="S34">
        <v>7.7880199999999997E-2</v>
      </c>
      <c r="T34">
        <v>8.88047E-2</v>
      </c>
      <c r="U34">
        <v>0.102461</v>
      </c>
      <c r="V34">
        <v>0.116159</v>
      </c>
      <c r="W34">
        <v>0.132852</v>
      </c>
      <c r="X34" t="s">
        <v>36</v>
      </c>
    </row>
    <row r="35" spans="1:24">
      <c r="A35" t="s">
        <v>34</v>
      </c>
      <c r="B35" t="s">
        <v>5</v>
      </c>
      <c r="C35" t="s">
        <v>37</v>
      </c>
      <c r="D35">
        <v>1.8467312600000001</v>
      </c>
      <c r="E35">
        <v>1.2513107999999999</v>
      </c>
      <c r="F35">
        <v>1.31481639999999</v>
      </c>
      <c r="G35">
        <v>1.4076526</v>
      </c>
      <c r="H35">
        <v>1.48477699999999</v>
      </c>
      <c r="I35">
        <v>1.5561434000000001</v>
      </c>
      <c r="J35">
        <v>1.6192479</v>
      </c>
      <c r="K35">
        <v>1.6617493999999999</v>
      </c>
      <c r="L35">
        <v>1.7087854999999901</v>
      </c>
      <c r="M35">
        <v>1.7404379999999999</v>
      </c>
      <c r="N35">
        <v>1.7682332999999999</v>
      </c>
      <c r="O35">
        <v>1.7885591999999999</v>
      </c>
      <c r="P35">
        <v>1.8055562000000001</v>
      </c>
      <c r="Q35">
        <v>1.8126129499999999</v>
      </c>
      <c r="R35">
        <v>1.8197737300000001</v>
      </c>
      <c r="S35">
        <v>1.8196000699999999</v>
      </c>
      <c r="T35">
        <v>1.81756025999999</v>
      </c>
      <c r="U35">
        <v>1.8306378800000001</v>
      </c>
      <c r="V35">
        <v>1.8475994600000001</v>
      </c>
      <c r="W35">
        <v>1.8771622299999899</v>
      </c>
      <c r="X35" t="s">
        <v>36</v>
      </c>
    </row>
    <row r="36" spans="1:24">
      <c r="A36" t="s">
        <v>34</v>
      </c>
      <c r="B36" t="s">
        <v>5</v>
      </c>
      <c r="C36" t="s">
        <v>38</v>
      </c>
      <c r="D36">
        <v>1.2901395999999901</v>
      </c>
      <c r="E36">
        <v>0.7857999</v>
      </c>
      <c r="F36">
        <v>0.97316429999999998</v>
      </c>
      <c r="G36">
        <v>1.1625367</v>
      </c>
      <c r="H36">
        <v>1.3694643</v>
      </c>
      <c r="I36">
        <v>1.5881331999999999</v>
      </c>
      <c r="J36">
        <v>1.82981129999999</v>
      </c>
      <c r="K36">
        <v>2.0764042999999899</v>
      </c>
      <c r="L36">
        <v>2.3595653999999899</v>
      </c>
      <c r="M36">
        <v>2.6450608</v>
      </c>
      <c r="N36">
        <v>2.9505636000000002</v>
      </c>
      <c r="O36">
        <v>3.2141636</v>
      </c>
      <c r="P36">
        <v>3.4698924</v>
      </c>
      <c r="Q36">
        <v>3.7000448000000001</v>
      </c>
      <c r="R36">
        <v>3.9265070999999998</v>
      </c>
      <c r="S36">
        <v>4.1278484999999998</v>
      </c>
      <c r="T36">
        <v>4.3127769000000002</v>
      </c>
      <c r="U36">
        <v>4.4908925000000002</v>
      </c>
      <c r="V36">
        <v>4.6668738999999997</v>
      </c>
      <c r="W36">
        <v>4.8765791999999903</v>
      </c>
      <c r="X36" t="s">
        <v>36</v>
      </c>
    </row>
    <row r="37" spans="1:24">
      <c r="A37" t="s">
        <v>34</v>
      </c>
      <c r="B37" t="s">
        <v>5</v>
      </c>
      <c r="C37" t="s">
        <v>39</v>
      </c>
      <c r="D37">
        <v>1.0279999999999999E-2</v>
      </c>
      <c r="E37">
        <v>1.409E-2</v>
      </c>
      <c r="F37">
        <v>1.76749E-2</v>
      </c>
      <c r="G37">
        <v>2.0995900000000001E-2</v>
      </c>
      <c r="H37">
        <v>2.4649299999999999E-2</v>
      </c>
      <c r="I37">
        <v>2.8784899999999999E-2</v>
      </c>
      <c r="J37">
        <v>3.3537200000000003E-2</v>
      </c>
      <c r="K37">
        <v>3.8556100000000003E-2</v>
      </c>
      <c r="L37">
        <v>4.4985400000000002E-2</v>
      </c>
      <c r="M37">
        <v>5.20078E-2</v>
      </c>
      <c r="N37">
        <v>6.03647E-2</v>
      </c>
      <c r="O37">
        <v>6.8780499999999994E-2</v>
      </c>
      <c r="P37">
        <v>7.8140799999999996E-2</v>
      </c>
      <c r="Q37">
        <v>8.7982699999999997E-2</v>
      </c>
      <c r="R37">
        <v>9.9458699999999997E-2</v>
      </c>
      <c r="S37">
        <v>0.111758</v>
      </c>
      <c r="T37">
        <v>0.12503500000000001</v>
      </c>
      <c r="U37">
        <v>0.14111299999999999</v>
      </c>
      <c r="V37">
        <v>0.15767100000000001</v>
      </c>
      <c r="W37">
        <v>0.17758499999999999</v>
      </c>
      <c r="X37" t="s">
        <v>36</v>
      </c>
    </row>
    <row r="38" spans="1:24">
      <c r="A38" t="s">
        <v>34</v>
      </c>
      <c r="B38" t="s">
        <v>5</v>
      </c>
      <c r="C38" t="s">
        <v>40</v>
      </c>
      <c r="D38">
        <v>4.1877586999999998</v>
      </c>
      <c r="E38">
        <v>2.6372483</v>
      </c>
      <c r="F38">
        <v>2.7577829</v>
      </c>
      <c r="G38">
        <v>2.9437933999999899</v>
      </c>
      <c r="H38">
        <v>3.0979119000000002</v>
      </c>
      <c r="I38">
        <v>3.2490785</v>
      </c>
      <c r="J38">
        <v>3.3808014000000002</v>
      </c>
      <c r="K38">
        <v>3.4645641999999999</v>
      </c>
      <c r="L38">
        <v>3.56128149999999</v>
      </c>
      <c r="M38">
        <v>3.6216398000000001</v>
      </c>
      <c r="N38">
        <v>3.66858419999999</v>
      </c>
      <c r="O38">
        <v>3.6810802999999899</v>
      </c>
      <c r="P38">
        <v>3.6802427999999998</v>
      </c>
      <c r="Q38">
        <v>3.6542474</v>
      </c>
      <c r="R38">
        <v>3.6365341999999998</v>
      </c>
      <c r="S38">
        <v>3.6017760999999999</v>
      </c>
      <c r="T38">
        <v>3.5620737999999998</v>
      </c>
      <c r="U38">
        <v>3.54873579999999</v>
      </c>
      <c r="V38">
        <v>3.54399339999999</v>
      </c>
      <c r="W38">
        <v>3.5619847999999998</v>
      </c>
      <c r="X38" t="s">
        <v>36</v>
      </c>
    </row>
    <row r="39" spans="1:24">
      <c r="A39" t="s">
        <v>34</v>
      </c>
      <c r="B39" t="s">
        <v>5</v>
      </c>
      <c r="C39" t="s">
        <v>41</v>
      </c>
      <c r="D39">
        <v>2.0578699999999999</v>
      </c>
      <c r="E39">
        <v>1.49332989999999</v>
      </c>
      <c r="F39">
        <v>1.7018968999999999</v>
      </c>
      <c r="G39">
        <v>1.9442672999999999</v>
      </c>
      <c r="H39">
        <v>2.1843173</v>
      </c>
      <c r="I39">
        <v>2.4055662999999998</v>
      </c>
      <c r="J39">
        <v>2.6273833999999998</v>
      </c>
      <c r="K39">
        <v>2.8257608999999899</v>
      </c>
      <c r="L39">
        <v>3.0315781999999998</v>
      </c>
      <c r="M39">
        <v>3.2127889000000001</v>
      </c>
      <c r="N39">
        <v>3.3879320999999898</v>
      </c>
      <c r="O39">
        <v>3.5212305999999902</v>
      </c>
      <c r="P39">
        <v>3.6449539</v>
      </c>
      <c r="Q39">
        <v>3.7478038999999899</v>
      </c>
      <c r="R39">
        <v>3.8511077999999999</v>
      </c>
      <c r="S39">
        <v>3.9411525999999899</v>
      </c>
      <c r="T39">
        <v>4.0309071000000003</v>
      </c>
      <c r="U39">
        <v>4.1251838000000003</v>
      </c>
      <c r="V39">
        <v>4.2349592999999999</v>
      </c>
      <c r="W39">
        <v>4.3790293</v>
      </c>
      <c r="X39" t="s">
        <v>36</v>
      </c>
    </row>
    <row r="40" spans="1:24">
      <c r="A40" t="s">
        <v>34</v>
      </c>
      <c r="B40" t="s">
        <v>6</v>
      </c>
      <c r="C40" t="s">
        <v>35</v>
      </c>
      <c r="D40">
        <v>9.2999999999999992E-3</v>
      </c>
      <c r="E40">
        <v>2.9180000000000001E-2</v>
      </c>
      <c r="F40">
        <v>5.33654E-2</v>
      </c>
      <c r="G40">
        <v>9.0803599999999998E-2</v>
      </c>
      <c r="H40">
        <v>0.14935200000000001</v>
      </c>
      <c r="I40">
        <v>0.245975</v>
      </c>
      <c r="J40">
        <v>0.39067400000000002</v>
      </c>
      <c r="K40">
        <v>0.60242700000000005</v>
      </c>
      <c r="L40">
        <v>0.89751499999999995</v>
      </c>
      <c r="M40">
        <v>1.3043</v>
      </c>
      <c r="N40">
        <v>1.83979</v>
      </c>
      <c r="O40">
        <v>2.5113099999999999</v>
      </c>
      <c r="P40">
        <v>3.3001200000000002</v>
      </c>
      <c r="Q40">
        <v>4.1924099999999997</v>
      </c>
      <c r="R40">
        <v>5.15177</v>
      </c>
      <c r="S40">
        <v>6.1461199999999998</v>
      </c>
      <c r="T40">
        <v>7.1183100000000001</v>
      </c>
      <c r="U40">
        <v>8.0160199999999993</v>
      </c>
      <c r="V40">
        <v>8.8559800000000006</v>
      </c>
      <c r="W40">
        <v>9.6019100000000002</v>
      </c>
      <c r="X40" t="s">
        <v>36</v>
      </c>
    </row>
    <row r="41" spans="1:24">
      <c r="A41" t="s">
        <v>34</v>
      </c>
      <c r="B41" t="s">
        <v>6</v>
      </c>
      <c r="C41" t="s">
        <v>37</v>
      </c>
      <c r="D41" s="2">
        <v>3.1E-4</v>
      </c>
      <c r="E41" s="2">
        <v>9.7000000000000005E-4</v>
      </c>
      <c r="F41">
        <v>2.98702E-3</v>
      </c>
      <c r="G41">
        <v>5.2979840000000004E-3</v>
      </c>
      <c r="H41">
        <v>8.5806279999999999E-3</v>
      </c>
      <c r="I41">
        <v>1.338758E-2</v>
      </c>
      <c r="J41">
        <v>2.00158E-2</v>
      </c>
      <c r="K41">
        <v>2.883987E-2</v>
      </c>
      <c r="L41">
        <v>4.0001790000000002E-2</v>
      </c>
      <c r="M41">
        <v>5.3250930000000002E-2</v>
      </c>
      <c r="N41">
        <v>6.8133630000000001E-2</v>
      </c>
      <c r="O41">
        <v>8.4684259999999997E-2</v>
      </c>
      <c r="P41">
        <v>0.10113121</v>
      </c>
      <c r="Q41">
        <v>0.11676428</v>
      </c>
      <c r="R41">
        <v>0.13141512999999999</v>
      </c>
      <c r="S41">
        <v>0.14427780000000001</v>
      </c>
      <c r="T41">
        <v>0.1553175</v>
      </c>
      <c r="U41">
        <v>0.16479440000000001</v>
      </c>
      <c r="V41">
        <v>0.17345099999999999</v>
      </c>
      <c r="W41">
        <v>0.18133379999999999</v>
      </c>
      <c r="X41" t="s">
        <v>36</v>
      </c>
    </row>
    <row r="42" spans="1:24">
      <c r="A42" t="s">
        <v>34</v>
      </c>
      <c r="B42" t="s">
        <v>6</v>
      </c>
      <c r="C42" t="s">
        <v>38</v>
      </c>
      <c r="D42">
        <v>0.13153006</v>
      </c>
      <c r="E42">
        <v>0.25978970000000001</v>
      </c>
      <c r="F42">
        <v>0.43909330000000002</v>
      </c>
      <c r="G42">
        <v>0.6937238</v>
      </c>
      <c r="H42">
        <v>1.0373276</v>
      </c>
      <c r="I42">
        <v>1.4900149</v>
      </c>
      <c r="J42">
        <v>2.0305084999999998</v>
      </c>
      <c r="K42">
        <v>2.6635873999999999</v>
      </c>
      <c r="L42">
        <v>3.3731525999999898</v>
      </c>
      <c r="M42">
        <v>4.1722808000000002</v>
      </c>
      <c r="N42">
        <v>5.0644220999999998</v>
      </c>
      <c r="O42">
        <v>6.0485281999999998</v>
      </c>
      <c r="P42">
        <v>7.0928588000000001</v>
      </c>
      <c r="Q42">
        <v>8.1782015999999995</v>
      </c>
      <c r="R42">
        <v>9.2906806999999993</v>
      </c>
      <c r="S42">
        <v>10.393370000000001</v>
      </c>
      <c r="T42">
        <v>11.478407299999899</v>
      </c>
      <c r="U42">
        <v>12.5098343</v>
      </c>
      <c r="V42">
        <v>13.5630816</v>
      </c>
      <c r="W42">
        <v>14.634813100000001</v>
      </c>
      <c r="X42" t="s">
        <v>36</v>
      </c>
    </row>
    <row r="43" spans="1:24">
      <c r="A43" t="s">
        <v>34</v>
      </c>
      <c r="B43" t="s">
        <v>6</v>
      </c>
      <c r="C43" t="s">
        <v>39</v>
      </c>
      <c r="D43">
        <v>2.3689999999999999E-2</v>
      </c>
      <c r="E43">
        <v>7.4319999999999997E-2</v>
      </c>
      <c r="F43">
        <v>0.108707</v>
      </c>
      <c r="G43">
        <v>0.14993100000000001</v>
      </c>
      <c r="H43">
        <v>0.20260400000000001</v>
      </c>
      <c r="I43">
        <v>0.27748</v>
      </c>
      <c r="J43">
        <v>0.37313800000000003</v>
      </c>
      <c r="K43">
        <v>0.49677700000000002</v>
      </c>
      <c r="L43">
        <v>0.653837</v>
      </c>
      <c r="M43">
        <v>0.85559399999999997</v>
      </c>
      <c r="N43">
        <v>1.10894</v>
      </c>
      <c r="O43">
        <v>1.41788</v>
      </c>
      <c r="P43">
        <v>1.7801400000000001</v>
      </c>
      <c r="Q43">
        <v>2.1985600000000001</v>
      </c>
      <c r="R43">
        <v>2.6877499999999999</v>
      </c>
      <c r="S43">
        <v>3.2389199999999998</v>
      </c>
      <c r="T43">
        <v>3.8454600000000001</v>
      </c>
      <c r="U43">
        <v>4.5131199999999998</v>
      </c>
      <c r="V43">
        <v>5.2677399999999999</v>
      </c>
      <c r="W43">
        <v>6.1082400000000003</v>
      </c>
      <c r="X43" t="s">
        <v>36</v>
      </c>
    </row>
    <row r="44" spans="1:24">
      <c r="A44" t="s">
        <v>34</v>
      </c>
      <c r="B44" t="s">
        <v>6</v>
      </c>
      <c r="C44" t="s">
        <v>40</v>
      </c>
      <c r="D44">
        <v>2.1900039999999902E-3</v>
      </c>
      <c r="E44">
        <v>5.1800040000000002E-3</v>
      </c>
      <c r="F44">
        <v>1.2994083999999999E-2</v>
      </c>
      <c r="G44">
        <v>1.9518554E-2</v>
      </c>
      <c r="H44">
        <v>2.7109609199999999E-2</v>
      </c>
      <c r="I44">
        <v>3.7073061499999997E-2</v>
      </c>
      <c r="J44">
        <v>4.9624146600000002E-2</v>
      </c>
      <c r="K44">
        <v>6.5487290200000006E-2</v>
      </c>
      <c r="L44">
        <v>8.4999141599999994E-2</v>
      </c>
      <c r="M44">
        <v>0.108443469699999</v>
      </c>
      <c r="N44">
        <v>0.1359684125</v>
      </c>
      <c r="O44">
        <v>0.16815706520000001</v>
      </c>
      <c r="P44">
        <v>0.20270286209999999</v>
      </c>
      <c r="Q44">
        <v>0.23883139070000001</v>
      </c>
      <c r="R44">
        <v>0.27721837690000001</v>
      </c>
      <c r="S44">
        <v>0.31449553219999998</v>
      </c>
      <c r="T44">
        <v>0.34935473210000001</v>
      </c>
      <c r="U44">
        <v>0.38229216849999997</v>
      </c>
      <c r="V44">
        <v>0.41281066550000001</v>
      </c>
      <c r="W44">
        <v>0.44092300089999997</v>
      </c>
      <c r="X44" t="s">
        <v>36</v>
      </c>
    </row>
    <row r="45" spans="1:24">
      <c r="A45" t="s">
        <v>34</v>
      </c>
      <c r="B45" t="s">
        <v>6</v>
      </c>
      <c r="C45" t="s">
        <v>41</v>
      </c>
      <c r="D45">
        <v>0.90829951099999995</v>
      </c>
      <c r="E45">
        <v>1.1992799999999999</v>
      </c>
      <c r="F45">
        <v>1.7002919000000001</v>
      </c>
      <c r="G45">
        <v>2.3014600000000001</v>
      </c>
      <c r="H45">
        <v>3.0056067</v>
      </c>
      <c r="I45">
        <v>3.8254679999999999</v>
      </c>
      <c r="J45">
        <v>4.7050017000000004</v>
      </c>
      <c r="K45">
        <v>5.6469322000000002</v>
      </c>
      <c r="L45">
        <v>6.5745039999999904</v>
      </c>
      <c r="M45">
        <v>7.5049639999999904</v>
      </c>
      <c r="N45">
        <v>8.4118440000000003</v>
      </c>
      <c r="O45">
        <v>9.2743819999999992</v>
      </c>
      <c r="P45">
        <v>10.098253999999899</v>
      </c>
      <c r="Q45">
        <v>10.876137999999999</v>
      </c>
      <c r="R45">
        <v>11.633188000000001</v>
      </c>
      <c r="S45">
        <v>12.330014</v>
      </c>
      <c r="T45">
        <v>12.978714999999999</v>
      </c>
      <c r="U45">
        <v>13.549828</v>
      </c>
      <c r="V45">
        <v>14.117914899999899</v>
      </c>
      <c r="W45">
        <v>14.696791899999999</v>
      </c>
      <c r="X45" t="s">
        <v>36</v>
      </c>
    </row>
    <row r="46" spans="1:24">
      <c r="A46" t="s">
        <v>34</v>
      </c>
      <c r="B46" t="s">
        <v>7</v>
      </c>
      <c r="C46" t="s">
        <v>35</v>
      </c>
      <c r="D46">
        <v>0.17884</v>
      </c>
      <c r="E46">
        <v>0.28038999999999997</v>
      </c>
      <c r="F46">
        <v>0.268619</v>
      </c>
      <c r="G46">
        <v>0.27898499999999998</v>
      </c>
      <c r="H46">
        <v>0.28696100000000002</v>
      </c>
      <c r="I46">
        <v>0.294408</v>
      </c>
      <c r="J46">
        <v>0.30029499999999998</v>
      </c>
      <c r="K46">
        <v>0.30392000000000002</v>
      </c>
      <c r="L46">
        <v>0.30676399999999998</v>
      </c>
      <c r="M46">
        <v>0.30721999999999999</v>
      </c>
      <c r="N46">
        <v>0.30608600000000002</v>
      </c>
      <c r="O46">
        <v>0.30226199999999998</v>
      </c>
      <c r="P46">
        <v>0.29668099999999997</v>
      </c>
      <c r="Q46">
        <v>0.28933799999999998</v>
      </c>
      <c r="R46">
        <v>0.280449</v>
      </c>
      <c r="S46">
        <v>0.27030500000000002</v>
      </c>
      <c r="T46">
        <v>0.25964599999999999</v>
      </c>
      <c r="U46">
        <v>0.25020799999999999</v>
      </c>
      <c r="V46">
        <v>0.24161099999999999</v>
      </c>
      <c r="W46">
        <v>0.23483599999999999</v>
      </c>
      <c r="X46" t="s">
        <v>36</v>
      </c>
    </row>
    <row r="47" spans="1:24">
      <c r="A47" t="s">
        <v>34</v>
      </c>
      <c r="B47" t="s">
        <v>7</v>
      </c>
      <c r="C47" t="s">
        <v>37</v>
      </c>
      <c r="D47">
        <v>0.30597999999999997</v>
      </c>
      <c r="E47">
        <v>0.36969949999999902</v>
      </c>
      <c r="F47">
        <v>0.35135060000000001</v>
      </c>
      <c r="G47">
        <v>0.36122969999999999</v>
      </c>
      <c r="H47">
        <v>0.3684519</v>
      </c>
      <c r="I47">
        <v>0.37465779999999999</v>
      </c>
      <c r="J47">
        <v>0.37924869999999999</v>
      </c>
      <c r="K47">
        <v>0.38153120000000001</v>
      </c>
      <c r="L47">
        <v>0.38350299999999998</v>
      </c>
      <c r="M47">
        <v>0.38303509999999902</v>
      </c>
      <c r="N47">
        <v>0.3809881</v>
      </c>
      <c r="O47">
        <v>0.3760983</v>
      </c>
      <c r="P47">
        <v>0.36919619999999997</v>
      </c>
      <c r="Q47">
        <v>0.36023300999999902</v>
      </c>
      <c r="R47">
        <v>0.34938553999999999</v>
      </c>
      <c r="S47">
        <v>0.33698484000000001</v>
      </c>
      <c r="T47">
        <v>0.32393649000000002</v>
      </c>
      <c r="U47">
        <v>0.31238674</v>
      </c>
      <c r="V47">
        <v>0.30181467000000001</v>
      </c>
      <c r="W47">
        <v>0.29353085000000001</v>
      </c>
      <c r="X47" t="s">
        <v>36</v>
      </c>
    </row>
    <row r="48" spans="1:24">
      <c r="A48" t="s">
        <v>34</v>
      </c>
      <c r="B48" t="s">
        <v>7</v>
      </c>
      <c r="C48" t="s">
        <v>38</v>
      </c>
      <c r="D48">
        <v>1.04495</v>
      </c>
      <c r="E48">
        <v>1.5159199999999999</v>
      </c>
      <c r="F48">
        <v>1.4697819999999999</v>
      </c>
      <c r="G48">
        <v>1.569313</v>
      </c>
      <c r="H48">
        <v>1.6608069999999999</v>
      </c>
      <c r="I48">
        <v>1.751101</v>
      </c>
      <c r="J48">
        <v>1.837456</v>
      </c>
      <c r="K48">
        <v>1.9150309999999999</v>
      </c>
      <c r="L48">
        <v>1.9936050000000001</v>
      </c>
      <c r="M48">
        <v>2.0616479999999999</v>
      </c>
      <c r="N48">
        <v>2.123802</v>
      </c>
      <c r="O48">
        <v>2.16725999999999</v>
      </c>
      <c r="P48">
        <v>2.1984140000000001</v>
      </c>
      <c r="Q48">
        <v>2.2164249999999899</v>
      </c>
      <c r="R48">
        <v>2.2212360000000002</v>
      </c>
      <c r="S48">
        <v>2.2114340000000001</v>
      </c>
      <c r="T48">
        <v>2.1929210000000001</v>
      </c>
      <c r="U48">
        <v>2.16907099999999</v>
      </c>
      <c r="V48">
        <v>2.1478459999999999</v>
      </c>
      <c r="W48">
        <v>2.139678</v>
      </c>
      <c r="X48" t="s">
        <v>36</v>
      </c>
    </row>
    <row r="49" spans="1:24">
      <c r="A49" t="s">
        <v>34</v>
      </c>
      <c r="B49" t="s">
        <v>7</v>
      </c>
      <c r="C49" t="s">
        <v>39</v>
      </c>
      <c r="D49">
        <v>0.115</v>
      </c>
      <c r="E49">
        <v>0.18031</v>
      </c>
      <c r="F49">
        <v>0.17099</v>
      </c>
      <c r="G49">
        <v>0.183755</v>
      </c>
      <c r="H49">
        <v>0.19537499999999999</v>
      </c>
      <c r="I49">
        <v>0.207123</v>
      </c>
      <c r="J49">
        <v>0.21823999999999999</v>
      </c>
      <c r="K49">
        <v>0.22814599999999999</v>
      </c>
      <c r="L49">
        <v>0.23894699999999999</v>
      </c>
      <c r="M49">
        <v>0.248308</v>
      </c>
      <c r="N49">
        <v>0.25703500000000001</v>
      </c>
      <c r="O49">
        <v>0.26317600000000002</v>
      </c>
      <c r="P49">
        <v>0.26774799999999999</v>
      </c>
      <c r="Q49">
        <v>0.27060299999999998</v>
      </c>
      <c r="R49">
        <v>0.271509</v>
      </c>
      <c r="S49">
        <v>0.270125</v>
      </c>
      <c r="T49">
        <v>0.26749699999999998</v>
      </c>
      <c r="U49">
        <v>0.26477200000000001</v>
      </c>
      <c r="V49">
        <v>0.26203599999999999</v>
      </c>
      <c r="W49">
        <v>0.26051800000000003</v>
      </c>
      <c r="X49" t="s">
        <v>36</v>
      </c>
    </row>
    <row r="50" spans="1:24">
      <c r="A50" t="s">
        <v>34</v>
      </c>
      <c r="B50" t="s">
        <v>7</v>
      </c>
      <c r="C50" t="s">
        <v>40</v>
      </c>
      <c r="D50">
        <v>0.38244957000000002</v>
      </c>
      <c r="E50">
        <v>0.48301019299999998</v>
      </c>
      <c r="F50">
        <v>0.45035185599999999</v>
      </c>
      <c r="G50">
        <v>0.47558463699999998</v>
      </c>
      <c r="H50">
        <v>0.49736999500000001</v>
      </c>
      <c r="I50">
        <v>0.51713303899999996</v>
      </c>
      <c r="J50">
        <v>0.53434426499999998</v>
      </c>
      <c r="K50">
        <v>0.54863731799999904</v>
      </c>
      <c r="L50">
        <v>0.56598487200000003</v>
      </c>
      <c r="M50">
        <v>0.58092459999999901</v>
      </c>
      <c r="N50">
        <v>0.59477378700000005</v>
      </c>
      <c r="O50">
        <v>0.60417530799999997</v>
      </c>
      <c r="P50">
        <v>0.61028258699999904</v>
      </c>
      <c r="Q50">
        <v>0.61301866500000002</v>
      </c>
      <c r="R50">
        <v>0.61177184100000004</v>
      </c>
      <c r="S50">
        <v>0.60599775999999905</v>
      </c>
      <c r="T50">
        <v>0.59797419500000004</v>
      </c>
      <c r="U50">
        <v>0.59033869699999997</v>
      </c>
      <c r="V50">
        <v>0.58151933700000003</v>
      </c>
      <c r="W50">
        <v>0.57990393600000001</v>
      </c>
      <c r="X50" t="s">
        <v>36</v>
      </c>
    </row>
    <row r="51" spans="1:24">
      <c r="A51" t="s">
        <v>34</v>
      </c>
      <c r="B51" t="s">
        <v>7</v>
      </c>
      <c r="C51" t="s">
        <v>41</v>
      </c>
      <c r="D51">
        <v>0.88605019999999901</v>
      </c>
      <c r="E51">
        <v>1.3425400000000001</v>
      </c>
      <c r="F51">
        <v>1.3030229999999901</v>
      </c>
      <c r="G51">
        <v>1.3972199999999999</v>
      </c>
      <c r="H51">
        <v>1.4829190000000001</v>
      </c>
      <c r="I51">
        <v>1.5668550000000001</v>
      </c>
      <c r="J51">
        <v>1.6456959999999901</v>
      </c>
      <c r="K51">
        <v>1.714869</v>
      </c>
      <c r="L51">
        <v>1.78291</v>
      </c>
      <c r="M51">
        <v>1.8393729999999999</v>
      </c>
      <c r="N51">
        <v>1.8885159999999901</v>
      </c>
      <c r="O51">
        <v>1.9200600000000001</v>
      </c>
      <c r="P51">
        <v>1.9397579999999901</v>
      </c>
      <c r="Q51">
        <v>1.946871</v>
      </c>
      <c r="R51">
        <v>1.9417279999999999</v>
      </c>
      <c r="S51">
        <v>1.9242049999999999</v>
      </c>
      <c r="T51">
        <v>1.899508</v>
      </c>
      <c r="U51">
        <v>1.87137</v>
      </c>
      <c r="V51">
        <v>1.8465613999999999</v>
      </c>
      <c r="W51">
        <v>1.8333154</v>
      </c>
      <c r="X51" t="s">
        <v>36</v>
      </c>
    </row>
    <row r="52" spans="1:24">
      <c r="A52" t="s">
        <v>34</v>
      </c>
      <c r="B52" t="s">
        <v>8</v>
      </c>
      <c r="C52" t="s">
        <v>35</v>
      </c>
      <c r="D52">
        <v>1.7870034E-2</v>
      </c>
      <c r="E52">
        <v>9.1280020000000003E-2</v>
      </c>
      <c r="F52">
        <v>9.7216849999999994E-2</v>
      </c>
      <c r="G52">
        <v>0.10054223999999901</v>
      </c>
      <c r="H52">
        <v>0.10295364</v>
      </c>
      <c r="I52">
        <v>0.10477981</v>
      </c>
      <c r="J52">
        <v>0.10619501000000001</v>
      </c>
      <c r="K52">
        <v>0.10718351</v>
      </c>
      <c r="L52">
        <v>0.10812743</v>
      </c>
      <c r="M52">
        <v>0.10855082000000001</v>
      </c>
      <c r="N52">
        <v>0.10810457</v>
      </c>
      <c r="O52">
        <v>0.10754186</v>
      </c>
      <c r="P52">
        <v>0.10611016</v>
      </c>
      <c r="Q52">
        <v>0.10430490000000001</v>
      </c>
      <c r="R52">
        <v>0.10130342000000001</v>
      </c>
      <c r="S52">
        <v>9.8089259999999998E-2</v>
      </c>
      <c r="T52">
        <v>9.4377789999999906E-2</v>
      </c>
      <c r="U52">
        <v>9.116552E-2</v>
      </c>
      <c r="V52">
        <v>8.7918259999999998E-2</v>
      </c>
      <c r="W52">
        <v>8.5117040000000005E-2</v>
      </c>
      <c r="X52" t="s">
        <v>36</v>
      </c>
    </row>
    <row r="53" spans="1:24">
      <c r="A53" t="s">
        <v>34</v>
      </c>
      <c r="B53" t="s">
        <v>8</v>
      </c>
      <c r="C53" t="s">
        <v>37</v>
      </c>
      <c r="D53">
        <v>0.11326034</v>
      </c>
      <c r="E53">
        <v>0.18803025000000001</v>
      </c>
      <c r="F53">
        <v>0.19559260000000001</v>
      </c>
      <c r="G53">
        <v>0.19868142999999999</v>
      </c>
      <c r="H53">
        <v>0.20009562</v>
      </c>
      <c r="I53">
        <v>0.20022682999999999</v>
      </c>
      <c r="J53">
        <v>0.19995415999999999</v>
      </c>
      <c r="K53">
        <v>0.19931048000000001</v>
      </c>
      <c r="L53">
        <v>0.19892539000000001</v>
      </c>
      <c r="M53">
        <v>0.198071</v>
      </c>
      <c r="N53">
        <v>0.19598206000000001</v>
      </c>
      <c r="O53">
        <v>0.19416697999999999</v>
      </c>
      <c r="P53">
        <v>0.19097355999999999</v>
      </c>
      <c r="Q53">
        <v>0.18732339000000001</v>
      </c>
      <c r="R53">
        <v>0.18163594</v>
      </c>
      <c r="S53">
        <v>0.17568807</v>
      </c>
      <c r="T53">
        <v>0.16891713</v>
      </c>
      <c r="U53">
        <v>0.16309852</v>
      </c>
      <c r="V53">
        <v>0.15724499</v>
      </c>
      <c r="W53">
        <v>0.15218997000000001</v>
      </c>
      <c r="X53" t="s">
        <v>36</v>
      </c>
    </row>
    <row r="54" spans="1:24">
      <c r="A54" t="s">
        <v>34</v>
      </c>
      <c r="B54" t="s">
        <v>8</v>
      </c>
      <c r="C54" t="s">
        <v>38</v>
      </c>
      <c r="D54">
        <v>0.15140992</v>
      </c>
      <c r="E54">
        <v>0.42224999999999902</v>
      </c>
      <c r="F54">
        <v>0.47183130000000001</v>
      </c>
      <c r="G54">
        <v>0.50884280000000004</v>
      </c>
      <c r="H54">
        <v>0.5446879</v>
      </c>
      <c r="I54">
        <v>0.58029500000000001</v>
      </c>
      <c r="J54">
        <v>0.61693789999999904</v>
      </c>
      <c r="K54">
        <v>0.65444199999999997</v>
      </c>
      <c r="L54">
        <v>0.69467979999999996</v>
      </c>
      <c r="M54">
        <v>0.73431389999999996</v>
      </c>
      <c r="N54">
        <v>0.77135629999999999</v>
      </c>
      <c r="O54">
        <v>0.80596029999999996</v>
      </c>
      <c r="P54">
        <v>0.83587389999999995</v>
      </c>
      <c r="Q54">
        <v>0.86146149999999999</v>
      </c>
      <c r="R54">
        <v>0.87754169999999998</v>
      </c>
      <c r="S54">
        <v>0.88813540000000002</v>
      </c>
      <c r="T54">
        <v>0.89134250000000004</v>
      </c>
      <c r="U54">
        <v>0.89116339999999905</v>
      </c>
      <c r="V54">
        <v>0.88831369999999998</v>
      </c>
      <c r="W54">
        <v>0.8876908</v>
      </c>
      <c r="X54" t="s">
        <v>36</v>
      </c>
    </row>
    <row r="55" spans="1:24">
      <c r="A55" t="s">
        <v>34</v>
      </c>
      <c r="B55" t="s">
        <v>8</v>
      </c>
      <c r="C55" t="s">
        <v>39</v>
      </c>
      <c r="D55">
        <v>7.2300000000000003E-3</v>
      </c>
      <c r="E55">
        <v>3.474E-2</v>
      </c>
      <c r="F55">
        <v>4.0344100000000001E-2</v>
      </c>
      <c r="G55">
        <v>4.4109500000000003E-2</v>
      </c>
      <c r="H55">
        <v>4.7858199999999997E-2</v>
      </c>
      <c r="I55">
        <v>5.1865599999999998E-2</v>
      </c>
      <c r="J55">
        <v>5.60697E-2</v>
      </c>
      <c r="K55">
        <v>6.0453699999999999E-2</v>
      </c>
      <c r="L55">
        <v>6.5403100000000006E-2</v>
      </c>
      <c r="M55">
        <v>7.03212E-2</v>
      </c>
      <c r="N55">
        <v>7.5192200000000001E-2</v>
      </c>
      <c r="O55">
        <v>7.9910800000000004E-2</v>
      </c>
      <c r="P55">
        <v>8.4381899999999996E-2</v>
      </c>
      <c r="Q55">
        <v>8.8134100000000007E-2</v>
      </c>
      <c r="R55">
        <v>9.1384999999999994E-2</v>
      </c>
      <c r="S55">
        <v>9.3730599999999997E-2</v>
      </c>
      <c r="T55">
        <v>9.5199900000000004E-2</v>
      </c>
      <c r="U55">
        <v>9.5860100000000004E-2</v>
      </c>
      <c r="V55">
        <v>9.6229300000000004E-2</v>
      </c>
      <c r="W55">
        <v>9.6733600000000003E-2</v>
      </c>
      <c r="X55" t="s">
        <v>36</v>
      </c>
    </row>
    <row r="56" spans="1:24">
      <c r="A56" t="s">
        <v>34</v>
      </c>
      <c r="B56" t="s">
        <v>8</v>
      </c>
      <c r="C56" t="s">
        <v>40</v>
      </c>
      <c r="D56">
        <v>0.13490000999999999</v>
      </c>
      <c r="E56">
        <v>0.26389951099999998</v>
      </c>
      <c r="F56">
        <v>0.288579317</v>
      </c>
      <c r="G56">
        <v>0.30188240500000002</v>
      </c>
      <c r="H56">
        <v>0.31285891399999999</v>
      </c>
      <c r="I56">
        <v>0.32239111999999998</v>
      </c>
      <c r="J56">
        <v>0.33132815999999998</v>
      </c>
      <c r="K56">
        <v>0.33951734</v>
      </c>
      <c r="L56">
        <v>0.34763441</v>
      </c>
      <c r="M56">
        <v>0.35442414</v>
      </c>
      <c r="N56">
        <v>0.35905118000000003</v>
      </c>
      <c r="O56">
        <v>0.36415247299999998</v>
      </c>
      <c r="P56">
        <v>0.36666784899999999</v>
      </c>
      <c r="Q56">
        <v>0.36704378500000001</v>
      </c>
      <c r="R56">
        <v>0.36465699200000001</v>
      </c>
      <c r="S56">
        <v>0.36034744499999999</v>
      </c>
      <c r="T56">
        <v>0.35356491099999998</v>
      </c>
      <c r="U56">
        <v>0.345914626</v>
      </c>
      <c r="V56">
        <v>0.33779063599999998</v>
      </c>
      <c r="W56">
        <v>0.33090996</v>
      </c>
      <c r="X56" t="s">
        <v>36</v>
      </c>
    </row>
    <row r="57" spans="1:24">
      <c r="A57" t="s">
        <v>34</v>
      </c>
      <c r="B57" t="s">
        <v>8</v>
      </c>
      <c r="C57" t="s">
        <v>41</v>
      </c>
      <c r="D57">
        <v>0.14328004999999999</v>
      </c>
      <c r="E57">
        <v>0.23035999999999901</v>
      </c>
      <c r="F57">
        <v>0.269368</v>
      </c>
      <c r="G57">
        <v>0.29823309999999997</v>
      </c>
      <c r="H57">
        <v>0.32764470000000001</v>
      </c>
      <c r="I57">
        <v>0.35675869999999998</v>
      </c>
      <c r="J57">
        <v>0.38759549999999998</v>
      </c>
      <c r="K57">
        <v>0.41981930000000001</v>
      </c>
      <c r="L57">
        <v>0.45555839999999997</v>
      </c>
      <c r="M57">
        <v>0.49185220000000002</v>
      </c>
      <c r="N57">
        <v>0.52806529999999996</v>
      </c>
      <c r="O57">
        <v>0.5630252</v>
      </c>
      <c r="P57">
        <v>0.59604279999999998</v>
      </c>
      <c r="Q57">
        <v>0.62567689999999998</v>
      </c>
      <c r="R57">
        <v>0.64949577000000003</v>
      </c>
      <c r="S57">
        <v>0.6684523</v>
      </c>
      <c r="T57">
        <v>0.68181483999999903</v>
      </c>
      <c r="U57">
        <v>0.69141751999999901</v>
      </c>
      <c r="V57">
        <v>0.69913691</v>
      </c>
      <c r="W57">
        <v>0.70845804999999995</v>
      </c>
      <c r="X57" t="s">
        <v>36</v>
      </c>
    </row>
    <row r="58" spans="1:24">
      <c r="A58" t="s">
        <v>34</v>
      </c>
      <c r="B58" t="s">
        <v>9</v>
      </c>
      <c r="C58" t="s">
        <v>35</v>
      </c>
      <c r="D58">
        <v>0.24483049999999901</v>
      </c>
      <c r="E58">
        <v>0.45119039999999999</v>
      </c>
      <c r="F58">
        <v>0.53747339999999999</v>
      </c>
      <c r="G58">
        <v>0.61876430000000004</v>
      </c>
      <c r="H58">
        <v>0.718221</v>
      </c>
      <c r="I58">
        <v>0.83579380000000003</v>
      </c>
      <c r="J58">
        <v>0.96604329999999905</v>
      </c>
      <c r="K58">
        <v>1.0936304999999999</v>
      </c>
      <c r="L58">
        <v>1.2496963999999999</v>
      </c>
      <c r="M58">
        <v>1.4117740999999999</v>
      </c>
      <c r="N58">
        <v>1.6102217000000001</v>
      </c>
      <c r="O58">
        <v>1.7937269</v>
      </c>
      <c r="P58">
        <v>2.0201821</v>
      </c>
      <c r="Q58">
        <v>2.2672806999999899</v>
      </c>
      <c r="R58">
        <v>2.5727421000000001</v>
      </c>
      <c r="S58">
        <v>2.8931393999999999</v>
      </c>
      <c r="T58">
        <v>3.2226735</v>
      </c>
      <c r="U58">
        <v>3.5444095999999998</v>
      </c>
      <c r="V58">
        <v>3.8144695</v>
      </c>
      <c r="W58">
        <v>4.0038292000000002</v>
      </c>
      <c r="X58" t="s">
        <v>36</v>
      </c>
    </row>
    <row r="59" spans="1:24">
      <c r="A59" t="s">
        <v>34</v>
      </c>
      <c r="B59" t="s">
        <v>9</v>
      </c>
      <c r="C59" t="s">
        <v>37</v>
      </c>
      <c r="D59">
        <v>0.10382998</v>
      </c>
      <c r="E59">
        <v>0.14141000000000001</v>
      </c>
      <c r="F59">
        <v>0.1615568</v>
      </c>
      <c r="G59">
        <v>0.1814742</v>
      </c>
      <c r="H59">
        <v>0.20596149999999999</v>
      </c>
      <c r="I59">
        <v>0.22978369999999901</v>
      </c>
      <c r="J59">
        <v>0.25450699999999998</v>
      </c>
      <c r="K59">
        <v>0.2763254</v>
      </c>
      <c r="L59">
        <v>0.3033592</v>
      </c>
      <c r="M59">
        <v>0.32988620000000002</v>
      </c>
      <c r="N59">
        <v>0.36193599999999998</v>
      </c>
      <c r="O59">
        <v>0.39092680000000002</v>
      </c>
      <c r="P59">
        <v>0.425734</v>
      </c>
      <c r="Q59">
        <v>0.46155649999999998</v>
      </c>
      <c r="R59">
        <v>0.50339179999999994</v>
      </c>
      <c r="S59">
        <v>0.54352230000000001</v>
      </c>
      <c r="T59">
        <v>0.58110099999999998</v>
      </c>
      <c r="U59">
        <v>0.61592709999999995</v>
      </c>
      <c r="V59">
        <v>0.6417117</v>
      </c>
      <c r="W59">
        <v>0.65690760000000004</v>
      </c>
      <c r="X59" t="s">
        <v>36</v>
      </c>
    </row>
    <row r="60" spans="1:24">
      <c r="A60" t="s">
        <v>34</v>
      </c>
      <c r="B60" t="s">
        <v>9</v>
      </c>
      <c r="C60" t="s">
        <v>38</v>
      </c>
      <c r="D60">
        <v>0.28223028429999902</v>
      </c>
      <c r="E60">
        <v>0.4608695773</v>
      </c>
      <c r="F60">
        <v>0.56275284169999995</v>
      </c>
      <c r="G60">
        <v>0.66600783379999995</v>
      </c>
      <c r="H60">
        <v>0.79652609689999998</v>
      </c>
      <c r="I60">
        <v>0.95183563549999906</v>
      </c>
      <c r="J60">
        <v>1.1335060204</v>
      </c>
      <c r="K60">
        <v>1.3254448591000001</v>
      </c>
      <c r="L60">
        <v>1.56815624339999</v>
      </c>
      <c r="M60">
        <v>1.8402276800999999</v>
      </c>
      <c r="N60">
        <v>2.1905189620000001</v>
      </c>
      <c r="O60">
        <v>2.5460255701999999</v>
      </c>
      <c r="P60">
        <v>3.0069453128000001</v>
      </c>
      <c r="Q60">
        <v>3.5547164323999998</v>
      </c>
      <c r="R60">
        <v>4.2945350842999996</v>
      </c>
      <c r="S60">
        <v>5.1787222659999896</v>
      </c>
      <c r="T60">
        <v>6.2363287968999996</v>
      </c>
      <c r="U60">
        <v>7.3871916816000001</v>
      </c>
      <c r="V60">
        <v>8.5708290684000001</v>
      </c>
      <c r="W60">
        <v>9.7097960461999993</v>
      </c>
      <c r="X60" t="s">
        <v>36</v>
      </c>
    </row>
    <row r="61" spans="1:24">
      <c r="A61" t="s">
        <v>34</v>
      </c>
      <c r="B61" t="s">
        <v>9</v>
      </c>
      <c r="C61" t="s">
        <v>39</v>
      </c>
      <c r="D61">
        <v>0.21468999999999999</v>
      </c>
      <c r="E61">
        <v>0.39631</v>
      </c>
      <c r="F61">
        <v>0.47036699999999998</v>
      </c>
      <c r="G61">
        <v>0.54044599999999998</v>
      </c>
      <c r="H61">
        <v>0.62814099999999995</v>
      </c>
      <c r="I61">
        <v>0.73209800000000003</v>
      </c>
      <c r="J61">
        <v>0.84858900000000004</v>
      </c>
      <c r="K61">
        <v>0.96346699999999996</v>
      </c>
      <c r="L61">
        <v>1.1050899999999999</v>
      </c>
      <c r="M61">
        <v>1.25305</v>
      </c>
      <c r="N61">
        <v>1.44058</v>
      </c>
      <c r="O61">
        <v>1.6256600000000001</v>
      </c>
      <c r="P61">
        <v>1.86381</v>
      </c>
      <c r="Q61">
        <v>2.1345100000000001</v>
      </c>
      <c r="R61">
        <v>2.48448</v>
      </c>
      <c r="S61">
        <v>2.8723299999999998</v>
      </c>
      <c r="T61">
        <v>3.29806</v>
      </c>
      <c r="U61">
        <v>3.7404899999999999</v>
      </c>
      <c r="V61">
        <v>4.1470700000000003</v>
      </c>
      <c r="W61">
        <v>4.4700499999999996</v>
      </c>
      <c r="X61" t="s">
        <v>36</v>
      </c>
    </row>
    <row r="62" spans="1:24">
      <c r="A62" t="s">
        <v>34</v>
      </c>
      <c r="B62" t="s">
        <v>9</v>
      </c>
      <c r="C62" t="s">
        <v>40</v>
      </c>
      <c r="D62">
        <v>0.35542040000000003</v>
      </c>
      <c r="E62">
        <v>0.4167998</v>
      </c>
      <c r="F62">
        <v>0.47436200000000001</v>
      </c>
      <c r="G62">
        <v>0.52885099999999996</v>
      </c>
      <c r="H62">
        <v>0.59296409999999999</v>
      </c>
      <c r="I62">
        <v>0.6546862</v>
      </c>
      <c r="J62">
        <v>0.71683540000000001</v>
      </c>
      <c r="K62">
        <v>0.77096979999999904</v>
      </c>
      <c r="L62">
        <v>0.83389979999999997</v>
      </c>
      <c r="M62">
        <v>0.89196849999999905</v>
      </c>
      <c r="N62">
        <v>0.95879029999999998</v>
      </c>
      <c r="O62">
        <v>1.0179415999999999</v>
      </c>
      <c r="P62">
        <v>1.086252</v>
      </c>
      <c r="Q62">
        <v>1.1527523</v>
      </c>
      <c r="R62">
        <v>1.2282150000000001</v>
      </c>
      <c r="S62">
        <v>1.2981887999999999</v>
      </c>
      <c r="T62">
        <v>1.3633483</v>
      </c>
      <c r="U62">
        <v>1.4262041999999999</v>
      </c>
      <c r="V62">
        <v>1.4740987999999999</v>
      </c>
      <c r="W62">
        <v>1.5005594899999899</v>
      </c>
      <c r="X62" t="s">
        <v>36</v>
      </c>
    </row>
    <row r="63" spans="1:24">
      <c r="A63" t="s">
        <v>34</v>
      </c>
      <c r="B63" t="s">
        <v>9</v>
      </c>
      <c r="C63" t="s">
        <v>41</v>
      </c>
      <c r="D63">
        <v>0.73754008999999998</v>
      </c>
      <c r="E63">
        <v>1.0606502869999901</v>
      </c>
      <c r="F63">
        <v>1.278527221</v>
      </c>
      <c r="G63">
        <v>1.5019420699999999</v>
      </c>
      <c r="H63">
        <v>1.7831541799999999</v>
      </c>
      <c r="I63">
        <v>2.0912444300000002</v>
      </c>
      <c r="J63">
        <v>2.4411290800000001</v>
      </c>
      <c r="K63">
        <v>2.7986071099999998</v>
      </c>
      <c r="L63">
        <v>3.2398511700000001</v>
      </c>
      <c r="M63">
        <v>3.7128947999999999</v>
      </c>
      <c r="N63">
        <v>4.2995526399999999</v>
      </c>
      <c r="O63">
        <v>4.8759321299999998</v>
      </c>
      <c r="P63">
        <v>5.5881139800000001</v>
      </c>
      <c r="Q63">
        <v>6.3804185099999904</v>
      </c>
      <c r="R63">
        <v>7.3595741399999897</v>
      </c>
      <c r="S63">
        <v>8.4080254999999902</v>
      </c>
      <c r="T63">
        <v>9.51210837</v>
      </c>
      <c r="U63">
        <v>10.556841410000001</v>
      </c>
      <c r="V63">
        <v>11.480643499999999</v>
      </c>
      <c r="W63">
        <v>12.21803843</v>
      </c>
      <c r="X63" t="s">
        <v>36</v>
      </c>
    </row>
    <row r="64" spans="1:24">
      <c r="A64" t="s">
        <v>34</v>
      </c>
      <c r="B64" t="s">
        <v>10</v>
      </c>
      <c r="C64" t="s">
        <v>35</v>
      </c>
      <c r="D64">
        <v>0.30864983000000001</v>
      </c>
      <c r="E64">
        <v>0.81965979999999905</v>
      </c>
      <c r="F64">
        <v>1.0410146</v>
      </c>
      <c r="G64">
        <v>1.1968102</v>
      </c>
      <c r="H64">
        <v>1.3509776</v>
      </c>
      <c r="I64">
        <v>1.5120435000000001</v>
      </c>
      <c r="J64">
        <v>1.6661451</v>
      </c>
      <c r="K64">
        <v>1.8055954000000001</v>
      </c>
      <c r="L64">
        <v>1.9443577000000001</v>
      </c>
      <c r="M64">
        <v>2.0663874999999998</v>
      </c>
      <c r="N64">
        <v>2.1778124999999999</v>
      </c>
      <c r="O64">
        <v>2.26977439999999</v>
      </c>
      <c r="P64">
        <v>2.3530139000000001</v>
      </c>
      <c r="Q64">
        <v>2.4172910000000001</v>
      </c>
      <c r="R64">
        <v>2.4719899999999999</v>
      </c>
      <c r="S64">
        <v>2.5062981999999998</v>
      </c>
      <c r="T64">
        <v>2.5296571000000001</v>
      </c>
      <c r="U64">
        <v>2.5466426000000002</v>
      </c>
      <c r="V64">
        <v>2.5541027000000001</v>
      </c>
      <c r="W64">
        <v>2.5547879</v>
      </c>
      <c r="X64" t="s">
        <v>36</v>
      </c>
    </row>
    <row r="65" spans="1:24">
      <c r="A65" t="s">
        <v>34</v>
      </c>
      <c r="B65" t="s">
        <v>10</v>
      </c>
      <c r="C65" t="s">
        <v>37</v>
      </c>
      <c r="D65">
        <v>8.8800000000000007E-3</v>
      </c>
      <c r="E65">
        <v>2.1950000000000001E-2</v>
      </c>
      <c r="F65">
        <v>2.6195836E-2</v>
      </c>
      <c r="G65">
        <v>3.0993899999999901E-2</v>
      </c>
      <c r="H65">
        <v>3.6338469999999998E-2</v>
      </c>
      <c r="I65">
        <v>4.2647160000000003E-2</v>
      </c>
      <c r="J65">
        <v>4.9485379999999898E-2</v>
      </c>
      <c r="K65">
        <v>5.6350459999999998E-2</v>
      </c>
      <c r="L65">
        <v>6.4522830000000003E-2</v>
      </c>
      <c r="M65">
        <v>7.2784989999999994E-2</v>
      </c>
      <c r="N65">
        <v>8.2234399999999902E-2</v>
      </c>
      <c r="O65">
        <v>9.1018600000000005E-2</v>
      </c>
      <c r="P65">
        <v>0.1010653</v>
      </c>
      <c r="Q65">
        <v>0.11082110000000001</v>
      </c>
      <c r="R65">
        <v>0.1226669</v>
      </c>
      <c r="S65">
        <v>0.13405819999999999</v>
      </c>
      <c r="T65">
        <v>0.1470072</v>
      </c>
      <c r="U65">
        <v>0.15991859999999999</v>
      </c>
      <c r="V65">
        <v>0.17271069999999999</v>
      </c>
      <c r="W65">
        <v>0.18787999999999999</v>
      </c>
      <c r="X65" t="s">
        <v>36</v>
      </c>
    </row>
    <row r="66" spans="1:24">
      <c r="A66" t="s">
        <v>34</v>
      </c>
      <c r="B66" t="s">
        <v>10</v>
      </c>
      <c r="C66" t="s">
        <v>38</v>
      </c>
      <c r="D66">
        <v>0.19040996999999901</v>
      </c>
      <c r="E66">
        <v>0.38760953999999997</v>
      </c>
      <c r="F66">
        <v>0.53726478</v>
      </c>
      <c r="G66">
        <v>0.66555489999999995</v>
      </c>
      <c r="H66">
        <v>0.81240031999999895</v>
      </c>
      <c r="I66">
        <v>0.99126738000000003</v>
      </c>
      <c r="J66">
        <v>1.1950311</v>
      </c>
      <c r="K66">
        <v>1.4162463000000001</v>
      </c>
      <c r="L66">
        <v>1.6706292</v>
      </c>
      <c r="M66">
        <v>1.9434279999999999</v>
      </c>
      <c r="N66">
        <v>2.2506443999999899</v>
      </c>
      <c r="O66">
        <v>2.5157957</v>
      </c>
      <c r="P66">
        <v>2.8212777999999998</v>
      </c>
      <c r="Q66">
        <v>3.1425301000000001</v>
      </c>
      <c r="R66">
        <v>3.5120474000000002</v>
      </c>
      <c r="S66">
        <v>3.8855979999999999</v>
      </c>
      <c r="T66">
        <v>4.2910778000000001</v>
      </c>
      <c r="U66">
        <v>4.6923185999999903</v>
      </c>
      <c r="V66">
        <v>5.0719819999999904</v>
      </c>
      <c r="W66">
        <v>5.4688479000000001</v>
      </c>
      <c r="X66" t="s">
        <v>36</v>
      </c>
    </row>
    <row r="67" spans="1:24">
      <c r="A67" t="s">
        <v>34</v>
      </c>
      <c r="B67" t="s">
        <v>10</v>
      </c>
      <c r="C67" t="s">
        <v>39</v>
      </c>
      <c r="D67">
        <v>0.42824980000000001</v>
      </c>
      <c r="E67">
        <v>1.1777040000000001</v>
      </c>
      <c r="F67">
        <v>1.363121</v>
      </c>
      <c r="G67">
        <v>1.5254239999999999</v>
      </c>
      <c r="H67">
        <v>1.682301</v>
      </c>
      <c r="I67">
        <v>1.8453249999999899</v>
      </c>
      <c r="J67">
        <v>2.0041220000000002</v>
      </c>
      <c r="K67">
        <v>2.151491</v>
      </c>
      <c r="L67">
        <v>2.3005580000000001</v>
      </c>
      <c r="M67">
        <v>2.4346619999999999</v>
      </c>
      <c r="N67">
        <v>2.5640689999999999</v>
      </c>
      <c r="O67">
        <v>2.6831299999999998</v>
      </c>
      <c r="P67">
        <v>2.798203</v>
      </c>
      <c r="Q67">
        <v>2.8922620000000001</v>
      </c>
      <c r="R67">
        <v>2.9939390000000001</v>
      </c>
      <c r="S67">
        <v>3.07207099999999</v>
      </c>
      <c r="T67">
        <v>3.1419899999999998</v>
      </c>
      <c r="U67">
        <v>3.1896976000000001</v>
      </c>
      <c r="V67">
        <v>3.2245439</v>
      </c>
      <c r="W67">
        <v>3.247471</v>
      </c>
      <c r="X67" t="s">
        <v>36</v>
      </c>
    </row>
    <row r="68" spans="1:24">
      <c r="A68" t="s">
        <v>34</v>
      </c>
      <c r="B68" t="s">
        <v>10</v>
      </c>
      <c r="C68" t="s">
        <v>40</v>
      </c>
      <c r="D68">
        <v>7.4109999999999995E-2</v>
      </c>
      <c r="E68">
        <v>0.18565000000000001</v>
      </c>
      <c r="F68">
        <v>0.22468605999999999</v>
      </c>
      <c r="G68">
        <v>0.26833940000000001</v>
      </c>
      <c r="H68">
        <v>0.31633020000000001</v>
      </c>
      <c r="I68">
        <v>0.36981770000000003</v>
      </c>
      <c r="J68">
        <v>0.42685509999999999</v>
      </c>
      <c r="K68">
        <v>0.48296129999999998</v>
      </c>
      <c r="L68">
        <v>0.54602189999999995</v>
      </c>
      <c r="M68">
        <v>0.60711919999999997</v>
      </c>
      <c r="N68">
        <v>0.67363669999999998</v>
      </c>
      <c r="O68">
        <v>0.73451880000000003</v>
      </c>
      <c r="P68">
        <v>0.8005601</v>
      </c>
      <c r="Q68">
        <v>0.86073650000000002</v>
      </c>
      <c r="R68">
        <v>0.93157889999999999</v>
      </c>
      <c r="S68">
        <v>0.99405650000000001</v>
      </c>
      <c r="T68">
        <v>1.0580677000000001</v>
      </c>
      <c r="U68">
        <v>1.1114877999999999</v>
      </c>
      <c r="V68">
        <v>1.1580538</v>
      </c>
      <c r="W68">
        <v>1.2020149</v>
      </c>
      <c r="X68" t="s">
        <v>36</v>
      </c>
    </row>
    <row r="69" spans="1:24">
      <c r="A69" t="s">
        <v>34</v>
      </c>
      <c r="B69" t="s">
        <v>10</v>
      </c>
      <c r="C69" t="s">
        <v>41</v>
      </c>
      <c r="D69">
        <v>0.39666052499999999</v>
      </c>
      <c r="E69">
        <v>0.989439874</v>
      </c>
      <c r="F69">
        <v>1.212301608</v>
      </c>
      <c r="G69">
        <v>1.4490014499999999</v>
      </c>
      <c r="H69">
        <v>1.705299305</v>
      </c>
      <c r="I69">
        <v>1.974245528</v>
      </c>
      <c r="J69">
        <v>2.2579713080000001</v>
      </c>
      <c r="K69">
        <v>2.5431732029999998</v>
      </c>
      <c r="L69">
        <v>2.851220825</v>
      </c>
      <c r="M69">
        <v>3.1546763359999899</v>
      </c>
      <c r="N69">
        <v>3.4705182130000001</v>
      </c>
      <c r="O69">
        <v>3.7541241009999999</v>
      </c>
      <c r="P69">
        <v>4.0477833309999998</v>
      </c>
      <c r="Q69">
        <v>4.3217515679999998</v>
      </c>
      <c r="R69">
        <v>4.6051213310000003</v>
      </c>
      <c r="S69">
        <v>4.8594960010000001</v>
      </c>
      <c r="T69">
        <v>5.1096695910000003</v>
      </c>
      <c r="U69">
        <v>5.3313502989999897</v>
      </c>
      <c r="V69">
        <v>5.5395820229999897</v>
      </c>
      <c r="W69">
        <v>5.7365436139999897</v>
      </c>
      <c r="X69" t="s">
        <v>36</v>
      </c>
    </row>
    <row r="70" spans="1:24">
      <c r="A70" t="s">
        <v>34</v>
      </c>
      <c r="B70" t="s">
        <v>11</v>
      </c>
      <c r="C70" t="s">
        <v>35</v>
      </c>
      <c r="D70">
        <v>0.12841</v>
      </c>
      <c r="E70">
        <v>0.39295000000000002</v>
      </c>
      <c r="F70">
        <v>0.48255700000000001</v>
      </c>
      <c r="G70">
        <v>0.66467299999999996</v>
      </c>
      <c r="H70">
        <v>0.902173</v>
      </c>
      <c r="I70">
        <v>1.2156800000000001</v>
      </c>
      <c r="J70">
        <v>1.60423</v>
      </c>
      <c r="K70">
        <v>2.0696699999999999</v>
      </c>
      <c r="L70">
        <v>2.6192299999999999</v>
      </c>
      <c r="M70">
        <v>3.2767400000000002</v>
      </c>
      <c r="N70">
        <v>4.0288399999999998</v>
      </c>
      <c r="O70">
        <v>4.9135200000000001</v>
      </c>
      <c r="P70">
        <v>5.8727200000000002</v>
      </c>
      <c r="Q70">
        <v>6.9103199999999996</v>
      </c>
      <c r="R70">
        <v>7.9133699999999996</v>
      </c>
      <c r="S70">
        <v>8.91282</v>
      </c>
      <c r="T70">
        <v>9.7664600000000004</v>
      </c>
      <c r="U70">
        <v>10.5151</v>
      </c>
      <c r="V70">
        <v>11.078799999999999</v>
      </c>
      <c r="W70">
        <v>11.4717</v>
      </c>
      <c r="X70" t="s">
        <v>36</v>
      </c>
    </row>
    <row r="71" spans="1:24">
      <c r="A71" t="s">
        <v>34</v>
      </c>
      <c r="B71" t="s">
        <v>11</v>
      </c>
      <c r="C71" t="s">
        <v>37</v>
      </c>
      <c r="D71">
        <v>2.4239980000000001E-2</v>
      </c>
      <c r="E71">
        <v>3.8979960000000001E-2</v>
      </c>
      <c r="F71">
        <v>4.3469149999999998E-2</v>
      </c>
      <c r="G71">
        <v>5.5764269999999998E-2</v>
      </c>
      <c r="H71">
        <v>7.0903599999999997E-2</v>
      </c>
      <c r="I71">
        <v>9.0139499999999997E-2</v>
      </c>
      <c r="J71">
        <v>0.1121394</v>
      </c>
      <c r="K71">
        <v>0.1364708</v>
      </c>
      <c r="L71">
        <v>0.1634678</v>
      </c>
      <c r="M71">
        <v>0.1930888</v>
      </c>
      <c r="N71">
        <v>0.22363519999999901</v>
      </c>
      <c r="O71">
        <v>0.25720719999999903</v>
      </c>
      <c r="P71">
        <v>0.28950989999999999</v>
      </c>
      <c r="Q71">
        <v>0.31992609999999999</v>
      </c>
      <c r="R71">
        <v>0.34513050000000001</v>
      </c>
      <c r="S71">
        <v>0.3663324</v>
      </c>
      <c r="T71">
        <v>0.38053340000000002</v>
      </c>
      <c r="U71">
        <v>0.39070379999999999</v>
      </c>
      <c r="V71">
        <v>0.39506459999999999</v>
      </c>
      <c r="W71">
        <v>0.39541720000000002</v>
      </c>
      <c r="X71" t="s">
        <v>36</v>
      </c>
    </row>
    <row r="72" spans="1:24">
      <c r="A72" t="s">
        <v>34</v>
      </c>
      <c r="B72" t="s">
        <v>11</v>
      </c>
      <c r="C72" t="s">
        <v>38</v>
      </c>
      <c r="D72">
        <v>0.25568022699999998</v>
      </c>
      <c r="E72">
        <v>0.58779051199999999</v>
      </c>
      <c r="F72">
        <v>0.735435480999999</v>
      </c>
      <c r="G72">
        <v>1.0350962530000001</v>
      </c>
      <c r="H72">
        <v>1.437580302</v>
      </c>
      <c r="I72">
        <v>1.9765249819999999</v>
      </c>
      <c r="J72">
        <v>2.6599269940000001</v>
      </c>
      <c r="K72">
        <v>3.4989125909999998</v>
      </c>
      <c r="L72">
        <v>4.49363826</v>
      </c>
      <c r="M72">
        <v>5.704512212</v>
      </c>
      <c r="N72">
        <v>7.1162443299999998</v>
      </c>
      <c r="O72">
        <v>8.7378275339999991</v>
      </c>
      <c r="P72">
        <v>10.507164612</v>
      </c>
      <c r="Q72">
        <v>12.426875611</v>
      </c>
      <c r="R72">
        <v>14.281780459</v>
      </c>
      <c r="S72">
        <v>16.134392498</v>
      </c>
      <c r="T72">
        <v>17.767567244999999</v>
      </c>
      <c r="U72">
        <v>19.185125206999999</v>
      </c>
      <c r="V72">
        <v>20.325792893999999</v>
      </c>
      <c r="W72">
        <v>21.228707566999901</v>
      </c>
      <c r="X72" t="s">
        <v>36</v>
      </c>
    </row>
    <row r="73" spans="1:24">
      <c r="A73" t="s">
        <v>34</v>
      </c>
      <c r="B73" t="s">
        <v>11</v>
      </c>
      <c r="C73" t="s">
        <v>39</v>
      </c>
      <c r="D73">
        <v>0.29654999999999998</v>
      </c>
      <c r="E73">
        <v>0.90751999999999999</v>
      </c>
      <c r="F73">
        <v>1.0931900000000001</v>
      </c>
      <c r="G73">
        <v>1.5099100000000001</v>
      </c>
      <c r="H73">
        <v>2.05078</v>
      </c>
      <c r="I73">
        <v>2.7406000000000001</v>
      </c>
      <c r="J73">
        <v>3.5724999999999998</v>
      </c>
      <c r="K73">
        <v>4.5314500000000004</v>
      </c>
      <c r="L73">
        <v>5.6233599999999999</v>
      </c>
      <c r="M73">
        <v>6.8513900000000003</v>
      </c>
      <c r="N73">
        <v>8.15062</v>
      </c>
      <c r="O73">
        <v>9.5834600000000005</v>
      </c>
      <c r="P73">
        <v>10.984</v>
      </c>
      <c r="Q73">
        <v>12.3188</v>
      </c>
      <c r="R73">
        <v>13.4772</v>
      </c>
      <c r="S73">
        <v>14.4694</v>
      </c>
      <c r="T73">
        <v>15.1561</v>
      </c>
      <c r="U73">
        <v>15.6571</v>
      </c>
      <c r="V73">
        <v>15.9039</v>
      </c>
      <c r="W73">
        <v>15.956200000000001</v>
      </c>
      <c r="X73" t="s">
        <v>36</v>
      </c>
    </row>
    <row r="74" spans="1:24">
      <c r="A74" t="s">
        <v>34</v>
      </c>
      <c r="B74" t="s">
        <v>11</v>
      </c>
      <c r="C74" t="s">
        <v>40</v>
      </c>
      <c r="D74">
        <v>7.9980059999999895E-2</v>
      </c>
      <c r="E74">
        <v>0.14377999999999999</v>
      </c>
      <c r="F74">
        <v>0.16486698</v>
      </c>
      <c r="G74">
        <v>0.21265931999999901</v>
      </c>
      <c r="H74">
        <v>0.26613028999999999</v>
      </c>
      <c r="I74">
        <v>0.32417362999999999</v>
      </c>
      <c r="J74">
        <v>0.383741</v>
      </c>
      <c r="K74">
        <v>0.44210360999999998</v>
      </c>
      <c r="L74">
        <v>0.50071721000000002</v>
      </c>
      <c r="M74">
        <v>0.55844696999999999</v>
      </c>
      <c r="N74">
        <v>0.61302844000000001</v>
      </c>
      <c r="O74">
        <v>0.67070501000000005</v>
      </c>
      <c r="P74">
        <v>0.72417414000000002</v>
      </c>
      <c r="Q74">
        <v>0.77366453999999996</v>
      </c>
      <c r="R74">
        <v>0.81778687999999999</v>
      </c>
      <c r="S74">
        <v>0.85600003199999997</v>
      </c>
      <c r="T74">
        <v>0.88214858900000004</v>
      </c>
      <c r="U74">
        <v>0.90206822399999997</v>
      </c>
      <c r="V74">
        <v>0.91102077199999998</v>
      </c>
      <c r="W74">
        <v>0.91110769599999997</v>
      </c>
      <c r="X74" t="s">
        <v>36</v>
      </c>
    </row>
    <row r="75" spans="1:24">
      <c r="A75" t="s">
        <v>34</v>
      </c>
      <c r="B75" t="s">
        <v>11</v>
      </c>
      <c r="C75" t="s">
        <v>41</v>
      </c>
      <c r="D75">
        <v>0.74010030000000004</v>
      </c>
      <c r="E75">
        <v>1.1127709779999999</v>
      </c>
      <c r="F75">
        <v>1.3529729070000001</v>
      </c>
      <c r="G75">
        <v>1.8862091999999999</v>
      </c>
      <c r="H75">
        <v>2.5697481999999998</v>
      </c>
      <c r="I75">
        <v>3.3836109200000002</v>
      </c>
      <c r="J75">
        <v>4.32310588</v>
      </c>
      <c r="K75">
        <v>5.3629661400000002</v>
      </c>
      <c r="L75">
        <v>6.4811164899999998</v>
      </c>
      <c r="M75">
        <v>7.6880324899999897</v>
      </c>
      <c r="N75">
        <v>8.9346373900000007</v>
      </c>
      <c r="O75">
        <v>10.240953360000001</v>
      </c>
      <c r="P75">
        <v>11.539165939999901</v>
      </c>
      <c r="Q75">
        <v>12.83528117</v>
      </c>
      <c r="R75">
        <v>14.013057290000001</v>
      </c>
      <c r="S75">
        <v>15.147522259999899</v>
      </c>
      <c r="T75">
        <v>16.128932249999998</v>
      </c>
      <c r="U75">
        <v>16.992244629999998</v>
      </c>
      <c r="V75">
        <v>17.694728720000001</v>
      </c>
      <c r="W75">
        <v>18.266522289999902</v>
      </c>
      <c r="X75" t="s">
        <v>36</v>
      </c>
    </row>
    <row r="76" spans="1:24">
      <c r="A76" t="s">
        <v>34</v>
      </c>
      <c r="B76" t="s">
        <v>12</v>
      </c>
      <c r="C76" t="s">
        <v>35</v>
      </c>
      <c r="D76">
        <v>1.0566593</v>
      </c>
      <c r="E76">
        <v>1.6552677</v>
      </c>
      <c r="F76">
        <v>1.7380078999999999</v>
      </c>
      <c r="G76">
        <v>1.8274250999999999</v>
      </c>
      <c r="H76">
        <v>1.9002829999999999</v>
      </c>
      <c r="I76">
        <v>1.9854407000000001</v>
      </c>
      <c r="J76">
        <v>2.0556207999999998</v>
      </c>
      <c r="K76">
        <v>2.1215805999999899</v>
      </c>
      <c r="L76">
        <v>2.1753507000000001</v>
      </c>
      <c r="M76">
        <v>2.2226536000000001</v>
      </c>
      <c r="N76">
        <v>2.2694144999999999</v>
      </c>
      <c r="O76">
        <v>2.3157793</v>
      </c>
      <c r="P76">
        <v>2.3602615999999998</v>
      </c>
      <c r="Q76">
        <v>2.3913245600000002</v>
      </c>
      <c r="R76">
        <v>2.4136736999999999</v>
      </c>
      <c r="S76">
        <v>2.42227617</v>
      </c>
      <c r="T76">
        <v>2.4255441800000002</v>
      </c>
      <c r="U76">
        <v>2.43017952999999</v>
      </c>
      <c r="V76">
        <v>2.4359549199999999</v>
      </c>
      <c r="W76">
        <v>2.44453736</v>
      </c>
      <c r="X76" t="s">
        <v>36</v>
      </c>
    </row>
    <row r="77" spans="1:24">
      <c r="A77" t="s">
        <v>34</v>
      </c>
      <c r="B77" t="s">
        <v>12</v>
      </c>
      <c r="C77" t="s">
        <v>37</v>
      </c>
      <c r="D77">
        <v>1.4461607999999999</v>
      </c>
      <c r="E77">
        <v>1.6017451</v>
      </c>
      <c r="F77">
        <v>1.6700003000000001</v>
      </c>
      <c r="G77">
        <v>1.7703369999999901</v>
      </c>
      <c r="H77">
        <v>1.8558125999999999</v>
      </c>
      <c r="I77">
        <v>1.9485224999999999</v>
      </c>
      <c r="J77">
        <v>2.0277149999999899</v>
      </c>
      <c r="K77">
        <v>2.1023920999999999</v>
      </c>
      <c r="L77">
        <v>2.1683995</v>
      </c>
      <c r="M77">
        <v>2.228386</v>
      </c>
      <c r="N77">
        <v>2.2937566</v>
      </c>
      <c r="O77">
        <v>2.3571010399999999</v>
      </c>
      <c r="P77">
        <v>2.42109072</v>
      </c>
      <c r="Q77">
        <v>2.47118825</v>
      </c>
      <c r="R77">
        <v>2.51446609</v>
      </c>
      <c r="S77">
        <v>2.5424298099999998</v>
      </c>
      <c r="T77">
        <v>2.5633881000000001</v>
      </c>
      <c r="U77">
        <v>2.58348632</v>
      </c>
      <c r="V77">
        <v>2.6037180299999898</v>
      </c>
      <c r="W77">
        <v>2.6255902400000002</v>
      </c>
      <c r="X77" t="s">
        <v>36</v>
      </c>
    </row>
    <row r="78" spans="1:24">
      <c r="A78" t="s">
        <v>34</v>
      </c>
      <c r="B78" t="s">
        <v>12</v>
      </c>
      <c r="C78" t="s">
        <v>38</v>
      </c>
      <c r="D78">
        <v>3.82932099999999</v>
      </c>
      <c r="E78">
        <v>5.2963179999999896</v>
      </c>
      <c r="F78">
        <v>5.6558716999999996</v>
      </c>
      <c r="G78">
        <v>6.1264083999999999</v>
      </c>
      <c r="H78">
        <v>6.5594659999999996</v>
      </c>
      <c r="I78">
        <v>7.0369244000000002</v>
      </c>
      <c r="J78">
        <v>7.4823976999999999</v>
      </c>
      <c r="K78">
        <v>7.9312826000000003</v>
      </c>
      <c r="L78">
        <v>8.3978915999999995</v>
      </c>
      <c r="M78">
        <v>8.8582686000000006</v>
      </c>
      <c r="N78">
        <v>9.3498049999999999</v>
      </c>
      <c r="O78">
        <v>9.7633372000000005</v>
      </c>
      <c r="P78">
        <v>10.186461399999899</v>
      </c>
      <c r="Q78">
        <v>10.5587675</v>
      </c>
      <c r="R78">
        <v>10.9527748</v>
      </c>
      <c r="S78">
        <v>11.2906180999999</v>
      </c>
      <c r="T78">
        <v>11.606666199999999</v>
      </c>
      <c r="U78">
        <v>11.8775102</v>
      </c>
      <c r="V78">
        <v>12.156638299999999</v>
      </c>
      <c r="W78">
        <v>12.452285699999999</v>
      </c>
      <c r="X78" t="s">
        <v>36</v>
      </c>
    </row>
    <row r="79" spans="1:24">
      <c r="A79" t="s">
        <v>34</v>
      </c>
      <c r="B79" t="s">
        <v>12</v>
      </c>
      <c r="C79" t="s">
        <v>39</v>
      </c>
      <c r="D79">
        <v>1.4807900000000001</v>
      </c>
      <c r="E79">
        <v>2.3303500000000001</v>
      </c>
      <c r="F79">
        <v>2.43906</v>
      </c>
      <c r="G79">
        <v>2.5611100000000002</v>
      </c>
      <c r="H79">
        <v>2.6602800000000002</v>
      </c>
      <c r="I79">
        <v>2.7652100000000002</v>
      </c>
      <c r="J79">
        <v>2.8483999999999998</v>
      </c>
      <c r="K79">
        <v>2.92475</v>
      </c>
      <c r="L79">
        <v>3.0061399999999998</v>
      </c>
      <c r="M79">
        <v>3.0792199999999998</v>
      </c>
      <c r="N79">
        <v>3.1531600000000002</v>
      </c>
      <c r="O79">
        <v>3.2006600000000001</v>
      </c>
      <c r="P79">
        <v>3.2444600000000001</v>
      </c>
      <c r="Q79">
        <v>3.2679999999999998</v>
      </c>
      <c r="R79">
        <v>3.2923399999999998</v>
      </c>
      <c r="S79">
        <v>3.2969400000000002</v>
      </c>
      <c r="T79">
        <v>3.2933500000000002</v>
      </c>
      <c r="U79">
        <v>3.2899500000000002</v>
      </c>
      <c r="V79">
        <v>3.2873399999999999</v>
      </c>
      <c r="W79">
        <v>3.28762</v>
      </c>
      <c r="X79" t="s">
        <v>36</v>
      </c>
    </row>
    <row r="80" spans="1:24">
      <c r="A80" t="s">
        <v>34</v>
      </c>
      <c r="B80" t="s">
        <v>12</v>
      </c>
      <c r="C80" t="s">
        <v>40</v>
      </c>
      <c r="D80">
        <v>3.5145740000000001</v>
      </c>
      <c r="E80">
        <v>3.8457370000000002</v>
      </c>
      <c r="F80">
        <v>4.0045399999999898</v>
      </c>
      <c r="G80">
        <v>4.252084</v>
      </c>
      <c r="H80">
        <v>4.4630869999999998</v>
      </c>
      <c r="I80">
        <v>4.6742289999999898</v>
      </c>
      <c r="J80">
        <v>4.8491020000000002</v>
      </c>
      <c r="K80">
        <v>5.0080179999999999</v>
      </c>
      <c r="L80">
        <v>5.1813370000000001</v>
      </c>
      <c r="M80">
        <v>5.3401623000000003</v>
      </c>
      <c r="N80">
        <v>5.5140162999999998</v>
      </c>
      <c r="O80">
        <v>5.6362860999999898</v>
      </c>
      <c r="P80">
        <v>5.7573753999999999</v>
      </c>
      <c r="Q80">
        <v>5.8422498000000003</v>
      </c>
      <c r="R80">
        <v>5.9344833999999898</v>
      </c>
      <c r="S80">
        <v>5.9892139000000002</v>
      </c>
      <c r="T80">
        <v>6.0262139000000001</v>
      </c>
      <c r="U80">
        <v>6.0582871999999899</v>
      </c>
      <c r="V80">
        <v>6.0899979899999996</v>
      </c>
      <c r="W80">
        <v>6.1234080799999999</v>
      </c>
      <c r="X80" t="s">
        <v>36</v>
      </c>
    </row>
    <row r="81" spans="1:24">
      <c r="A81" t="s">
        <v>34</v>
      </c>
      <c r="B81" t="s">
        <v>12</v>
      </c>
      <c r="C81" t="s">
        <v>41</v>
      </c>
      <c r="D81">
        <v>3.14465799999999</v>
      </c>
      <c r="E81">
        <v>4.4973969999999897</v>
      </c>
      <c r="F81">
        <v>4.8015669999999897</v>
      </c>
      <c r="G81">
        <v>5.2027700000000001</v>
      </c>
      <c r="H81">
        <v>5.5719690000000002</v>
      </c>
      <c r="I81">
        <v>5.9783330000000001</v>
      </c>
      <c r="J81">
        <v>6.3573230000000001</v>
      </c>
      <c r="K81">
        <v>6.7390889999999999</v>
      </c>
      <c r="L81">
        <v>7.1359469999999998</v>
      </c>
      <c r="M81">
        <v>7.5271210000000002</v>
      </c>
      <c r="N81">
        <v>7.944534</v>
      </c>
      <c r="O81">
        <v>8.2957319999999992</v>
      </c>
      <c r="P81">
        <v>8.6549560000000003</v>
      </c>
      <c r="Q81">
        <v>8.9706969999999995</v>
      </c>
      <c r="R81">
        <v>9.3044779999999996</v>
      </c>
      <c r="S81">
        <v>9.5903810000000007</v>
      </c>
      <c r="T81">
        <v>9.8578779999999995</v>
      </c>
      <c r="U81">
        <v>10.087021999999999</v>
      </c>
      <c r="V81">
        <v>10.323468999999999</v>
      </c>
      <c r="W81">
        <v>10.573971</v>
      </c>
      <c r="X81" t="s">
        <v>36</v>
      </c>
    </row>
    <row r="82" spans="1:24">
      <c r="A82" t="s">
        <v>34</v>
      </c>
      <c r="B82" t="s">
        <v>13</v>
      </c>
      <c r="C82" t="s">
        <v>35</v>
      </c>
      <c r="D82">
        <v>0.47943999999999998</v>
      </c>
      <c r="E82">
        <v>0.69347000000000003</v>
      </c>
      <c r="F82">
        <v>0.69845400000000002</v>
      </c>
      <c r="G82">
        <v>0.72061900000000001</v>
      </c>
      <c r="H82">
        <v>0.73723300000000003</v>
      </c>
      <c r="I82">
        <v>0.74925200000000003</v>
      </c>
      <c r="J82">
        <v>0.75370199999999998</v>
      </c>
      <c r="K82">
        <v>0.75374200000000002</v>
      </c>
      <c r="L82">
        <v>0.750884</v>
      </c>
      <c r="M82">
        <v>0.74547200000000002</v>
      </c>
      <c r="N82">
        <v>0.73531000000000002</v>
      </c>
      <c r="O82">
        <v>0.72215399999999996</v>
      </c>
      <c r="P82">
        <v>0.70494800000000002</v>
      </c>
      <c r="Q82">
        <v>0.68605899999999997</v>
      </c>
      <c r="R82">
        <v>0.66628200000000004</v>
      </c>
      <c r="S82">
        <v>0.64597199999999999</v>
      </c>
      <c r="T82">
        <v>0.625</v>
      </c>
      <c r="U82">
        <v>0.608043</v>
      </c>
      <c r="V82">
        <v>0.59296899999999997</v>
      </c>
      <c r="W82">
        <v>0.58166200000000001</v>
      </c>
      <c r="X82" t="s">
        <v>36</v>
      </c>
    </row>
    <row r="83" spans="1:24">
      <c r="A83" t="s">
        <v>34</v>
      </c>
      <c r="B83" t="s">
        <v>13</v>
      </c>
      <c r="C83" t="s">
        <v>37</v>
      </c>
      <c r="D83">
        <v>1.0749004</v>
      </c>
      <c r="E83">
        <v>1.3236205999999999</v>
      </c>
      <c r="F83">
        <v>1.3219974999999999</v>
      </c>
      <c r="G83">
        <v>1.3837256</v>
      </c>
      <c r="H83">
        <v>1.4398770000000001</v>
      </c>
      <c r="I83">
        <v>1.4835928999999899</v>
      </c>
      <c r="J83">
        <v>1.5131212000000001</v>
      </c>
      <c r="K83">
        <v>1.5297639999999999</v>
      </c>
      <c r="L83">
        <v>1.5443444</v>
      </c>
      <c r="M83">
        <v>1.5548930999999999</v>
      </c>
      <c r="N83">
        <v>1.5617491699999999</v>
      </c>
      <c r="O83">
        <v>1.5605207999999999</v>
      </c>
      <c r="P83">
        <v>1.5540989999999999</v>
      </c>
      <c r="Q83">
        <v>1.54171919</v>
      </c>
      <c r="R83">
        <v>1.53347352999999</v>
      </c>
      <c r="S83">
        <v>1.5189526200000001</v>
      </c>
      <c r="T83">
        <v>1.50176205</v>
      </c>
      <c r="U83">
        <v>1.4892405499999899</v>
      </c>
      <c r="V83">
        <v>1.4804955</v>
      </c>
      <c r="W83">
        <v>1.48385181</v>
      </c>
      <c r="X83" t="s">
        <v>36</v>
      </c>
    </row>
    <row r="84" spans="1:24">
      <c r="A84" t="s">
        <v>34</v>
      </c>
      <c r="B84" t="s">
        <v>13</v>
      </c>
      <c r="C84" t="s">
        <v>38</v>
      </c>
      <c r="D84">
        <v>1.855677</v>
      </c>
      <c r="E84">
        <v>2.5455679999999998</v>
      </c>
      <c r="F84">
        <v>2.6036159999999899</v>
      </c>
      <c r="G84">
        <v>2.8281179999999999</v>
      </c>
      <c r="H84">
        <v>3.05650299999999</v>
      </c>
      <c r="I84">
        <v>3.2979859999999999</v>
      </c>
      <c r="J84">
        <v>3.5313039999999898</v>
      </c>
      <c r="K84">
        <v>3.756478</v>
      </c>
      <c r="L84">
        <v>3.9711479999999999</v>
      </c>
      <c r="M84">
        <v>4.1844849999999996</v>
      </c>
      <c r="N84">
        <v>4.4115409999999997</v>
      </c>
      <c r="O84">
        <v>4.6190350000000002</v>
      </c>
      <c r="P84">
        <v>4.8338919999999996</v>
      </c>
      <c r="Q84">
        <v>5.035012</v>
      </c>
      <c r="R84">
        <v>5.2592759999999998</v>
      </c>
      <c r="S84">
        <v>5.4639480000000002</v>
      </c>
      <c r="T84">
        <v>5.6714789999999997</v>
      </c>
      <c r="U84">
        <v>5.8629759999999997</v>
      </c>
      <c r="V84">
        <v>6.0897170000000003</v>
      </c>
      <c r="W84">
        <v>6.383343</v>
      </c>
      <c r="X84" t="s">
        <v>36</v>
      </c>
    </row>
    <row r="85" spans="1:24">
      <c r="A85" t="s">
        <v>34</v>
      </c>
      <c r="B85" t="s">
        <v>13</v>
      </c>
      <c r="C85" t="s">
        <v>39</v>
      </c>
      <c r="D85">
        <v>0.50734000000000001</v>
      </c>
      <c r="E85">
        <v>0.73382999999999998</v>
      </c>
      <c r="F85">
        <v>0.73329900000000003</v>
      </c>
      <c r="G85">
        <v>0.77040399999999998</v>
      </c>
      <c r="H85">
        <v>0.80325000000000002</v>
      </c>
      <c r="I85">
        <v>0.83310700000000004</v>
      </c>
      <c r="J85">
        <v>0.85441299999999998</v>
      </c>
      <c r="K85">
        <v>0.86845799999999995</v>
      </c>
      <c r="L85">
        <v>0.87700299999999998</v>
      </c>
      <c r="M85">
        <v>0.88085199999999997</v>
      </c>
      <c r="N85">
        <v>0.87981799999999999</v>
      </c>
      <c r="O85">
        <v>0.87876600000000005</v>
      </c>
      <c r="P85">
        <v>0.87321700000000002</v>
      </c>
      <c r="Q85">
        <v>0.86300200000000005</v>
      </c>
      <c r="R85">
        <v>0.84828800000000004</v>
      </c>
      <c r="S85">
        <v>0.829843</v>
      </c>
      <c r="T85">
        <v>0.80899100000000002</v>
      </c>
      <c r="U85">
        <v>0.78760699999999995</v>
      </c>
      <c r="V85">
        <v>0.76792099999999996</v>
      </c>
      <c r="W85">
        <v>0.752166</v>
      </c>
      <c r="X85" t="s">
        <v>36</v>
      </c>
    </row>
    <row r="86" spans="1:24">
      <c r="A86" t="s">
        <v>34</v>
      </c>
      <c r="B86" t="s">
        <v>13</v>
      </c>
      <c r="C86" t="s">
        <v>40</v>
      </c>
      <c r="D86">
        <v>3.813291</v>
      </c>
      <c r="E86">
        <v>4.748049</v>
      </c>
      <c r="F86">
        <v>4.7357230000000001</v>
      </c>
      <c r="G86">
        <v>4.8267539999999904</v>
      </c>
      <c r="H86">
        <v>4.8845929999999997</v>
      </c>
      <c r="I86">
        <v>4.9274329999999997</v>
      </c>
      <c r="J86">
        <v>4.9248479999999999</v>
      </c>
      <c r="K86">
        <v>4.8971309999999999</v>
      </c>
      <c r="L86">
        <v>4.8409899999999997</v>
      </c>
      <c r="M86">
        <v>4.7738550000000002</v>
      </c>
      <c r="N86">
        <v>4.6823709999999998</v>
      </c>
      <c r="O86">
        <v>4.611637</v>
      </c>
      <c r="P86">
        <v>4.519717</v>
      </c>
      <c r="Q86">
        <v>4.417179</v>
      </c>
      <c r="R86">
        <v>4.2945380000000002</v>
      </c>
      <c r="S86">
        <v>4.1663417999999997</v>
      </c>
      <c r="T86">
        <v>4.0334289999999999</v>
      </c>
      <c r="U86">
        <v>3.9068803999999999</v>
      </c>
      <c r="V86">
        <v>3.7924585999999998</v>
      </c>
      <c r="W86">
        <v>3.7009832</v>
      </c>
      <c r="X86" t="s">
        <v>36</v>
      </c>
    </row>
    <row r="87" spans="1:24">
      <c r="A87" t="s">
        <v>34</v>
      </c>
      <c r="B87" t="s">
        <v>13</v>
      </c>
      <c r="C87" t="s">
        <v>41</v>
      </c>
      <c r="D87">
        <v>2.792872</v>
      </c>
      <c r="E87">
        <v>3.3226602999999999</v>
      </c>
      <c r="F87">
        <v>3.3890091999999998</v>
      </c>
      <c r="G87">
        <v>3.6933263999999899</v>
      </c>
      <c r="H87">
        <v>4.0016834999999897</v>
      </c>
      <c r="I87">
        <v>4.3166025000000001</v>
      </c>
      <c r="J87">
        <v>4.6119278000000001</v>
      </c>
      <c r="K87">
        <v>4.8846793000000002</v>
      </c>
      <c r="L87">
        <v>5.1358392000000004</v>
      </c>
      <c r="M87">
        <v>5.3755606999999896</v>
      </c>
      <c r="N87">
        <v>5.6170248999999997</v>
      </c>
      <c r="O87">
        <v>5.8340591999999898</v>
      </c>
      <c r="P87">
        <v>6.0444075000000002</v>
      </c>
      <c r="Q87">
        <v>6.2265088000000004</v>
      </c>
      <c r="R87">
        <v>6.4076689</v>
      </c>
      <c r="S87">
        <v>6.5533451999999999</v>
      </c>
      <c r="T87">
        <v>6.6828186000000001</v>
      </c>
      <c r="U87">
        <v>6.7905372000000002</v>
      </c>
      <c r="V87">
        <v>6.9160067999999901</v>
      </c>
      <c r="W87">
        <v>7.0842874</v>
      </c>
      <c r="X87" t="s">
        <v>36</v>
      </c>
    </row>
    <row r="89" spans="1:24">
      <c r="A89" t="s">
        <v>42</v>
      </c>
    </row>
    <row r="90" spans="1:24">
      <c r="D90">
        <v>1990</v>
      </c>
      <c r="E90">
        <v>2005</v>
      </c>
      <c r="F90">
        <v>2010</v>
      </c>
      <c r="G90">
        <v>2015</v>
      </c>
      <c r="H90">
        <v>2020</v>
      </c>
      <c r="I90">
        <v>2025</v>
      </c>
      <c r="J90">
        <v>2030</v>
      </c>
      <c r="K90">
        <v>2035</v>
      </c>
      <c r="L90">
        <v>2040</v>
      </c>
      <c r="M90">
        <v>2045</v>
      </c>
      <c r="N90">
        <v>2050</v>
      </c>
      <c r="O90">
        <v>2055</v>
      </c>
      <c r="P90">
        <v>2060</v>
      </c>
      <c r="Q90">
        <v>2065</v>
      </c>
      <c r="R90">
        <v>2070</v>
      </c>
      <c r="S90">
        <v>2075</v>
      </c>
      <c r="T90">
        <v>2080</v>
      </c>
      <c r="U90">
        <v>2085</v>
      </c>
      <c r="V90">
        <v>2090</v>
      </c>
      <c r="W90">
        <v>2095</v>
      </c>
    </row>
    <row r="91" spans="1:24">
      <c r="B91" t="s">
        <v>0</v>
      </c>
      <c r="D91">
        <f>SUMIF($B$4:$B$87,$B91,D$4:D$87)</f>
        <v>1.5918593300000001</v>
      </c>
      <c r="E91">
        <f t="shared" ref="E91:T104" si="0">SUMIF($B$4:$B$87,$B91,E$4:E$87)</f>
        <v>2.6483393600000005</v>
      </c>
      <c r="F91">
        <f t="shared" si="0"/>
        <v>3.303180367</v>
      </c>
      <c r="G91">
        <f t="shared" si="0"/>
        <v>3.9472319399999987</v>
      </c>
      <c r="H91">
        <f t="shared" si="0"/>
        <v>4.6220695000000003</v>
      </c>
      <c r="I91">
        <f t="shared" si="0"/>
        <v>5.41335765</v>
      </c>
      <c r="J91">
        <f t="shared" si="0"/>
        <v>6.20597464</v>
      </c>
      <c r="K91">
        <f t="shared" si="0"/>
        <v>7.0573686899999899</v>
      </c>
      <c r="L91">
        <f t="shared" si="0"/>
        <v>7.9615716000000001</v>
      </c>
      <c r="M91">
        <f t="shared" si="0"/>
        <v>9.0456036500000003</v>
      </c>
      <c r="N91">
        <f t="shared" si="0"/>
        <v>10.305845940000001</v>
      </c>
      <c r="O91">
        <f t="shared" si="0"/>
        <v>11.88074256</v>
      </c>
      <c r="P91">
        <f t="shared" si="0"/>
        <v>13.71766955</v>
      </c>
      <c r="Q91">
        <f t="shared" si="0"/>
        <v>15.88176880999999</v>
      </c>
      <c r="R91">
        <f t="shared" si="0"/>
        <v>18.34394227999999</v>
      </c>
      <c r="S91">
        <f t="shared" si="0"/>
        <v>21.083628239999996</v>
      </c>
      <c r="T91">
        <f t="shared" si="0"/>
        <v>24.018335610000001</v>
      </c>
      <c r="U91">
        <f t="shared" ref="U91:W104" si="1">SUMIF($B$4:$B$87,$B91,U$4:U$87)</f>
        <v>27.13338117</v>
      </c>
      <c r="V91">
        <f t="shared" si="1"/>
        <v>30.448918769999999</v>
      </c>
      <c r="W91">
        <f t="shared" si="1"/>
        <v>33.965166069999995</v>
      </c>
    </row>
    <row r="92" spans="1:24">
      <c r="B92" t="s">
        <v>1</v>
      </c>
      <c r="D92">
        <f t="shared" ref="D92:D104" si="2">SUMIF($B$4:$B$87,$B92,D$4:D$87)</f>
        <v>0.4485098689999979</v>
      </c>
      <c r="E92">
        <f t="shared" si="0"/>
        <v>0.67798046499999998</v>
      </c>
      <c r="F92">
        <f t="shared" si="0"/>
        <v>0.74393814299999894</v>
      </c>
      <c r="G92">
        <f t="shared" si="0"/>
        <v>0.82489416799999993</v>
      </c>
      <c r="H92">
        <f t="shared" si="0"/>
        <v>0.90591152299999989</v>
      </c>
      <c r="I92">
        <f t="shared" si="0"/>
        <v>0.98742688300000003</v>
      </c>
      <c r="J92">
        <f t="shared" si="0"/>
        <v>1.068669917999999</v>
      </c>
      <c r="K92">
        <f t="shared" si="0"/>
        <v>1.1448946609999979</v>
      </c>
      <c r="L92">
        <f t="shared" si="0"/>
        <v>1.2198608719999999</v>
      </c>
      <c r="M92">
        <f t="shared" si="0"/>
        <v>1.2899804659999989</v>
      </c>
      <c r="N92">
        <f t="shared" si="0"/>
        <v>1.3543271850999989</v>
      </c>
      <c r="O92">
        <f t="shared" si="0"/>
        <v>1.4080096568</v>
      </c>
      <c r="P92">
        <f t="shared" si="0"/>
        <v>1.454297731</v>
      </c>
      <c r="Q92">
        <f t="shared" si="0"/>
        <v>1.4895553525999992</v>
      </c>
      <c r="R92">
        <f t="shared" si="0"/>
        <v>1.5168851206</v>
      </c>
      <c r="S92">
        <f t="shared" si="0"/>
        <v>1.5322498052000002</v>
      </c>
      <c r="T92">
        <f t="shared" si="0"/>
        <v>1.5399830461999997</v>
      </c>
      <c r="U92">
        <f t="shared" si="1"/>
        <v>1.5422580129999988</v>
      </c>
      <c r="V92">
        <f t="shared" si="1"/>
        <v>1.5388193103999988</v>
      </c>
      <c r="W92">
        <f t="shared" si="1"/>
        <v>1.5395069748000001</v>
      </c>
    </row>
    <row r="93" spans="1:24">
      <c r="B93" t="s">
        <v>2</v>
      </c>
      <c r="D93">
        <f t="shared" si="2"/>
        <v>1.7495303469999981</v>
      </c>
      <c r="E93">
        <f t="shared" si="0"/>
        <v>2.1920405679999986</v>
      </c>
      <c r="F93">
        <f t="shared" si="0"/>
        <v>2.2716866479999993</v>
      </c>
      <c r="G93">
        <f t="shared" si="0"/>
        <v>2.4455397039999989</v>
      </c>
      <c r="H93">
        <f t="shared" si="0"/>
        <v>2.5805666039999982</v>
      </c>
      <c r="I93">
        <f t="shared" si="0"/>
        <v>2.6984405359999997</v>
      </c>
      <c r="J93">
        <f t="shared" si="0"/>
        <v>2.7910723129999977</v>
      </c>
      <c r="K93">
        <f t="shared" si="0"/>
        <v>2.8731493759999998</v>
      </c>
      <c r="L93">
        <f t="shared" si="0"/>
        <v>2.9331343579999993</v>
      </c>
      <c r="M93">
        <f t="shared" si="0"/>
        <v>2.9861163109999982</v>
      </c>
      <c r="N93">
        <f t="shared" si="0"/>
        <v>3.0309611689999993</v>
      </c>
      <c r="O93">
        <f t="shared" si="0"/>
        <v>3.073306678999999</v>
      </c>
      <c r="P93">
        <f t="shared" si="0"/>
        <v>3.1068686929999982</v>
      </c>
      <c r="Q93">
        <f t="shared" si="0"/>
        <v>3.1339216840000002</v>
      </c>
      <c r="R93">
        <f t="shared" si="0"/>
        <v>3.1561306239999984</v>
      </c>
      <c r="S93">
        <f t="shared" si="0"/>
        <v>3.1762821020000001</v>
      </c>
      <c r="T93">
        <f t="shared" si="0"/>
        <v>3.1920588819999987</v>
      </c>
      <c r="U93">
        <f t="shared" si="1"/>
        <v>3.2061422849999985</v>
      </c>
      <c r="V93">
        <f t="shared" si="1"/>
        <v>3.2157305110000003</v>
      </c>
      <c r="W93">
        <f t="shared" si="1"/>
        <v>3.2197779989999988</v>
      </c>
    </row>
    <row r="94" spans="1:24">
      <c r="B94" t="s">
        <v>3</v>
      </c>
      <c r="D94">
        <f t="shared" si="2"/>
        <v>3.3118507209999888</v>
      </c>
      <c r="E94">
        <f t="shared" si="0"/>
        <v>6.2149794570000001</v>
      </c>
      <c r="F94">
        <f t="shared" si="0"/>
        <v>9.8010250620000008</v>
      </c>
      <c r="G94">
        <f t="shared" si="0"/>
        <v>13.946183182</v>
      </c>
      <c r="H94">
        <f t="shared" si="0"/>
        <v>18.533955387999981</v>
      </c>
      <c r="I94">
        <f t="shared" si="0"/>
        <v>23.520458460999979</v>
      </c>
      <c r="J94">
        <f t="shared" si="0"/>
        <v>28.772564656999975</v>
      </c>
      <c r="K94">
        <f t="shared" si="0"/>
        <v>34.097909102999999</v>
      </c>
      <c r="L94">
        <f t="shared" si="0"/>
        <v>39.214159760999905</v>
      </c>
      <c r="M94">
        <f t="shared" si="0"/>
        <v>44.125818773999988</v>
      </c>
      <c r="N94">
        <f t="shared" si="0"/>
        <v>48.667064756999999</v>
      </c>
      <c r="O94">
        <f t="shared" si="0"/>
        <v>52.693844437000003</v>
      </c>
      <c r="P94">
        <f t="shared" si="0"/>
        <v>56.343486798999898</v>
      </c>
      <c r="Q94">
        <f t="shared" si="0"/>
        <v>59.72227359</v>
      </c>
      <c r="R94">
        <f t="shared" si="0"/>
        <v>62.871324557999898</v>
      </c>
      <c r="S94">
        <f t="shared" si="0"/>
        <v>65.9854436789999</v>
      </c>
      <c r="T94">
        <f t="shared" si="0"/>
        <v>68.751745540999892</v>
      </c>
      <c r="U94">
        <f t="shared" si="1"/>
        <v>70.95965613899989</v>
      </c>
      <c r="V94">
        <f t="shared" si="1"/>
        <v>72.111281616000014</v>
      </c>
      <c r="W94">
        <f t="shared" si="1"/>
        <v>71.807552951299883</v>
      </c>
    </row>
    <row r="95" spans="1:24">
      <c r="B95" t="s">
        <v>4</v>
      </c>
      <c r="D95">
        <f t="shared" si="2"/>
        <v>1.849200909999998</v>
      </c>
      <c r="E95">
        <f t="shared" si="0"/>
        <v>1.9873805399999991</v>
      </c>
      <c r="F95">
        <f t="shared" si="0"/>
        <v>2.221314379999999</v>
      </c>
      <c r="G95">
        <f t="shared" si="0"/>
        <v>2.5187192399999998</v>
      </c>
      <c r="H95">
        <f t="shared" si="0"/>
        <v>2.8014255599999998</v>
      </c>
      <c r="I95">
        <f t="shared" si="0"/>
        <v>3.048367129999999</v>
      </c>
      <c r="J95">
        <f t="shared" si="0"/>
        <v>3.30655499</v>
      </c>
      <c r="K95">
        <f t="shared" si="0"/>
        <v>3.5201252099999998</v>
      </c>
      <c r="L95">
        <f t="shared" si="0"/>
        <v>3.809637449999999</v>
      </c>
      <c r="M95">
        <f t="shared" si="0"/>
        <v>4.0515166299999894</v>
      </c>
      <c r="N95">
        <f t="shared" si="0"/>
        <v>4.3298751800000002</v>
      </c>
      <c r="O95">
        <f t="shared" si="0"/>
        <v>4.4767701300000002</v>
      </c>
      <c r="P95">
        <f t="shared" si="0"/>
        <v>4.631981729999989</v>
      </c>
      <c r="Q95">
        <f t="shared" si="0"/>
        <v>4.6959659800000004</v>
      </c>
      <c r="R95">
        <f t="shared" si="0"/>
        <v>4.7772969799999991</v>
      </c>
      <c r="S95">
        <f t="shared" si="0"/>
        <v>4.7784343199999899</v>
      </c>
      <c r="T95">
        <f t="shared" si="0"/>
        <v>4.751332595</v>
      </c>
      <c r="U95">
        <f t="shared" si="1"/>
        <v>4.6927132429999894</v>
      </c>
      <c r="V95">
        <f t="shared" si="1"/>
        <v>4.6608654810000001</v>
      </c>
      <c r="W95">
        <f t="shared" si="1"/>
        <v>4.6761719619999988</v>
      </c>
    </row>
    <row r="96" spans="1:24">
      <c r="B96" t="s">
        <v>5</v>
      </c>
      <c r="D96">
        <f t="shared" si="2"/>
        <v>9.39794955999999</v>
      </c>
      <c r="E96">
        <f t="shared" si="0"/>
        <v>6.1888688999999903</v>
      </c>
      <c r="F96">
        <f t="shared" si="0"/>
        <v>6.7748398399999896</v>
      </c>
      <c r="G96">
        <f t="shared" si="0"/>
        <v>7.4907372999999895</v>
      </c>
      <c r="H96">
        <f t="shared" si="0"/>
        <v>8.1748686999999904</v>
      </c>
      <c r="I96">
        <f t="shared" si="0"/>
        <v>8.8441460999999997</v>
      </c>
      <c r="J96">
        <f t="shared" si="0"/>
        <v>9.5103790999999891</v>
      </c>
      <c r="K96">
        <f t="shared" si="0"/>
        <v>10.090080299999979</v>
      </c>
      <c r="L96">
        <f t="shared" si="0"/>
        <v>10.73360969999997</v>
      </c>
      <c r="M96">
        <f t="shared" si="0"/>
        <v>11.304263499999999</v>
      </c>
      <c r="N96">
        <f t="shared" si="0"/>
        <v>11.874006499999979</v>
      </c>
      <c r="O96">
        <f t="shared" si="0"/>
        <v>12.31836889999998</v>
      </c>
      <c r="P96">
        <f t="shared" si="0"/>
        <v>12.7303651</v>
      </c>
      <c r="Q96">
        <f t="shared" si="0"/>
        <v>13.061868549999991</v>
      </c>
      <c r="R96">
        <f t="shared" si="0"/>
        <v>13.401408529999999</v>
      </c>
      <c r="S96">
        <f t="shared" si="0"/>
        <v>13.68001546999999</v>
      </c>
      <c r="T96">
        <f t="shared" si="0"/>
        <v>13.937157759999991</v>
      </c>
      <c r="U96">
        <f t="shared" si="1"/>
        <v>14.23902397999999</v>
      </c>
      <c r="V96">
        <f t="shared" si="1"/>
        <v>14.567256059999989</v>
      </c>
      <c r="W96">
        <f t="shared" si="1"/>
        <v>15.005192529999981</v>
      </c>
    </row>
    <row r="97" spans="2:23">
      <c r="B97" t="s">
        <v>6</v>
      </c>
      <c r="D97">
        <f t="shared" si="2"/>
        <v>1.075319575</v>
      </c>
      <c r="E97">
        <f t="shared" si="0"/>
        <v>1.5687197039999998</v>
      </c>
      <c r="F97">
        <f t="shared" si="0"/>
        <v>2.3174387040000002</v>
      </c>
      <c r="G97">
        <f t="shared" si="0"/>
        <v>3.2607349380000001</v>
      </c>
      <c r="H97">
        <f t="shared" si="0"/>
        <v>4.4305805372</v>
      </c>
      <c r="I97">
        <f t="shared" si="0"/>
        <v>5.8893985415000003</v>
      </c>
      <c r="J97">
        <f t="shared" si="0"/>
        <v>7.5689621466000006</v>
      </c>
      <c r="K97">
        <f t="shared" si="0"/>
        <v>9.5040507602000002</v>
      </c>
      <c r="L97">
        <f t="shared" si="0"/>
        <v>11.624009531599981</v>
      </c>
      <c r="M97">
        <f t="shared" si="0"/>
        <v>13.998833199699989</v>
      </c>
      <c r="N97">
        <f t="shared" si="0"/>
        <v>16.629098142499998</v>
      </c>
      <c r="O97">
        <f t="shared" si="0"/>
        <v>19.5049415252</v>
      </c>
      <c r="P97">
        <f t="shared" si="0"/>
        <v>22.575206872099898</v>
      </c>
      <c r="Q97">
        <f t="shared" si="0"/>
        <v>25.8009052707</v>
      </c>
      <c r="R97">
        <f t="shared" si="0"/>
        <v>29.172022206899999</v>
      </c>
      <c r="S97">
        <f t="shared" si="0"/>
        <v>32.567197332200003</v>
      </c>
      <c r="T97">
        <f t="shared" si="0"/>
        <v>35.925564532099898</v>
      </c>
      <c r="U97">
        <f t="shared" si="1"/>
        <v>39.135888868499997</v>
      </c>
      <c r="V97">
        <f t="shared" si="1"/>
        <v>42.390978165499902</v>
      </c>
      <c r="W97">
        <f t="shared" si="1"/>
        <v>45.664011800900006</v>
      </c>
    </row>
    <row r="98" spans="2:23">
      <c r="B98" t="s">
        <v>7</v>
      </c>
      <c r="D98">
        <f t="shared" si="2"/>
        <v>2.9132697699999994</v>
      </c>
      <c r="E98">
        <f t="shared" si="0"/>
        <v>4.1718696929999997</v>
      </c>
      <c r="F98">
        <f t="shared" si="0"/>
        <v>4.0141164559999902</v>
      </c>
      <c r="G98">
        <f t="shared" si="0"/>
        <v>4.2660873370000001</v>
      </c>
      <c r="H98">
        <f t="shared" si="0"/>
        <v>4.491883895</v>
      </c>
      <c r="I98">
        <f t="shared" si="0"/>
        <v>4.7112778390000001</v>
      </c>
      <c r="J98">
        <f t="shared" si="0"/>
        <v>4.9152799649999901</v>
      </c>
      <c r="K98">
        <f t="shared" si="0"/>
        <v>5.0921345179999991</v>
      </c>
      <c r="L98">
        <f t="shared" si="0"/>
        <v>5.2717138720000003</v>
      </c>
      <c r="M98">
        <f t="shared" si="0"/>
        <v>5.4205086999999983</v>
      </c>
      <c r="N98">
        <f t="shared" si="0"/>
        <v>5.5512008869999905</v>
      </c>
      <c r="O98">
        <f t="shared" si="0"/>
        <v>5.6330316079999898</v>
      </c>
      <c r="P98">
        <f t="shared" si="0"/>
        <v>5.6820797869999895</v>
      </c>
      <c r="Q98">
        <f t="shared" si="0"/>
        <v>5.6964886749999888</v>
      </c>
      <c r="R98">
        <f t="shared" si="0"/>
        <v>5.6760793810000001</v>
      </c>
      <c r="S98">
        <f t="shared" si="0"/>
        <v>5.6190515999999988</v>
      </c>
      <c r="T98">
        <f t="shared" si="0"/>
        <v>5.5414826850000001</v>
      </c>
      <c r="U98">
        <f t="shared" si="1"/>
        <v>5.4581464369999892</v>
      </c>
      <c r="V98">
        <f t="shared" si="1"/>
        <v>5.3813884070000002</v>
      </c>
      <c r="W98">
        <f t="shared" si="1"/>
        <v>5.3417821860000005</v>
      </c>
    </row>
    <row r="99" spans="2:23">
      <c r="B99" t="s">
        <v>8</v>
      </c>
      <c r="D99">
        <f t="shared" si="2"/>
        <v>0.56795035400000005</v>
      </c>
      <c r="E99">
        <f t="shared" si="0"/>
        <v>1.230559780999998</v>
      </c>
      <c r="F99">
        <f t="shared" si="0"/>
        <v>1.3629321670000001</v>
      </c>
      <c r="G99">
        <f t="shared" si="0"/>
        <v>1.4522914749999991</v>
      </c>
      <c r="H99">
        <f t="shared" si="0"/>
        <v>1.536098974</v>
      </c>
      <c r="I99">
        <f t="shared" si="0"/>
        <v>1.6163170600000001</v>
      </c>
      <c r="J99">
        <f t="shared" si="0"/>
        <v>1.698080429999999</v>
      </c>
      <c r="K99">
        <f t="shared" si="0"/>
        <v>1.7807263299999998</v>
      </c>
      <c r="L99">
        <f t="shared" si="0"/>
        <v>1.8703285299999997</v>
      </c>
      <c r="M99">
        <f t="shared" si="0"/>
        <v>1.9575332600000002</v>
      </c>
      <c r="N99">
        <f t="shared" si="0"/>
        <v>2.0377516099999999</v>
      </c>
      <c r="O99">
        <f t="shared" si="0"/>
        <v>2.1147576130000001</v>
      </c>
      <c r="P99">
        <f t="shared" si="0"/>
        <v>2.1800501689999998</v>
      </c>
      <c r="Q99">
        <f t="shared" si="0"/>
        <v>2.2339445749999998</v>
      </c>
      <c r="R99">
        <f t="shared" si="0"/>
        <v>2.2660188219999999</v>
      </c>
      <c r="S99">
        <f t="shared" si="0"/>
        <v>2.284443075</v>
      </c>
      <c r="T99">
        <f t="shared" si="0"/>
        <v>2.2852170709999986</v>
      </c>
      <c r="U99">
        <f t="shared" si="1"/>
        <v>2.2786196859999981</v>
      </c>
      <c r="V99">
        <f t="shared" si="1"/>
        <v>2.2666337959999998</v>
      </c>
      <c r="W99">
        <f t="shared" si="1"/>
        <v>2.2610994199999999</v>
      </c>
    </row>
    <row r="100" spans="2:23">
      <c r="B100" t="s">
        <v>9</v>
      </c>
      <c r="D100">
        <f t="shared" si="2"/>
        <v>1.938541254299998</v>
      </c>
      <c r="E100">
        <f t="shared" si="0"/>
        <v>2.92723006429999</v>
      </c>
      <c r="F100">
        <f t="shared" si="0"/>
        <v>3.4850392627</v>
      </c>
      <c r="G100">
        <f t="shared" si="0"/>
        <v>4.0374854037999999</v>
      </c>
      <c r="H100">
        <f t="shared" si="0"/>
        <v>4.7249678769000001</v>
      </c>
      <c r="I100">
        <f t="shared" si="0"/>
        <v>5.495441765499999</v>
      </c>
      <c r="J100">
        <f t="shared" si="0"/>
        <v>6.3606098003999989</v>
      </c>
      <c r="K100">
        <f t="shared" si="0"/>
        <v>7.2284446690999991</v>
      </c>
      <c r="L100">
        <f t="shared" si="0"/>
        <v>8.30005281339999</v>
      </c>
      <c r="M100">
        <f t="shared" si="0"/>
        <v>9.4398012800999993</v>
      </c>
      <c r="N100">
        <f t="shared" si="0"/>
        <v>10.861599602</v>
      </c>
      <c r="O100">
        <f t="shared" si="0"/>
        <v>12.250213000199999</v>
      </c>
      <c r="P100">
        <f t="shared" si="0"/>
        <v>13.991037392799999</v>
      </c>
      <c r="Q100">
        <f t="shared" si="0"/>
        <v>15.951234442399979</v>
      </c>
      <c r="R100">
        <f t="shared" si="0"/>
        <v>18.442938124299989</v>
      </c>
      <c r="S100">
        <f t="shared" si="0"/>
        <v>21.193928265999979</v>
      </c>
      <c r="T100">
        <f t="shared" si="0"/>
        <v>24.213619966899998</v>
      </c>
      <c r="U100">
        <f t="shared" si="1"/>
        <v>27.271063991599998</v>
      </c>
      <c r="V100">
        <f t="shared" si="1"/>
        <v>30.1288225684</v>
      </c>
      <c r="W100">
        <f t="shared" si="1"/>
        <v>32.559180766199987</v>
      </c>
    </row>
    <row r="101" spans="2:23">
      <c r="B101" t="s">
        <v>10</v>
      </c>
      <c r="D101">
        <f t="shared" si="2"/>
        <v>1.406960124999999</v>
      </c>
      <c r="E101">
        <f t="shared" si="0"/>
        <v>3.5820132139999989</v>
      </c>
      <c r="F101">
        <f t="shared" si="0"/>
        <v>4.404583884</v>
      </c>
      <c r="G101">
        <f t="shared" si="0"/>
        <v>5.1361238499999988</v>
      </c>
      <c r="H101">
        <f t="shared" si="0"/>
        <v>5.9036468949999996</v>
      </c>
      <c r="I101">
        <f t="shared" si="0"/>
        <v>6.7353462679999909</v>
      </c>
      <c r="J101">
        <f t="shared" si="0"/>
        <v>7.5996099880000001</v>
      </c>
      <c r="K101">
        <f t="shared" si="0"/>
        <v>8.4558176629999995</v>
      </c>
      <c r="L101">
        <f t="shared" si="0"/>
        <v>9.3773104549999999</v>
      </c>
      <c r="M101">
        <f t="shared" si="0"/>
        <v>10.279058025999991</v>
      </c>
      <c r="N101">
        <f t="shared" si="0"/>
        <v>11.21891521299999</v>
      </c>
      <c r="O101">
        <f t="shared" si="0"/>
        <v>12.048361600999991</v>
      </c>
      <c r="P101">
        <f t="shared" si="0"/>
        <v>12.921903431</v>
      </c>
      <c r="Q101">
        <f t="shared" si="0"/>
        <v>13.745392268</v>
      </c>
      <c r="R101">
        <f t="shared" si="0"/>
        <v>14.637343531000003</v>
      </c>
      <c r="S101">
        <f t="shared" si="0"/>
        <v>15.45157790099999</v>
      </c>
      <c r="T101">
        <f t="shared" si="0"/>
        <v>16.277469391</v>
      </c>
      <c r="U101">
        <f t="shared" si="1"/>
        <v>17.03141549899998</v>
      </c>
      <c r="V101">
        <f t="shared" si="1"/>
        <v>17.720975122999981</v>
      </c>
      <c r="W101">
        <f t="shared" si="1"/>
        <v>18.397545313999991</v>
      </c>
    </row>
    <row r="102" spans="2:23">
      <c r="B102" t="s">
        <v>11</v>
      </c>
      <c r="D102">
        <f t="shared" si="2"/>
        <v>1.5249605669999999</v>
      </c>
      <c r="E102">
        <f t="shared" si="0"/>
        <v>3.1837914499999997</v>
      </c>
      <c r="F102">
        <f t="shared" si="0"/>
        <v>3.8724915179999995</v>
      </c>
      <c r="G102">
        <f t="shared" si="0"/>
        <v>5.3643120429999991</v>
      </c>
      <c r="H102">
        <f t="shared" si="0"/>
        <v>7.2973153919999998</v>
      </c>
      <c r="I102">
        <f t="shared" si="0"/>
        <v>9.7307290319999993</v>
      </c>
      <c r="J102">
        <f t="shared" si="0"/>
        <v>12.655643274000001</v>
      </c>
      <c r="K102">
        <f t="shared" si="0"/>
        <v>16.041573141000001</v>
      </c>
      <c r="L102">
        <f t="shared" si="0"/>
        <v>19.881529759999999</v>
      </c>
      <c r="M102">
        <f t="shared" si="0"/>
        <v>24.27221047199999</v>
      </c>
      <c r="N102">
        <f t="shared" si="0"/>
        <v>29.067005359999996</v>
      </c>
      <c r="O102">
        <f t="shared" si="0"/>
        <v>34.403673103999999</v>
      </c>
      <c r="P102">
        <f t="shared" si="0"/>
        <v>39.916734591999898</v>
      </c>
      <c r="Q102">
        <f t="shared" si="0"/>
        <v>45.584867420999998</v>
      </c>
      <c r="R102">
        <f t="shared" si="0"/>
        <v>50.848325128999996</v>
      </c>
      <c r="S102">
        <f t="shared" si="0"/>
        <v>55.886467189999891</v>
      </c>
      <c r="T102">
        <f t="shared" si="0"/>
        <v>60.081741483999998</v>
      </c>
      <c r="U102">
        <f t="shared" si="1"/>
        <v>63.642341860999991</v>
      </c>
      <c r="V102">
        <f t="shared" si="1"/>
        <v>66.309306985999996</v>
      </c>
      <c r="W102">
        <f t="shared" si="1"/>
        <v>68.229654752999807</v>
      </c>
    </row>
    <row r="103" spans="2:23">
      <c r="B103" t="s">
        <v>12</v>
      </c>
      <c r="D103">
        <f t="shared" si="2"/>
        <v>14.472163099999982</v>
      </c>
      <c r="E103">
        <f t="shared" si="0"/>
        <v>19.226814799999978</v>
      </c>
      <c r="F103">
        <f t="shared" si="0"/>
        <v>20.309046899999977</v>
      </c>
      <c r="G103">
        <f t="shared" si="0"/>
        <v>21.740134499999989</v>
      </c>
      <c r="H103">
        <f t="shared" si="0"/>
        <v>23.010897599999996</v>
      </c>
      <c r="I103">
        <f t="shared" si="0"/>
        <v>24.38865959999999</v>
      </c>
      <c r="J103">
        <f t="shared" si="0"/>
        <v>25.620558499999991</v>
      </c>
      <c r="K103">
        <f t="shared" si="0"/>
        <v>26.827112299999989</v>
      </c>
      <c r="L103">
        <f t="shared" si="0"/>
        <v>28.065065799999999</v>
      </c>
      <c r="M103">
        <f t="shared" si="0"/>
        <v>29.2558115</v>
      </c>
      <c r="N103">
        <f t="shared" si="0"/>
        <v>30.524686400000004</v>
      </c>
      <c r="O103">
        <f t="shared" si="0"/>
        <v>31.568895639999987</v>
      </c>
      <c r="P103">
        <f t="shared" si="0"/>
        <v>32.624605119999899</v>
      </c>
      <c r="Q103">
        <f t="shared" si="0"/>
        <v>33.50222711</v>
      </c>
      <c r="R103">
        <f t="shared" si="0"/>
        <v>34.412215989999993</v>
      </c>
      <c r="S103">
        <f t="shared" si="0"/>
        <v>35.131858979999905</v>
      </c>
      <c r="T103">
        <f t="shared" si="0"/>
        <v>35.773040379999998</v>
      </c>
      <c r="U103">
        <f t="shared" si="1"/>
        <v>36.326435249999982</v>
      </c>
      <c r="V103">
        <f t="shared" si="1"/>
        <v>36.897118239999983</v>
      </c>
      <c r="W103">
        <f t="shared" si="1"/>
        <v>37.507412380000005</v>
      </c>
    </row>
    <row r="104" spans="2:23">
      <c r="B104" t="s">
        <v>13</v>
      </c>
      <c r="D104">
        <f t="shared" si="2"/>
        <v>10.523520399999999</v>
      </c>
      <c r="E104">
        <f t="shared" si="0"/>
        <v>13.367197900000001</v>
      </c>
      <c r="F104">
        <f t="shared" si="0"/>
        <v>13.482098699999991</v>
      </c>
      <c r="G104">
        <f t="shared" si="0"/>
        <v>14.22294699999998</v>
      </c>
      <c r="H104">
        <f t="shared" si="0"/>
        <v>14.923139499999978</v>
      </c>
      <c r="I104">
        <f t="shared" si="0"/>
        <v>15.60797339999999</v>
      </c>
      <c r="J104">
        <f t="shared" si="0"/>
        <v>16.189315999999991</v>
      </c>
      <c r="K104">
        <f t="shared" si="0"/>
        <v>16.690252300000001</v>
      </c>
      <c r="L104">
        <f t="shared" si="0"/>
        <v>17.120208600000002</v>
      </c>
      <c r="M104">
        <f t="shared" si="0"/>
        <v>17.515117799999988</v>
      </c>
      <c r="N104">
        <f t="shared" si="0"/>
        <v>17.887814070000001</v>
      </c>
      <c r="O104">
        <f t="shared" si="0"/>
        <v>18.226171999999991</v>
      </c>
      <c r="P104">
        <f t="shared" si="0"/>
        <v>18.5302805</v>
      </c>
      <c r="Q104">
        <f t="shared" si="0"/>
        <v>18.769479990000001</v>
      </c>
      <c r="R104">
        <f t="shared" si="0"/>
        <v>19.00952642999999</v>
      </c>
      <c r="S104">
        <f t="shared" si="0"/>
        <v>19.17840262</v>
      </c>
      <c r="T104">
        <f t="shared" si="0"/>
        <v>19.323479649999999</v>
      </c>
      <c r="U104">
        <f t="shared" si="1"/>
        <v>19.445284149999988</v>
      </c>
      <c r="V104">
        <f t="shared" si="1"/>
        <v>19.639567899999989</v>
      </c>
      <c r="W104">
        <f t="shared" si="1"/>
        <v>19.986293410000002</v>
      </c>
    </row>
    <row r="106" spans="2:23">
      <c r="B106" t="s">
        <v>15</v>
      </c>
    </row>
    <row r="107" spans="2:23">
      <c r="B107" t="s">
        <v>16</v>
      </c>
      <c r="C107" t="s">
        <v>17</v>
      </c>
      <c r="D107">
        <v>1990</v>
      </c>
      <c r="E107">
        <v>2005</v>
      </c>
      <c r="F107">
        <v>2010</v>
      </c>
      <c r="G107">
        <v>2015</v>
      </c>
      <c r="H107">
        <v>2020</v>
      </c>
      <c r="I107">
        <v>2025</v>
      </c>
      <c r="J107">
        <v>2030</v>
      </c>
      <c r="K107">
        <v>2035</v>
      </c>
      <c r="L107">
        <v>2040</v>
      </c>
      <c r="M107">
        <v>2045</v>
      </c>
      <c r="N107">
        <v>2050</v>
      </c>
      <c r="O107">
        <v>2055</v>
      </c>
      <c r="P107">
        <v>2060</v>
      </c>
      <c r="Q107">
        <v>2065</v>
      </c>
      <c r="R107">
        <v>2070</v>
      </c>
      <c r="S107">
        <v>2075</v>
      </c>
      <c r="T107">
        <v>2080</v>
      </c>
      <c r="U107">
        <v>2085</v>
      </c>
      <c r="V107">
        <v>2090</v>
      </c>
      <c r="W107">
        <v>2095</v>
      </c>
    </row>
    <row r="108" spans="2:23">
      <c r="B108" t="s">
        <v>19</v>
      </c>
      <c r="C108" t="s">
        <v>0</v>
      </c>
      <c r="D108">
        <v>0.59074400000000005</v>
      </c>
      <c r="E108">
        <v>0.64452299999999996</v>
      </c>
      <c r="F108">
        <v>0.70865999999999996</v>
      </c>
      <c r="G108">
        <v>0.77388999999999997</v>
      </c>
      <c r="H108">
        <v>0.84308399999999994</v>
      </c>
      <c r="I108">
        <v>0.91401100000000002</v>
      </c>
      <c r="J108">
        <v>0.98555400000000004</v>
      </c>
      <c r="K108">
        <v>1.0591200000000001</v>
      </c>
      <c r="L108">
        <v>1.15259</v>
      </c>
      <c r="M108">
        <v>1.2651600000000001</v>
      </c>
      <c r="N108">
        <v>1.4176500000000001</v>
      </c>
      <c r="O108">
        <v>1.60362</v>
      </c>
      <c r="P108">
        <v>1.85073</v>
      </c>
      <c r="Q108">
        <v>2.1478999999999999</v>
      </c>
      <c r="R108">
        <v>2.5326300000000002</v>
      </c>
      <c r="S108">
        <v>2.9706899999999998</v>
      </c>
      <c r="T108">
        <v>3.4806400000000002</v>
      </c>
      <c r="U108">
        <v>4.0517599999999998</v>
      </c>
      <c r="V108">
        <v>4.73712</v>
      </c>
      <c r="W108">
        <v>5.5540099999999999</v>
      </c>
    </row>
    <row r="109" spans="2:23">
      <c r="B109" t="s">
        <v>19</v>
      </c>
      <c r="C109" t="s">
        <v>1</v>
      </c>
      <c r="D109">
        <v>12.687799999999999</v>
      </c>
      <c r="E109">
        <v>18.2012</v>
      </c>
      <c r="F109">
        <v>18.981100000000001</v>
      </c>
      <c r="G109">
        <v>20.2882</v>
      </c>
      <c r="H109">
        <v>21.641999999999999</v>
      </c>
      <c r="I109">
        <v>22.956700000000001</v>
      </c>
      <c r="J109">
        <v>24.395399999999999</v>
      </c>
      <c r="K109">
        <v>25.845500000000001</v>
      </c>
      <c r="L109">
        <v>27.584</v>
      </c>
      <c r="M109">
        <v>29.388000000000002</v>
      </c>
      <c r="N109">
        <v>31.351600000000001</v>
      </c>
      <c r="O109">
        <v>33.338799999999999</v>
      </c>
      <c r="P109">
        <v>35.552399999999999</v>
      </c>
      <c r="Q109">
        <v>37.696199999999997</v>
      </c>
      <c r="R109">
        <v>40.1068</v>
      </c>
      <c r="S109">
        <v>42.344700000000003</v>
      </c>
      <c r="T109">
        <v>44.809199999999997</v>
      </c>
      <c r="U109">
        <v>47.326799999999999</v>
      </c>
      <c r="V109">
        <v>50.1646</v>
      </c>
      <c r="W109">
        <v>53.8307</v>
      </c>
    </row>
    <row r="110" spans="2:23">
      <c r="B110" t="s">
        <v>19</v>
      </c>
      <c r="C110" t="s">
        <v>2</v>
      </c>
      <c r="D110">
        <v>15.912699999999999</v>
      </c>
      <c r="E110">
        <v>20.622499999999999</v>
      </c>
      <c r="F110">
        <v>20.375800000000002</v>
      </c>
      <c r="G110">
        <v>22.025600000000001</v>
      </c>
      <c r="H110">
        <v>23.5379</v>
      </c>
      <c r="I110">
        <v>24.916</v>
      </c>
      <c r="J110">
        <v>26.3475</v>
      </c>
      <c r="K110">
        <v>27.840599999999998</v>
      </c>
      <c r="L110">
        <v>29.6723</v>
      </c>
      <c r="M110">
        <v>31.588699999999999</v>
      </c>
      <c r="N110">
        <v>33.9497</v>
      </c>
      <c r="O110">
        <v>36.144399999999997</v>
      </c>
      <c r="P110">
        <v>38.719299999999997</v>
      </c>
      <c r="Q110">
        <v>41.233199999999997</v>
      </c>
      <c r="R110">
        <v>44.167099999999998</v>
      </c>
      <c r="S110">
        <v>47.1252</v>
      </c>
      <c r="T110">
        <v>50.223500000000001</v>
      </c>
      <c r="U110">
        <v>53.476300000000002</v>
      </c>
      <c r="V110">
        <v>57.209499999999998</v>
      </c>
      <c r="W110">
        <v>61.6952</v>
      </c>
    </row>
    <row r="111" spans="2:23">
      <c r="B111" t="s">
        <v>19</v>
      </c>
      <c r="C111" t="s">
        <v>3</v>
      </c>
      <c r="D111">
        <v>0.31584400000000001</v>
      </c>
      <c r="E111">
        <v>1.1164799999999999</v>
      </c>
      <c r="F111">
        <v>1.67116</v>
      </c>
      <c r="G111">
        <v>2.3233199999999998</v>
      </c>
      <c r="H111">
        <v>3.0928499999999999</v>
      </c>
      <c r="I111">
        <v>3.9922900000000001</v>
      </c>
      <c r="J111">
        <v>5.0452899999999996</v>
      </c>
      <c r="K111">
        <v>6.2536699999999996</v>
      </c>
      <c r="L111">
        <v>7.6152699999999998</v>
      </c>
      <c r="M111">
        <v>9.1201899999999991</v>
      </c>
      <c r="N111">
        <v>10.789199999999999</v>
      </c>
      <c r="O111">
        <v>12.5627</v>
      </c>
      <c r="P111">
        <v>14.5585</v>
      </c>
      <c r="Q111">
        <v>16.775300000000001</v>
      </c>
      <c r="R111">
        <v>19.422899999999998</v>
      </c>
      <c r="S111">
        <v>22.486999999999998</v>
      </c>
      <c r="T111">
        <v>26.033000000000001</v>
      </c>
      <c r="U111">
        <v>29.945699999999999</v>
      </c>
      <c r="V111">
        <v>33.995100000000001</v>
      </c>
      <c r="W111">
        <v>37.4133</v>
      </c>
    </row>
    <row r="112" spans="2:23">
      <c r="B112" t="s">
        <v>19</v>
      </c>
      <c r="C112" t="s">
        <v>4</v>
      </c>
      <c r="D112">
        <v>2.31887</v>
      </c>
      <c r="E112">
        <v>3.43587</v>
      </c>
      <c r="F112">
        <v>3.9432499999999999</v>
      </c>
      <c r="G112">
        <v>4.6882400000000004</v>
      </c>
      <c r="H112">
        <v>5.4851299999999998</v>
      </c>
      <c r="I112">
        <v>6.25129</v>
      </c>
      <c r="J112">
        <v>7.1568699999999996</v>
      </c>
      <c r="K112">
        <v>8.0844000000000005</v>
      </c>
      <c r="L112">
        <v>9.4132200000000008</v>
      </c>
      <c r="M112">
        <v>10.833</v>
      </c>
      <c r="N112">
        <v>12.7072</v>
      </c>
      <c r="O112">
        <v>14.467599999999999</v>
      </c>
      <c r="P112">
        <v>16.750699999999998</v>
      </c>
      <c r="Q112">
        <v>19.1111</v>
      </c>
      <c r="R112">
        <v>22.168600000000001</v>
      </c>
      <c r="S112">
        <v>25.394500000000001</v>
      </c>
      <c r="T112">
        <v>29.026</v>
      </c>
      <c r="U112">
        <v>32.880899999999997</v>
      </c>
      <c r="V112">
        <v>37.430900000000001</v>
      </c>
      <c r="W112">
        <v>42.788800000000002</v>
      </c>
    </row>
    <row r="113" spans="2:23">
      <c r="B113" t="s">
        <v>19</v>
      </c>
      <c r="C113" t="s">
        <v>5</v>
      </c>
      <c r="D113">
        <v>1.6203700000000001</v>
      </c>
      <c r="E113">
        <v>1.5021899999999999</v>
      </c>
      <c r="F113">
        <v>1.73726</v>
      </c>
      <c r="G113">
        <v>2.0733799999999998</v>
      </c>
      <c r="H113">
        <v>2.4403000000000001</v>
      </c>
      <c r="I113">
        <v>2.8277999999999999</v>
      </c>
      <c r="J113">
        <v>3.27325</v>
      </c>
      <c r="K113">
        <v>3.7565499999999998</v>
      </c>
      <c r="L113">
        <v>4.3478599999999998</v>
      </c>
      <c r="M113">
        <v>5.0061400000000003</v>
      </c>
      <c r="N113">
        <v>5.7818199999999997</v>
      </c>
      <c r="O113">
        <v>6.6293199999999999</v>
      </c>
      <c r="P113">
        <v>7.6068100000000003</v>
      </c>
      <c r="Q113">
        <v>8.7001500000000007</v>
      </c>
      <c r="R113">
        <v>9.9539600000000004</v>
      </c>
      <c r="S113">
        <v>11.350199999999999</v>
      </c>
      <c r="T113">
        <v>12.913500000000001</v>
      </c>
      <c r="U113">
        <v>14.696999999999999</v>
      </c>
      <c r="V113">
        <v>16.691700000000001</v>
      </c>
      <c r="W113">
        <v>19.0365</v>
      </c>
    </row>
    <row r="114" spans="2:23">
      <c r="B114" t="s">
        <v>19</v>
      </c>
      <c r="C114" t="s">
        <v>6</v>
      </c>
      <c r="D114">
        <v>0.25720799999999999</v>
      </c>
      <c r="E114">
        <v>0.477655</v>
      </c>
      <c r="F114">
        <v>0.61428300000000002</v>
      </c>
      <c r="G114">
        <v>0.79533399999999999</v>
      </c>
      <c r="H114">
        <v>1.0220899999999999</v>
      </c>
      <c r="I114">
        <v>1.3049200000000001</v>
      </c>
      <c r="J114">
        <v>1.65143</v>
      </c>
      <c r="K114">
        <v>2.0720200000000002</v>
      </c>
      <c r="L114">
        <v>2.5781000000000001</v>
      </c>
      <c r="M114">
        <v>3.1749999999999998</v>
      </c>
      <c r="N114">
        <v>3.87798</v>
      </c>
      <c r="O114">
        <v>4.7165600000000003</v>
      </c>
      <c r="P114">
        <v>5.67577</v>
      </c>
      <c r="Q114">
        <v>6.7849000000000004</v>
      </c>
      <c r="R114">
        <v>8.0377899999999993</v>
      </c>
      <c r="S114">
        <v>9.4754199999999997</v>
      </c>
      <c r="T114">
        <v>11.1152</v>
      </c>
      <c r="U114">
        <v>13.004</v>
      </c>
      <c r="V114">
        <v>15.248799999999999</v>
      </c>
      <c r="W114">
        <v>17.885400000000001</v>
      </c>
    </row>
    <row r="115" spans="2:23">
      <c r="B115" t="s">
        <v>19</v>
      </c>
      <c r="C115" t="s">
        <v>7</v>
      </c>
      <c r="D115">
        <v>27.06</v>
      </c>
      <c r="E115">
        <v>31.689399999999999</v>
      </c>
      <c r="F115">
        <v>31.008199999999999</v>
      </c>
      <c r="G115">
        <v>32.753399999999999</v>
      </c>
      <c r="H115">
        <v>34.573799999999999</v>
      </c>
      <c r="I115">
        <v>36.630499999999998</v>
      </c>
      <c r="J115">
        <v>38.803199999999997</v>
      </c>
      <c r="K115">
        <v>41.1297</v>
      </c>
      <c r="L115">
        <v>43.746299999999998</v>
      </c>
      <c r="M115">
        <v>46.5505</v>
      </c>
      <c r="N115">
        <v>49.6738</v>
      </c>
      <c r="O115">
        <v>53.012099999999997</v>
      </c>
      <c r="P115">
        <v>56.649799999999999</v>
      </c>
      <c r="Q115">
        <v>60.623199999999997</v>
      </c>
      <c r="R115">
        <v>64.839200000000005</v>
      </c>
      <c r="S115">
        <v>69.168199999999999</v>
      </c>
      <c r="T115">
        <v>73.875900000000001</v>
      </c>
      <c r="U115">
        <v>78.703299999999999</v>
      </c>
      <c r="V115">
        <v>83.771600000000007</v>
      </c>
      <c r="W115">
        <v>89.113399999999999</v>
      </c>
    </row>
    <row r="116" spans="2:23">
      <c r="B116" t="s">
        <v>19</v>
      </c>
      <c r="C116" t="s">
        <v>8</v>
      </c>
      <c r="D116">
        <v>5.3656300000000003</v>
      </c>
      <c r="E116">
        <v>11.1936</v>
      </c>
      <c r="F116">
        <v>12.5166</v>
      </c>
      <c r="G116">
        <v>13.4396</v>
      </c>
      <c r="H116">
        <v>14.459899999999999</v>
      </c>
      <c r="I116">
        <v>15.574400000000001</v>
      </c>
      <c r="J116">
        <v>16.798200000000001</v>
      </c>
      <c r="K116">
        <v>18.151299999999999</v>
      </c>
      <c r="L116">
        <v>19.804500000000001</v>
      </c>
      <c r="M116">
        <v>21.592400000000001</v>
      </c>
      <c r="N116">
        <v>23.650700000000001</v>
      </c>
      <c r="O116">
        <v>25.7332</v>
      </c>
      <c r="P116">
        <v>28.152999999999999</v>
      </c>
      <c r="Q116">
        <v>30.6111</v>
      </c>
      <c r="R116">
        <v>33.485100000000003</v>
      </c>
      <c r="S116">
        <v>36.4084</v>
      </c>
      <c r="T116">
        <v>39.6357</v>
      </c>
      <c r="U116">
        <v>42.874099999999999</v>
      </c>
      <c r="V116">
        <v>46.661200000000001</v>
      </c>
      <c r="W116">
        <v>51.095399999999998</v>
      </c>
    </row>
    <row r="117" spans="2:23">
      <c r="B117" t="s">
        <v>19</v>
      </c>
      <c r="C117" t="s">
        <v>9</v>
      </c>
      <c r="D117">
        <v>2.7192500000000002</v>
      </c>
      <c r="E117">
        <v>3.49092</v>
      </c>
      <c r="F117">
        <v>3.8231099999999998</v>
      </c>
      <c r="G117">
        <v>4.1189999999999998</v>
      </c>
      <c r="H117">
        <v>4.5039999999999996</v>
      </c>
      <c r="I117">
        <v>4.9045500000000004</v>
      </c>
      <c r="J117">
        <v>5.3471500000000001</v>
      </c>
      <c r="K117">
        <v>5.7802199999999999</v>
      </c>
      <c r="L117">
        <v>6.3278800000000004</v>
      </c>
      <c r="M117">
        <v>6.9039200000000003</v>
      </c>
      <c r="N117">
        <v>7.6504500000000002</v>
      </c>
      <c r="O117">
        <v>8.4196399999999993</v>
      </c>
      <c r="P117">
        <v>9.4279399999999995</v>
      </c>
      <c r="Q117">
        <v>10.614699999999999</v>
      </c>
      <c r="R117">
        <v>12.178100000000001</v>
      </c>
      <c r="S117">
        <v>14.020799999999999</v>
      </c>
      <c r="T117">
        <v>16.2193</v>
      </c>
      <c r="U117">
        <v>18.6996</v>
      </c>
      <c r="V117">
        <v>21.406700000000001</v>
      </c>
      <c r="W117">
        <v>24.158000000000001</v>
      </c>
    </row>
    <row r="118" spans="2:23">
      <c r="B118" t="s">
        <v>19</v>
      </c>
      <c r="C118" t="s">
        <v>10</v>
      </c>
      <c r="D118">
        <v>2.6966800000000002</v>
      </c>
      <c r="E118">
        <v>3.4510399999999999</v>
      </c>
      <c r="F118">
        <v>3.7965</v>
      </c>
      <c r="G118">
        <v>4.1957800000000001</v>
      </c>
      <c r="H118">
        <v>4.6405500000000002</v>
      </c>
      <c r="I118">
        <v>5.0982900000000004</v>
      </c>
      <c r="J118">
        <v>5.5831999999999997</v>
      </c>
      <c r="K118">
        <v>6.0517599999999998</v>
      </c>
      <c r="L118">
        <v>6.6226200000000004</v>
      </c>
      <c r="M118">
        <v>7.1817399999999996</v>
      </c>
      <c r="N118">
        <v>7.84117</v>
      </c>
      <c r="O118">
        <v>8.4291800000000006</v>
      </c>
      <c r="P118">
        <v>9.1531500000000001</v>
      </c>
      <c r="Q118">
        <v>9.8821999999999992</v>
      </c>
      <c r="R118">
        <v>10.8291</v>
      </c>
      <c r="S118">
        <v>11.7951</v>
      </c>
      <c r="T118">
        <v>12.9535</v>
      </c>
      <c r="U118">
        <v>14.1477</v>
      </c>
      <c r="V118">
        <v>15.478</v>
      </c>
      <c r="W118">
        <v>16.863</v>
      </c>
    </row>
    <row r="119" spans="2:23">
      <c r="B119" t="s">
        <v>19</v>
      </c>
      <c r="C119" t="s">
        <v>11</v>
      </c>
      <c r="D119">
        <v>0.89122199999999996</v>
      </c>
      <c r="E119">
        <v>1.4052</v>
      </c>
      <c r="F119">
        <v>1.52823</v>
      </c>
      <c r="G119">
        <v>1.89829</v>
      </c>
      <c r="H119">
        <v>2.3469600000000002</v>
      </c>
      <c r="I119">
        <v>2.8573300000000001</v>
      </c>
      <c r="J119">
        <v>3.4504600000000001</v>
      </c>
      <c r="K119">
        <v>4.12826</v>
      </c>
      <c r="L119">
        <v>4.9028200000000002</v>
      </c>
      <c r="M119">
        <v>5.8145600000000002</v>
      </c>
      <c r="N119">
        <v>6.8580500000000004</v>
      </c>
      <c r="O119">
        <v>8.1361299999999996</v>
      </c>
      <c r="P119">
        <v>9.6045800000000003</v>
      </c>
      <c r="Q119">
        <v>11.343999999999999</v>
      </c>
      <c r="R119">
        <v>13.212400000000001</v>
      </c>
      <c r="S119">
        <v>15.4208</v>
      </c>
      <c r="T119">
        <v>17.822199999999999</v>
      </c>
      <c r="U119">
        <v>20.586500000000001</v>
      </c>
      <c r="V119">
        <v>23.653700000000001</v>
      </c>
      <c r="W119">
        <v>27.1723</v>
      </c>
    </row>
    <row r="120" spans="2:23">
      <c r="B120" t="s">
        <v>19</v>
      </c>
      <c r="C120" t="s">
        <v>12</v>
      </c>
      <c r="D120">
        <v>22.897500000000001</v>
      </c>
      <c r="E120">
        <v>30.374500000000001</v>
      </c>
      <c r="F120">
        <v>29.844100000000001</v>
      </c>
      <c r="G120">
        <v>31.9893</v>
      </c>
      <c r="H120">
        <v>34.077599999999997</v>
      </c>
      <c r="I120">
        <v>36.085299999999997</v>
      </c>
      <c r="J120">
        <v>38.149000000000001</v>
      </c>
      <c r="K120">
        <v>40.246499999999997</v>
      </c>
      <c r="L120">
        <v>42.875</v>
      </c>
      <c r="M120">
        <v>45.429600000000001</v>
      </c>
      <c r="N120">
        <v>48.6143</v>
      </c>
      <c r="O120">
        <v>51.477600000000002</v>
      </c>
      <c r="P120">
        <v>54.941099999999999</v>
      </c>
      <c r="Q120">
        <v>58.485300000000002</v>
      </c>
      <c r="R120">
        <v>62.625300000000003</v>
      </c>
      <c r="S120">
        <v>67.028700000000001</v>
      </c>
      <c r="T120">
        <v>71.755700000000004</v>
      </c>
      <c r="U120">
        <v>76.598799999999997</v>
      </c>
      <c r="V120">
        <v>82.353700000000003</v>
      </c>
      <c r="W120">
        <v>88.518600000000006</v>
      </c>
    </row>
    <row r="121" spans="2:23">
      <c r="B121" t="s">
        <v>19</v>
      </c>
      <c r="C121" t="s">
        <v>13</v>
      </c>
      <c r="D121">
        <v>12.995799999999999</v>
      </c>
      <c r="E121">
        <v>16.474799999999998</v>
      </c>
      <c r="F121">
        <v>16.3492</v>
      </c>
      <c r="G121">
        <v>17.411100000000001</v>
      </c>
      <c r="H121">
        <v>18.615600000000001</v>
      </c>
      <c r="I121">
        <v>19.8398</v>
      </c>
      <c r="J121">
        <v>21.123200000000001</v>
      </c>
      <c r="K121">
        <v>22.320799999999998</v>
      </c>
      <c r="L121">
        <v>23.726500000000001</v>
      </c>
      <c r="M121">
        <v>25.1297</v>
      </c>
      <c r="N121">
        <v>26.802199999999999</v>
      </c>
      <c r="O121">
        <v>28.407299999999999</v>
      </c>
      <c r="P121">
        <v>30.360600000000002</v>
      </c>
      <c r="Q121">
        <v>32.2836</v>
      </c>
      <c r="R121">
        <v>34.6922</v>
      </c>
      <c r="S121">
        <v>37.004399999999997</v>
      </c>
      <c r="T121">
        <v>39.5214</v>
      </c>
      <c r="U121">
        <v>41.925899999999999</v>
      </c>
      <c r="V121">
        <v>44.736400000000003</v>
      </c>
      <c r="W121">
        <v>47.972200000000001</v>
      </c>
    </row>
    <row r="123" spans="2:23">
      <c r="B123" t="s">
        <v>43</v>
      </c>
    </row>
    <row r="124" spans="2:23">
      <c r="E124">
        <v>2005</v>
      </c>
      <c r="F124">
        <v>2010</v>
      </c>
      <c r="G124">
        <v>2015</v>
      </c>
      <c r="H124">
        <v>2020</v>
      </c>
      <c r="I124">
        <v>2025</v>
      </c>
      <c r="J124">
        <v>2030</v>
      </c>
      <c r="K124">
        <v>2035</v>
      </c>
      <c r="L124">
        <v>2040</v>
      </c>
      <c r="M124">
        <v>2045</v>
      </c>
      <c r="N124">
        <v>2050</v>
      </c>
      <c r="O124">
        <v>2055</v>
      </c>
      <c r="P124">
        <v>2060</v>
      </c>
      <c r="Q124">
        <v>2065</v>
      </c>
      <c r="R124">
        <v>2070</v>
      </c>
      <c r="S124">
        <v>2075</v>
      </c>
      <c r="T124">
        <v>2080</v>
      </c>
      <c r="U124">
        <v>2085</v>
      </c>
      <c r="V124">
        <v>2090</v>
      </c>
      <c r="W124">
        <v>2095</v>
      </c>
    </row>
    <row r="125" spans="2:23">
      <c r="B125" t="s">
        <v>0</v>
      </c>
      <c r="E125">
        <f>LOG((E91/D91),(E108/D108))</f>
        <v>5.8423415100652694</v>
      </c>
      <c r="F125">
        <f t="shared" ref="F125:W125" si="3">LOG((F91/E91),(F108/E108))</f>
        <v>2.329121796592291</v>
      </c>
      <c r="G125">
        <f t="shared" si="3"/>
        <v>2.0229523450832883</v>
      </c>
      <c r="H125">
        <f t="shared" si="3"/>
        <v>1.8429914840198625</v>
      </c>
      <c r="I125">
        <f t="shared" si="3"/>
        <v>1.9563604471577507</v>
      </c>
      <c r="J125">
        <f t="shared" si="3"/>
        <v>1.8131709196923533</v>
      </c>
      <c r="K125">
        <f t="shared" si="3"/>
        <v>1.7858073423807779</v>
      </c>
      <c r="L125">
        <f t="shared" si="3"/>
        <v>1.4254412634902649</v>
      </c>
      <c r="M125">
        <f t="shared" si="3"/>
        <v>1.3698522384340026</v>
      </c>
      <c r="N125">
        <f t="shared" si="3"/>
        <v>1.1461351736429952</v>
      </c>
      <c r="O125">
        <f t="shared" si="3"/>
        <v>1.1536918045497357</v>
      </c>
      <c r="P125">
        <f t="shared" si="3"/>
        <v>1.0031353717322857</v>
      </c>
      <c r="Q125">
        <f t="shared" si="3"/>
        <v>0.98372593127526442</v>
      </c>
      <c r="R125">
        <f t="shared" si="3"/>
        <v>0.8747320711909502</v>
      </c>
      <c r="S125">
        <f t="shared" si="3"/>
        <v>0.87251442871211216</v>
      </c>
      <c r="T125">
        <f t="shared" si="3"/>
        <v>0.82261774667995013</v>
      </c>
      <c r="U125">
        <f t="shared" si="3"/>
        <v>0.80262670711185669</v>
      </c>
      <c r="V125">
        <f t="shared" si="3"/>
        <v>0.73769651961879557</v>
      </c>
      <c r="W125">
        <f t="shared" si="3"/>
        <v>0.68693453088304834</v>
      </c>
    </row>
    <row r="126" spans="2:23">
      <c r="B126" t="s">
        <v>1</v>
      </c>
      <c r="E126">
        <f t="shared" ref="E126:W126" si="4">LOG((E92/D92),(E109/D109))</f>
        <v>1.1450510036452193</v>
      </c>
      <c r="F126">
        <f t="shared" si="4"/>
        <v>2.2127687526691191</v>
      </c>
      <c r="G126">
        <f t="shared" si="4"/>
        <v>1.5511095115824116</v>
      </c>
      <c r="H126">
        <f t="shared" si="4"/>
        <v>1.4503361957037204</v>
      </c>
      <c r="I126">
        <f t="shared" si="4"/>
        <v>1.4609974369310421</v>
      </c>
      <c r="J126">
        <f t="shared" si="4"/>
        <v>1.3007806441682186</v>
      </c>
      <c r="K126">
        <f t="shared" si="4"/>
        <v>1.1932029992043771</v>
      </c>
      <c r="L126">
        <f t="shared" si="4"/>
        <v>0.97426687607659357</v>
      </c>
      <c r="M126">
        <f t="shared" si="4"/>
        <v>0.88223823596226925</v>
      </c>
      <c r="N126">
        <f t="shared" si="4"/>
        <v>0.75260605960873994</v>
      </c>
      <c r="O126">
        <f t="shared" si="4"/>
        <v>0.63251691988837888</v>
      </c>
      <c r="P126">
        <f t="shared" si="4"/>
        <v>0.5031596169422673</v>
      </c>
      <c r="Q126">
        <f t="shared" si="4"/>
        <v>0.40911806752969898</v>
      </c>
      <c r="R126">
        <f t="shared" si="4"/>
        <v>0.29331039996379432</v>
      </c>
      <c r="S126">
        <f t="shared" si="4"/>
        <v>0.18561022061890628</v>
      </c>
      <c r="T126">
        <f t="shared" si="4"/>
        <v>8.8991912383276375E-2</v>
      </c>
      <c r="U126">
        <f t="shared" si="4"/>
        <v>2.7004929096937354E-2</v>
      </c>
      <c r="V126">
        <f t="shared" si="4"/>
        <v>-3.8331341597290181E-2</v>
      </c>
      <c r="W126">
        <f t="shared" si="4"/>
        <v>6.3341931308467294E-3</v>
      </c>
    </row>
    <row r="127" spans="2:23">
      <c r="B127" t="s">
        <v>2</v>
      </c>
      <c r="E127">
        <f t="shared" ref="E127:W127" si="5">LOG((E93/D93),(E110/D110))</f>
        <v>0.86970991343510395</v>
      </c>
      <c r="F127">
        <f t="shared" si="5"/>
        <v>-2.9655435916150665</v>
      </c>
      <c r="G127">
        <f t="shared" si="5"/>
        <v>0.94715695382727927</v>
      </c>
      <c r="H127">
        <f t="shared" si="5"/>
        <v>0.80930590815396852</v>
      </c>
      <c r="I127">
        <f t="shared" si="5"/>
        <v>0.78499804541674978</v>
      </c>
      <c r="J127">
        <f t="shared" si="5"/>
        <v>0.6041870267196785</v>
      </c>
      <c r="K127">
        <f t="shared" si="5"/>
        <v>0.52579572085998716</v>
      </c>
      <c r="L127">
        <f t="shared" si="5"/>
        <v>0.32428267564113833</v>
      </c>
      <c r="M127">
        <f t="shared" si="5"/>
        <v>0.28604148403526325</v>
      </c>
      <c r="N127">
        <f t="shared" si="5"/>
        <v>0.20679829795216603</v>
      </c>
      <c r="O127">
        <f t="shared" si="5"/>
        <v>0.22148538309528787</v>
      </c>
      <c r="P127">
        <f t="shared" si="5"/>
        <v>0.15783054739640184</v>
      </c>
      <c r="Q127">
        <f t="shared" si="5"/>
        <v>0.13782223348784003</v>
      </c>
      <c r="R127">
        <f t="shared" si="5"/>
        <v>0.10273502297830474</v>
      </c>
      <c r="S127">
        <f t="shared" si="5"/>
        <v>9.8176691824956253E-2</v>
      </c>
      <c r="T127">
        <f t="shared" si="5"/>
        <v>7.7813138923902833E-2</v>
      </c>
      <c r="U127">
        <f t="shared" si="5"/>
        <v>7.0150129586247292E-2</v>
      </c>
      <c r="V127">
        <f t="shared" si="5"/>
        <v>4.4250968011433613E-2</v>
      </c>
      <c r="W127">
        <f t="shared" si="5"/>
        <v>1.6663468310695723E-2</v>
      </c>
    </row>
    <row r="128" spans="2:23">
      <c r="B128" t="s">
        <v>3</v>
      </c>
      <c r="E128">
        <f t="shared" ref="E128:W128" si="6">LOG((E94/D94),(E111/D111))</f>
        <v>0.49850429182186612</v>
      </c>
      <c r="F128">
        <f t="shared" si="6"/>
        <v>1.1293891376094651</v>
      </c>
      <c r="G128">
        <f t="shared" si="6"/>
        <v>1.0705346019575908</v>
      </c>
      <c r="H128">
        <f t="shared" si="6"/>
        <v>0.99406776890274429</v>
      </c>
      <c r="I128">
        <f t="shared" si="6"/>
        <v>0.93338139031902245</v>
      </c>
      <c r="J128">
        <f t="shared" si="6"/>
        <v>0.86100041302748198</v>
      </c>
      <c r="K128">
        <f t="shared" si="6"/>
        <v>0.79088581832618943</v>
      </c>
      <c r="L128">
        <f t="shared" si="6"/>
        <v>0.70970099150633081</v>
      </c>
      <c r="M128">
        <f t="shared" si="6"/>
        <v>0.65437681648145662</v>
      </c>
      <c r="N128">
        <f t="shared" si="6"/>
        <v>0.58288919737243683</v>
      </c>
      <c r="O128">
        <f t="shared" si="6"/>
        <v>0.5223600411377517</v>
      </c>
      <c r="P128">
        <f t="shared" si="6"/>
        <v>0.45419616617659114</v>
      </c>
      <c r="Q128">
        <f t="shared" si="6"/>
        <v>0.41090344687162922</v>
      </c>
      <c r="R128">
        <f t="shared" si="6"/>
        <v>0.35064350141379802</v>
      </c>
      <c r="S128">
        <f t="shared" si="6"/>
        <v>0.33002788618134377</v>
      </c>
      <c r="T128">
        <f t="shared" si="6"/>
        <v>0.28046596854837208</v>
      </c>
      <c r="U128">
        <f t="shared" si="6"/>
        <v>0.22574768380227667</v>
      </c>
      <c r="V128">
        <f t="shared" si="6"/>
        <v>0.12693312747703839</v>
      </c>
      <c r="W128">
        <f t="shared" si="6"/>
        <v>-4.4054328313070962E-2</v>
      </c>
    </row>
    <row r="129" spans="1:23">
      <c r="B129" t="s">
        <v>4</v>
      </c>
      <c r="E129">
        <f t="shared" ref="E129:W129" si="7">LOG((E95/D95),(E112/D112))</f>
        <v>0.18327989919566781</v>
      </c>
      <c r="F129">
        <f t="shared" si="7"/>
        <v>0.80793954212722985</v>
      </c>
      <c r="G129">
        <f t="shared" si="7"/>
        <v>0.72609076107473169</v>
      </c>
      <c r="H129">
        <f t="shared" si="7"/>
        <v>0.67763713251383739</v>
      </c>
      <c r="I129">
        <f t="shared" si="7"/>
        <v>0.64611526720132006</v>
      </c>
      <c r="J129">
        <f t="shared" si="7"/>
        <v>0.60095977874186712</v>
      </c>
      <c r="K129">
        <f t="shared" si="7"/>
        <v>0.51360479895611022</v>
      </c>
      <c r="L129">
        <f t="shared" si="7"/>
        <v>0.51937237183404172</v>
      </c>
      <c r="M129">
        <f t="shared" si="7"/>
        <v>0.43818627134084454</v>
      </c>
      <c r="N129">
        <f t="shared" si="7"/>
        <v>0.41641101988072032</v>
      </c>
      <c r="O129">
        <f t="shared" si="7"/>
        <v>0.25714792343864906</v>
      </c>
      <c r="P129">
        <f t="shared" si="7"/>
        <v>0.23260314634689297</v>
      </c>
      <c r="Q129">
        <f t="shared" si="7"/>
        <v>0.10406673807224667</v>
      </c>
      <c r="R129">
        <f t="shared" si="7"/>
        <v>0.1157020823272238</v>
      </c>
      <c r="S129">
        <f t="shared" si="7"/>
        <v>1.7521786469319469E-3</v>
      </c>
      <c r="T129">
        <f t="shared" si="7"/>
        <v>-4.255459180218342E-2</v>
      </c>
      <c r="U129">
        <f t="shared" si="7"/>
        <v>-9.9552501874178051E-2</v>
      </c>
      <c r="V129">
        <f t="shared" si="7"/>
        <v>-5.2542688299817467E-2</v>
      </c>
      <c r="W129">
        <f t="shared" si="7"/>
        <v>2.4507896359963508E-2</v>
      </c>
    </row>
    <row r="130" spans="1:23">
      <c r="B130" t="s">
        <v>5</v>
      </c>
      <c r="E130">
        <f t="shared" ref="E130:W130" si="8">LOG((E96/D96),(E113/D113))</f>
        <v>5.5161306517694122</v>
      </c>
      <c r="F130">
        <f t="shared" si="8"/>
        <v>0.62223279305863133</v>
      </c>
      <c r="G130">
        <f t="shared" si="8"/>
        <v>0.56793664887279494</v>
      </c>
      <c r="H130">
        <f t="shared" si="8"/>
        <v>0.53637514041192613</v>
      </c>
      <c r="I130">
        <f t="shared" si="8"/>
        <v>0.53394064802278085</v>
      </c>
      <c r="J130">
        <f t="shared" si="8"/>
        <v>0.49648479867967166</v>
      </c>
      <c r="K130">
        <f t="shared" si="8"/>
        <v>0.42964044000548546</v>
      </c>
      <c r="L130">
        <f t="shared" si="8"/>
        <v>0.42294390842151869</v>
      </c>
      <c r="M130">
        <f t="shared" si="8"/>
        <v>0.3674246920214102</v>
      </c>
      <c r="N130">
        <f t="shared" si="8"/>
        <v>0.34134386191824645</v>
      </c>
      <c r="O130">
        <f t="shared" si="8"/>
        <v>0.26859827206828057</v>
      </c>
      <c r="P130">
        <f t="shared" si="8"/>
        <v>0.23918961465550606</v>
      </c>
      <c r="Q130">
        <f t="shared" si="8"/>
        <v>0.19142063030983705</v>
      </c>
      <c r="R130">
        <f t="shared" si="8"/>
        <v>0.19061569148895333</v>
      </c>
      <c r="S130">
        <f t="shared" si="8"/>
        <v>0.15675345780652045</v>
      </c>
      <c r="T130">
        <f t="shared" si="8"/>
        <v>0.14431766924747785</v>
      </c>
      <c r="U130">
        <f t="shared" si="8"/>
        <v>0.16563229639555302</v>
      </c>
      <c r="V130">
        <f t="shared" si="8"/>
        <v>0.17906996211825479</v>
      </c>
      <c r="W130">
        <f t="shared" si="8"/>
        <v>0.22533892607827991</v>
      </c>
    </row>
    <row r="131" spans="1:23">
      <c r="B131" t="s">
        <v>6</v>
      </c>
      <c r="E131">
        <f t="shared" ref="E131:W131" si="9">LOG((E97/D97),(E114/D114))</f>
        <v>0.61008030286752435</v>
      </c>
      <c r="F131">
        <f t="shared" si="9"/>
        <v>1.5510886851284862</v>
      </c>
      <c r="G131">
        <f t="shared" si="9"/>
        <v>1.3220346770197002</v>
      </c>
      <c r="H131">
        <f t="shared" si="9"/>
        <v>1.2221923895595665</v>
      </c>
      <c r="I131">
        <f t="shared" si="9"/>
        <v>1.1650935710878143</v>
      </c>
      <c r="J131">
        <f t="shared" si="9"/>
        <v>1.0654023235249939</v>
      </c>
      <c r="K131">
        <f t="shared" si="9"/>
        <v>1.003436796859295</v>
      </c>
      <c r="L131">
        <f t="shared" si="9"/>
        <v>0.92141044801125149</v>
      </c>
      <c r="M131">
        <f t="shared" si="9"/>
        <v>0.89266184060577614</v>
      </c>
      <c r="N131">
        <f t="shared" si="9"/>
        <v>0.86087126027675531</v>
      </c>
      <c r="O131">
        <f t="shared" si="9"/>
        <v>0.81482145752146329</v>
      </c>
      <c r="P131">
        <f t="shared" si="9"/>
        <v>0.78964602507683102</v>
      </c>
      <c r="Q131">
        <f t="shared" si="9"/>
        <v>0.74824827023001106</v>
      </c>
      <c r="R131">
        <f t="shared" si="9"/>
        <v>0.72468092438194087</v>
      </c>
      <c r="S131">
        <f t="shared" si="9"/>
        <v>0.66908251503891836</v>
      </c>
      <c r="T131">
        <f t="shared" si="9"/>
        <v>0.61488669932828355</v>
      </c>
      <c r="U131">
        <f t="shared" si="9"/>
        <v>0.54536055876861622</v>
      </c>
      <c r="V131">
        <f t="shared" si="9"/>
        <v>0.50171897488820116</v>
      </c>
      <c r="W131">
        <f t="shared" si="9"/>
        <v>0.4663475564118354</v>
      </c>
    </row>
    <row r="132" spans="1:23">
      <c r="B132" t="s">
        <v>7</v>
      </c>
      <c r="E132">
        <f t="shared" ref="E132:W132" si="10">LOG((E98/D98),(E115/D115))</f>
        <v>2.2737806966423006</v>
      </c>
      <c r="F132">
        <f t="shared" si="10"/>
        <v>1.7738636440746312</v>
      </c>
      <c r="G132">
        <f t="shared" si="10"/>
        <v>1.1118570461297392</v>
      </c>
      <c r="H132">
        <f t="shared" si="10"/>
        <v>0.95351585259670801</v>
      </c>
      <c r="I132">
        <f t="shared" si="10"/>
        <v>0.82524769705917922</v>
      </c>
      <c r="J132">
        <f t="shared" si="10"/>
        <v>0.73565501591758653</v>
      </c>
      <c r="K132">
        <f t="shared" si="10"/>
        <v>0.607070888164296</v>
      </c>
      <c r="L132">
        <f t="shared" si="10"/>
        <v>0.56193845127571385</v>
      </c>
      <c r="M132">
        <f t="shared" si="10"/>
        <v>0.44799336578138438</v>
      </c>
      <c r="N132">
        <f t="shared" si="10"/>
        <v>0.36687180409583769</v>
      </c>
      <c r="O132">
        <f t="shared" si="10"/>
        <v>0.22498332046310088</v>
      </c>
      <c r="P132">
        <f t="shared" si="10"/>
        <v>0.13062800323828211</v>
      </c>
      <c r="Q132">
        <f t="shared" si="10"/>
        <v>3.7360488911087945E-2</v>
      </c>
      <c r="R132">
        <f t="shared" si="10"/>
        <v>-5.3385011763286451E-2</v>
      </c>
      <c r="S132">
        <f t="shared" si="10"/>
        <v>-0.1562388192048878</v>
      </c>
      <c r="T132">
        <f t="shared" si="10"/>
        <v>-0.21111253584696199</v>
      </c>
      <c r="U132">
        <f t="shared" si="10"/>
        <v>-0.23938739864322572</v>
      </c>
      <c r="V132">
        <f t="shared" si="10"/>
        <v>-0.22693603890783731</v>
      </c>
      <c r="W132">
        <f t="shared" si="10"/>
        <v>-0.11950156546240054</v>
      </c>
    </row>
    <row r="133" spans="1:23">
      <c r="B133" t="s">
        <v>8</v>
      </c>
      <c r="E133">
        <f t="shared" ref="E133:W133" si="11">LOG((E99/D99),(E116/D116))</f>
        <v>1.0514899906928485</v>
      </c>
      <c r="F133">
        <f t="shared" si="11"/>
        <v>0.91456396378038651</v>
      </c>
      <c r="G133">
        <f t="shared" si="11"/>
        <v>0.89254283396906064</v>
      </c>
      <c r="H133">
        <f t="shared" si="11"/>
        <v>0.76671550722890702</v>
      </c>
      <c r="I133">
        <f t="shared" si="11"/>
        <v>0.68558375533389992</v>
      </c>
      <c r="J133">
        <f t="shared" si="11"/>
        <v>0.65238269620374922</v>
      </c>
      <c r="K133">
        <f t="shared" si="11"/>
        <v>0.61343234779595202</v>
      </c>
      <c r="L133">
        <f t="shared" si="11"/>
        <v>0.56320359383704177</v>
      </c>
      <c r="M133">
        <f t="shared" si="11"/>
        <v>0.52724599474264899</v>
      </c>
      <c r="N133">
        <f t="shared" si="11"/>
        <v>0.44109093487392764</v>
      </c>
      <c r="O133">
        <f t="shared" si="11"/>
        <v>0.43954820590069854</v>
      </c>
      <c r="P133">
        <f t="shared" si="11"/>
        <v>0.33834464655467406</v>
      </c>
      <c r="Q133">
        <f t="shared" si="11"/>
        <v>0.29173766965831183</v>
      </c>
      <c r="R133">
        <f t="shared" si="11"/>
        <v>0.15885798698941878</v>
      </c>
      <c r="S133">
        <f t="shared" si="11"/>
        <v>9.6749058511946401E-2</v>
      </c>
      <c r="T133">
        <f t="shared" si="11"/>
        <v>3.9885960899711456E-3</v>
      </c>
      <c r="U133">
        <f t="shared" si="11"/>
        <v>-3.6812381981624731E-2</v>
      </c>
      <c r="V133">
        <f t="shared" si="11"/>
        <v>-6.2307670167457072E-2</v>
      </c>
      <c r="W133">
        <f t="shared" si="11"/>
        <v>-2.69290318777844E-2</v>
      </c>
    </row>
    <row r="134" spans="1:23">
      <c r="B134" t="s">
        <v>9</v>
      </c>
      <c r="E134">
        <f t="shared" ref="E134:W134" si="12">LOG((E100/D100),(E117/D117))</f>
        <v>1.6497424352728574</v>
      </c>
      <c r="F134">
        <f t="shared" si="12"/>
        <v>1.9188645279007217</v>
      </c>
      <c r="G134">
        <f t="shared" si="12"/>
        <v>1.9738469143186568</v>
      </c>
      <c r="H134">
        <f t="shared" si="12"/>
        <v>1.7596984216559715</v>
      </c>
      <c r="I134">
        <f t="shared" si="12"/>
        <v>1.7730367249720891</v>
      </c>
      <c r="J134">
        <f t="shared" si="12"/>
        <v>1.6921835689068392</v>
      </c>
      <c r="K134">
        <f t="shared" si="12"/>
        <v>1.6423069348508896</v>
      </c>
      <c r="L134">
        <f t="shared" si="12"/>
        <v>1.5270946437311714</v>
      </c>
      <c r="M134">
        <f t="shared" si="12"/>
        <v>1.4768939055793335</v>
      </c>
      <c r="N134">
        <f t="shared" si="12"/>
        <v>1.3664331751658165</v>
      </c>
      <c r="O134">
        <f t="shared" si="12"/>
        <v>1.2558085583143797</v>
      </c>
      <c r="P134">
        <f t="shared" si="12"/>
        <v>1.1747234444679489</v>
      </c>
      <c r="Q134">
        <f t="shared" si="12"/>
        <v>1.1059112371411199</v>
      </c>
      <c r="R134">
        <f t="shared" si="12"/>
        <v>1.0563750192476293</v>
      </c>
      <c r="S134">
        <f t="shared" si="12"/>
        <v>0.98673207498834059</v>
      </c>
      <c r="T134">
        <f t="shared" si="12"/>
        <v>0.91446238606893837</v>
      </c>
      <c r="U134">
        <f t="shared" si="12"/>
        <v>0.83563406411074337</v>
      </c>
      <c r="V134">
        <f t="shared" si="12"/>
        <v>0.73709109916987026</v>
      </c>
      <c r="W134">
        <f t="shared" si="12"/>
        <v>0.64160168386299066</v>
      </c>
    </row>
    <row r="135" spans="1:23">
      <c r="B135" t="s">
        <v>10</v>
      </c>
      <c r="E135">
        <f t="shared" ref="E135:W135" si="13">LOG((E101/D101),(E118/D118))</f>
        <v>3.7886781291703984</v>
      </c>
      <c r="F135">
        <f t="shared" si="13"/>
        <v>2.1667948493330726</v>
      </c>
      <c r="G135">
        <f t="shared" si="13"/>
        <v>1.5365339894419803</v>
      </c>
      <c r="H135">
        <f t="shared" si="13"/>
        <v>1.3822984845511035</v>
      </c>
      <c r="I135">
        <f t="shared" si="13"/>
        <v>1.4010388821975963</v>
      </c>
      <c r="J135">
        <f t="shared" si="13"/>
        <v>1.3287676306332974</v>
      </c>
      <c r="K135">
        <f t="shared" si="13"/>
        <v>1.3247507701850427</v>
      </c>
      <c r="L135">
        <f t="shared" si="13"/>
        <v>1.1475049680668081</v>
      </c>
      <c r="M135">
        <f t="shared" si="13"/>
        <v>1.1328182446486603</v>
      </c>
      <c r="N135">
        <f t="shared" si="13"/>
        <v>0.99597278247935417</v>
      </c>
      <c r="O135">
        <f t="shared" si="13"/>
        <v>0.98639266677927839</v>
      </c>
      <c r="P135">
        <f t="shared" si="13"/>
        <v>0.84947000565736774</v>
      </c>
      <c r="Q135">
        <f t="shared" si="13"/>
        <v>0.80613524088592081</v>
      </c>
      <c r="R135">
        <f t="shared" si="13"/>
        <v>0.68711633898400715</v>
      </c>
      <c r="S135">
        <f t="shared" si="13"/>
        <v>0.63354990701394442</v>
      </c>
      <c r="T135">
        <f t="shared" si="13"/>
        <v>0.55582579387132391</v>
      </c>
      <c r="U135">
        <f t="shared" si="13"/>
        <v>0.51343388410780388</v>
      </c>
      <c r="V135">
        <f t="shared" si="13"/>
        <v>0.44164266739761621</v>
      </c>
      <c r="W135">
        <f t="shared" si="13"/>
        <v>0.43719146665825576</v>
      </c>
    </row>
    <row r="136" spans="1:23">
      <c r="B136" t="s">
        <v>11</v>
      </c>
      <c r="E136">
        <f t="shared" ref="E136:W136" si="14">LOG((E102/D102),(E119/D119))</f>
        <v>1.616598600267487</v>
      </c>
      <c r="F136">
        <f t="shared" si="14"/>
        <v>2.3331827271003989</v>
      </c>
      <c r="G136">
        <f t="shared" si="14"/>
        <v>1.5027905747373831</v>
      </c>
      <c r="H136">
        <f t="shared" si="14"/>
        <v>1.4504509137773305</v>
      </c>
      <c r="I136">
        <f t="shared" si="14"/>
        <v>1.4625555158971251</v>
      </c>
      <c r="J136">
        <f t="shared" si="14"/>
        <v>1.3933543520380278</v>
      </c>
      <c r="K136">
        <f t="shared" si="14"/>
        <v>1.3218984750619616</v>
      </c>
      <c r="L136">
        <f t="shared" si="14"/>
        <v>1.2480477418924445</v>
      </c>
      <c r="M136">
        <f t="shared" si="14"/>
        <v>1.1699536961233081</v>
      </c>
      <c r="N136">
        <f t="shared" si="14"/>
        <v>1.0921710543363703</v>
      </c>
      <c r="O136">
        <f t="shared" si="14"/>
        <v>0.98635478161666001</v>
      </c>
      <c r="P136">
        <f t="shared" si="14"/>
        <v>0.8957777804085576</v>
      </c>
      <c r="Q136">
        <f t="shared" si="14"/>
        <v>0.79772324085751611</v>
      </c>
      <c r="R136">
        <f t="shared" si="14"/>
        <v>0.71668959185129189</v>
      </c>
      <c r="S136">
        <f t="shared" si="14"/>
        <v>0.6112459973664347</v>
      </c>
      <c r="T136">
        <f t="shared" si="14"/>
        <v>0.50013763798383182</v>
      </c>
      <c r="U136">
        <f t="shared" si="14"/>
        <v>0.39928392210127428</v>
      </c>
      <c r="V136">
        <f t="shared" si="14"/>
        <v>0.29557943354515798</v>
      </c>
      <c r="W136">
        <f t="shared" si="14"/>
        <v>0.20586480393674672</v>
      </c>
    </row>
    <row r="137" spans="1:23">
      <c r="B137" t="s">
        <v>12</v>
      </c>
      <c r="E137">
        <f t="shared" ref="E137:W137" si="15">LOG((E103/D103),(E120/D120))</f>
        <v>1.0053195813694409</v>
      </c>
      <c r="F137">
        <f t="shared" si="15"/>
        <v>-3.1085196619858051</v>
      </c>
      <c r="G137">
        <f t="shared" si="15"/>
        <v>0.98097387942039138</v>
      </c>
      <c r="H137">
        <f t="shared" si="15"/>
        <v>0.89830672686800672</v>
      </c>
      <c r="I137">
        <f t="shared" si="15"/>
        <v>1.0158098229289338</v>
      </c>
      <c r="J137">
        <f t="shared" si="15"/>
        <v>0.88605158704861231</v>
      </c>
      <c r="K137">
        <f t="shared" si="15"/>
        <v>0.85977065800154884</v>
      </c>
      <c r="L137">
        <f t="shared" si="15"/>
        <v>0.71306329275765101</v>
      </c>
      <c r="M137">
        <f t="shared" si="15"/>
        <v>0.71797264205355782</v>
      </c>
      <c r="N137">
        <f t="shared" si="15"/>
        <v>0.62664347279987875</v>
      </c>
      <c r="O137">
        <f t="shared" si="15"/>
        <v>0.58775364780510975</v>
      </c>
      <c r="P137">
        <f t="shared" si="15"/>
        <v>0.50517501760174122</v>
      </c>
      <c r="Q137">
        <f t="shared" si="15"/>
        <v>0.42462914984886685</v>
      </c>
      <c r="R137">
        <f t="shared" si="15"/>
        <v>0.39184336916184376</v>
      </c>
      <c r="S137">
        <f t="shared" si="15"/>
        <v>0.30458126351702908</v>
      </c>
      <c r="T137">
        <f t="shared" si="15"/>
        <v>0.26540159871016888</v>
      </c>
      <c r="U137">
        <f t="shared" si="15"/>
        <v>0.23503605458941126</v>
      </c>
      <c r="V137">
        <f t="shared" si="15"/>
        <v>0.21517540757552098</v>
      </c>
      <c r="W137">
        <f t="shared" si="15"/>
        <v>0.22725143881919158</v>
      </c>
    </row>
    <row r="138" spans="1:23">
      <c r="B138" t="s">
        <v>13</v>
      </c>
      <c r="E138">
        <f t="shared" ref="E138:W138" si="16">LOG((E104/D104),(E121/D121))</f>
        <v>1.008369467546345</v>
      </c>
      <c r="F138">
        <f t="shared" si="16"/>
        <v>-1.1183880967295463</v>
      </c>
      <c r="G138">
        <f t="shared" si="16"/>
        <v>0.85006738823343309</v>
      </c>
      <c r="H138">
        <f t="shared" si="16"/>
        <v>0.71841692681238656</v>
      </c>
      <c r="I138">
        <f t="shared" si="16"/>
        <v>0.70448808611456137</v>
      </c>
      <c r="J138">
        <f t="shared" si="16"/>
        <v>0.58341555226255981</v>
      </c>
      <c r="K138">
        <f t="shared" si="16"/>
        <v>0.5525835802209238</v>
      </c>
      <c r="L138">
        <f t="shared" si="16"/>
        <v>0.41645990922817644</v>
      </c>
      <c r="M138">
        <f t="shared" si="16"/>
        <v>0.39689665405769864</v>
      </c>
      <c r="N138">
        <f t="shared" si="16"/>
        <v>0.32677568124308787</v>
      </c>
      <c r="O138">
        <f t="shared" si="16"/>
        <v>0.32218324820294758</v>
      </c>
      <c r="P138">
        <f t="shared" si="16"/>
        <v>0.24883765402665808</v>
      </c>
      <c r="Q138">
        <f t="shared" si="16"/>
        <v>0.20884557263685338</v>
      </c>
      <c r="R138">
        <f t="shared" si="16"/>
        <v>0.17661048502762239</v>
      </c>
      <c r="S138">
        <f t="shared" si="16"/>
        <v>0.13707797501803196</v>
      </c>
      <c r="T138">
        <f t="shared" si="16"/>
        <v>0.1145214218367986</v>
      </c>
      <c r="U138">
        <f t="shared" si="16"/>
        <v>0.1063918844065721</v>
      </c>
      <c r="V138">
        <f t="shared" si="16"/>
        <v>0.15322367683296978</v>
      </c>
      <c r="W138">
        <f t="shared" si="16"/>
        <v>0.25059942425724158</v>
      </c>
    </row>
    <row r="140" spans="1:23">
      <c r="A140" t="s">
        <v>21</v>
      </c>
      <c r="F140" t="s">
        <v>25</v>
      </c>
    </row>
    <row r="141" spans="1:23">
      <c r="A141" t="s">
        <v>14</v>
      </c>
      <c r="B141" t="s">
        <v>22</v>
      </c>
      <c r="C141" t="s">
        <v>23</v>
      </c>
      <c r="D141" t="s">
        <v>24</v>
      </c>
      <c r="F141" t="s">
        <v>14</v>
      </c>
      <c r="G141" t="s">
        <v>22</v>
      </c>
      <c r="H141" t="s">
        <v>23</v>
      </c>
      <c r="I141" t="s">
        <v>24</v>
      </c>
      <c r="J141" t="s">
        <v>26</v>
      </c>
      <c r="K141" t="s">
        <v>27</v>
      </c>
      <c r="L141" t="s">
        <v>28</v>
      </c>
      <c r="M141" t="s">
        <v>29</v>
      </c>
    </row>
    <row r="142" spans="1:23">
      <c r="A142" t="s">
        <v>0</v>
      </c>
      <c r="B142">
        <v>2020</v>
      </c>
      <c r="C142">
        <f>INDEX($D$108:$X$121,MATCH($A142,$C$108:$C$121,0),MATCH($B142,$D$107:$X$107,0))</f>
        <v>0.84308399999999994</v>
      </c>
      <c r="D142">
        <f>INDEX($E$125:$W$138,MATCH($A142,$B$125:$B$138,0),MATCH($B142,$E$124:$W$124,0))</f>
        <v>1.8429914840198625</v>
      </c>
      <c r="F142" t="s">
        <v>0</v>
      </c>
      <c r="G142">
        <v>2020</v>
      </c>
      <c r="H142">
        <v>0.84308399999999994</v>
      </c>
      <c r="I142">
        <v>1.8429914840198625</v>
      </c>
      <c r="J142" s="1">
        <v>0</v>
      </c>
      <c r="K142">
        <v>2.5</v>
      </c>
      <c r="L142" t="str">
        <f t="shared" ref="L142:L155" si="17">J142&amp;"-"&amp;K142</f>
        <v>0-2.5</v>
      </c>
      <c r="M142">
        <f>AVERAGEIFS($I$142:$I$225,$H$142:$H$225,"&gt;"&amp;J142,$H$142:$H$225,"&lt;"&amp;K142)</f>
        <v>1.2463893964908772</v>
      </c>
    </row>
    <row r="143" spans="1:23">
      <c r="A143" t="s">
        <v>1</v>
      </c>
      <c r="B143">
        <v>2020</v>
      </c>
      <c r="C143">
        <f t="shared" ref="C143:C206" si="18">INDEX($D$108:$X$121,MATCH($A143,$C$108:$C$121,0),MATCH($B143,$D$107:$X$107,0))</f>
        <v>21.641999999999999</v>
      </c>
      <c r="D143">
        <f t="shared" ref="D143:D206" si="19">INDEX($E$125:$W$138,MATCH($A143,$B$125:$B$138,0),MATCH($B143,$E$124:$W$124,0))</f>
        <v>1.4503361957037204</v>
      </c>
      <c r="F143" t="s">
        <v>6</v>
      </c>
      <c r="G143">
        <v>2020</v>
      </c>
      <c r="H143">
        <v>1.0220899999999999</v>
      </c>
      <c r="I143">
        <v>1.2221923895595665</v>
      </c>
      <c r="J143">
        <v>2.5</v>
      </c>
      <c r="K143">
        <v>5</v>
      </c>
      <c r="L143" t="str">
        <f t="shared" si="17"/>
        <v>2.5-5</v>
      </c>
      <c r="M143">
        <f t="shared" ref="M143:M154" si="20">AVERAGEIFS($I$142:$I$225,$H$142:$H$225,"&gt;"&amp;J143,$H$142:$H$225,"&lt;"&amp;K143)</f>
        <v>1.0815846567334246</v>
      </c>
    </row>
    <row r="144" spans="1:23">
      <c r="A144" t="s">
        <v>2</v>
      </c>
      <c r="B144">
        <v>2020</v>
      </c>
      <c r="C144">
        <f t="shared" si="18"/>
        <v>23.5379</v>
      </c>
      <c r="D144">
        <f t="shared" si="19"/>
        <v>0.80930590815396852</v>
      </c>
      <c r="F144" t="s">
        <v>0</v>
      </c>
      <c r="G144">
        <v>2035</v>
      </c>
      <c r="H144">
        <v>1.0591200000000001</v>
      </c>
      <c r="I144">
        <v>1.7858073423807779</v>
      </c>
      <c r="J144" s="1">
        <f>J142+5</f>
        <v>5</v>
      </c>
      <c r="K144">
        <f t="shared" ref="K144:K154" si="21">J145</f>
        <v>10</v>
      </c>
      <c r="L144" t="str">
        <f t="shared" si="17"/>
        <v>5-10</v>
      </c>
      <c r="M144">
        <f t="shared" si="20"/>
        <v>0.85983423084928268</v>
      </c>
    </row>
    <row r="145" spans="1:13">
      <c r="A145" t="s">
        <v>3</v>
      </c>
      <c r="B145">
        <v>2020</v>
      </c>
      <c r="C145">
        <f t="shared" si="18"/>
        <v>3.0928499999999999</v>
      </c>
      <c r="D145">
        <f t="shared" si="19"/>
        <v>0.99406776890274429</v>
      </c>
      <c r="F145" t="s">
        <v>0</v>
      </c>
      <c r="G145">
        <v>2050</v>
      </c>
      <c r="H145">
        <v>1.4176500000000001</v>
      </c>
      <c r="I145">
        <v>1.1461351736429952</v>
      </c>
      <c r="J145" s="1">
        <f t="shared" ref="J145:J155" si="22">J144+5</f>
        <v>10</v>
      </c>
      <c r="K145">
        <f t="shared" si="21"/>
        <v>15</v>
      </c>
      <c r="L145" t="str">
        <f t="shared" si="17"/>
        <v>10-15</v>
      </c>
      <c r="M145">
        <f t="shared" si="20"/>
        <v>0.62308504561597322</v>
      </c>
    </row>
    <row r="146" spans="1:13">
      <c r="A146" t="s">
        <v>4</v>
      </c>
      <c r="B146">
        <v>2020</v>
      </c>
      <c r="C146">
        <f t="shared" si="18"/>
        <v>5.4851299999999998</v>
      </c>
      <c r="D146">
        <f t="shared" si="19"/>
        <v>0.67763713251383739</v>
      </c>
      <c r="F146" t="s">
        <v>6</v>
      </c>
      <c r="G146">
        <v>2035</v>
      </c>
      <c r="H146">
        <v>2.0720200000000002</v>
      </c>
      <c r="I146">
        <v>1.003436796859295</v>
      </c>
      <c r="J146" s="1">
        <f t="shared" si="22"/>
        <v>15</v>
      </c>
      <c r="K146">
        <f t="shared" si="21"/>
        <v>20</v>
      </c>
      <c r="L146" t="str">
        <f t="shared" si="17"/>
        <v>15-20</v>
      </c>
      <c r="M146">
        <f t="shared" si="20"/>
        <v>0.48781082586148394</v>
      </c>
    </row>
    <row r="147" spans="1:13">
      <c r="A147" t="s">
        <v>5</v>
      </c>
      <c r="B147">
        <v>2020</v>
      </c>
      <c r="C147">
        <f t="shared" si="18"/>
        <v>2.4403000000000001</v>
      </c>
      <c r="D147">
        <f t="shared" si="19"/>
        <v>0.53637514041192613</v>
      </c>
      <c r="F147" t="s">
        <v>0</v>
      </c>
      <c r="G147">
        <v>2065</v>
      </c>
      <c r="H147">
        <v>2.1478999999999999</v>
      </c>
      <c r="I147">
        <v>0.98372593127526442</v>
      </c>
      <c r="J147" s="1">
        <f t="shared" si="22"/>
        <v>20</v>
      </c>
      <c r="K147">
        <f t="shared" si="21"/>
        <v>25</v>
      </c>
      <c r="L147" t="str">
        <f t="shared" si="17"/>
        <v>20-25</v>
      </c>
      <c r="M147">
        <f t="shared" si="20"/>
        <v>0.77898366056310619</v>
      </c>
    </row>
    <row r="148" spans="1:13">
      <c r="A148" t="s">
        <v>6</v>
      </c>
      <c r="B148">
        <v>2020</v>
      </c>
      <c r="C148">
        <f t="shared" si="18"/>
        <v>1.0220899999999999</v>
      </c>
      <c r="D148">
        <f t="shared" si="19"/>
        <v>1.2221923895595665</v>
      </c>
      <c r="F148" t="s">
        <v>11</v>
      </c>
      <c r="G148">
        <v>2020</v>
      </c>
      <c r="H148">
        <v>2.3469600000000002</v>
      </c>
      <c r="I148">
        <v>1.4504509137773305</v>
      </c>
      <c r="J148" s="1">
        <f t="shared" si="22"/>
        <v>25</v>
      </c>
      <c r="K148">
        <f t="shared" si="21"/>
        <v>30</v>
      </c>
      <c r="L148" t="str">
        <f t="shared" si="17"/>
        <v>25-30</v>
      </c>
      <c r="M148">
        <f t="shared" si="20"/>
        <v>0.41492509699839797</v>
      </c>
    </row>
    <row r="149" spans="1:13">
      <c r="A149" t="s">
        <v>7</v>
      </c>
      <c r="B149">
        <v>2020</v>
      </c>
      <c r="C149">
        <f t="shared" si="18"/>
        <v>34.573799999999999</v>
      </c>
      <c r="D149">
        <f t="shared" si="19"/>
        <v>0.95351585259670801</v>
      </c>
      <c r="F149" t="s">
        <v>5</v>
      </c>
      <c r="G149">
        <v>2020</v>
      </c>
      <c r="H149">
        <v>2.4403000000000001</v>
      </c>
      <c r="I149">
        <v>0.53637514041192613</v>
      </c>
      <c r="J149" s="1">
        <f t="shared" si="22"/>
        <v>30</v>
      </c>
      <c r="K149">
        <f t="shared" si="21"/>
        <v>35</v>
      </c>
      <c r="L149" t="str">
        <f t="shared" si="17"/>
        <v>30-35</v>
      </c>
      <c r="M149">
        <f t="shared" si="20"/>
        <v>0.55196836322013099</v>
      </c>
    </row>
    <row r="150" spans="1:13">
      <c r="A150" t="s">
        <v>8</v>
      </c>
      <c r="B150">
        <v>2020</v>
      </c>
      <c r="C150">
        <f t="shared" si="18"/>
        <v>14.459899999999999</v>
      </c>
      <c r="D150">
        <f t="shared" si="19"/>
        <v>0.76671550722890702</v>
      </c>
      <c r="F150" t="s">
        <v>3</v>
      </c>
      <c r="G150">
        <v>2020</v>
      </c>
      <c r="H150">
        <v>3.0928499999999999</v>
      </c>
      <c r="I150">
        <v>0.99406776890274429</v>
      </c>
      <c r="J150" s="1">
        <f t="shared" si="22"/>
        <v>35</v>
      </c>
      <c r="K150">
        <f t="shared" si="21"/>
        <v>40</v>
      </c>
      <c r="L150" t="str">
        <f t="shared" si="17"/>
        <v>35-40</v>
      </c>
      <c r="M150">
        <f t="shared" si="20"/>
        <v>0.12089343928584945</v>
      </c>
    </row>
    <row r="151" spans="1:13">
      <c r="A151" t="s">
        <v>9</v>
      </c>
      <c r="B151">
        <v>2020</v>
      </c>
      <c r="C151">
        <f t="shared" si="18"/>
        <v>4.5039999999999996</v>
      </c>
      <c r="D151">
        <f t="shared" si="19"/>
        <v>1.7596984216559715</v>
      </c>
      <c r="F151" t="s">
        <v>0</v>
      </c>
      <c r="G151">
        <v>2080</v>
      </c>
      <c r="H151">
        <v>3.4806400000000002</v>
      </c>
      <c r="I151">
        <v>0.82261774667995013</v>
      </c>
      <c r="J151" s="1">
        <f t="shared" si="22"/>
        <v>40</v>
      </c>
      <c r="K151">
        <f t="shared" si="21"/>
        <v>45</v>
      </c>
      <c r="L151" t="str">
        <f t="shared" si="17"/>
        <v>40-45</v>
      </c>
      <c r="M151">
        <f t="shared" si="20"/>
        <v>0.34363271767938491</v>
      </c>
    </row>
    <row r="152" spans="1:13">
      <c r="A152" t="s">
        <v>10</v>
      </c>
      <c r="B152">
        <v>2020</v>
      </c>
      <c r="C152">
        <f t="shared" si="18"/>
        <v>4.6405500000000002</v>
      </c>
      <c r="D152">
        <f t="shared" si="19"/>
        <v>1.3822984845511035</v>
      </c>
      <c r="F152" t="s">
        <v>5</v>
      </c>
      <c r="G152">
        <v>2035</v>
      </c>
      <c r="H152">
        <v>3.7565499999999998</v>
      </c>
      <c r="I152">
        <v>0.42964044000548546</v>
      </c>
      <c r="J152" s="1">
        <f t="shared" si="22"/>
        <v>45</v>
      </c>
      <c r="K152">
        <f t="shared" si="21"/>
        <v>50</v>
      </c>
      <c r="L152" t="str">
        <f t="shared" si="17"/>
        <v>45-50</v>
      </c>
      <c r="M152">
        <f t="shared" si="20"/>
        <v>0.41470490038431934</v>
      </c>
    </row>
    <row r="153" spans="1:13">
      <c r="A153" t="s">
        <v>11</v>
      </c>
      <c r="B153">
        <v>2020</v>
      </c>
      <c r="C153">
        <f t="shared" si="18"/>
        <v>2.3469600000000002</v>
      </c>
      <c r="D153">
        <f t="shared" si="19"/>
        <v>1.4504509137773305</v>
      </c>
      <c r="F153" t="s">
        <v>6</v>
      </c>
      <c r="G153">
        <v>2050</v>
      </c>
      <c r="H153">
        <v>3.87798</v>
      </c>
      <c r="I153">
        <v>0.86087126027675531</v>
      </c>
      <c r="J153" s="1">
        <f t="shared" si="22"/>
        <v>50</v>
      </c>
      <c r="K153">
        <f t="shared" si="21"/>
        <v>55</v>
      </c>
      <c r="L153" t="str">
        <f t="shared" si="17"/>
        <v>50-55</v>
      </c>
      <c r="M153">
        <f t="shared" si="20"/>
        <v>1.9072766725655055E-2</v>
      </c>
    </row>
    <row r="154" spans="1:13">
      <c r="A154" t="s">
        <v>12</v>
      </c>
      <c r="B154">
        <v>2020</v>
      </c>
      <c r="C154">
        <f t="shared" si="18"/>
        <v>34.077599999999997</v>
      </c>
      <c r="D154">
        <f t="shared" si="19"/>
        <v>0.89830672686800672</v>
      </c>
      <c r="F154" t="s">
        <v>11</v>
      </c>
      <c r="G154">
        <v>2035</v>
      </c>
      <c r="H154">
        <v>4.12826</v>
      </c>
      <c r="I154">
        <v>1.3218984750619616</v>
      </c>
      <c r="J154" s="1">
        <f t="shared" si="22"/>
        <v>55</v>
      </c>
      <c r="K154">
        <f t="shared" si="21"/>
        <v>60</v>
      </c>
      <c r="L154" t="str">
        <f t="shared" si="17"/>
        <v>55-60</v>
      </c>
      <c r="M154">
        <f t="shared" si="20"/>
        <v>0.42462914984886685</v>
      </c>
    </row>
    <row r="155" spans="1:13">
      <c r="A155" t="s">
        <v>13</v>
      </c>
      <c r="B155">
        <v>2020</v>
      </c>
      <c r="C155">
        <f t="shared" si="18"/>
        <v>18.615600000000001</v>
      </c>
      <c r="D155">
        <f t="shared" si="19"/>
        <v>0.71841692681238656</v>
      </c>
      <c r="F155" t="s">
        <v>9</v>
      </c>
      <c r="G155">
        <v>2020</v>
      </c>
      <c r="H155">
        <v>4.5039999999999996</v>
      </c>
      <c r="I155">
        <v>1.7596984216559715</v>
      </c>
      <c r="J155" s="1">
        <f t="shared" si="22"/>
        <v>60</v>
      </c>
      <c r="L155" t="str">
        <f t="shared" si="17"/>
        <v>60-</v>
      </c>
      <c r="M155">
        <f>AVERAGEIFS($I$142:$I$225,$H$142:$H$225,"&gt;"&amp;J155)</f>
        <v>3.6010482240296932E-2</v>
      </c>
    </row>
    <row r="156" spans="1:13">
      <c r="A156" t="s">
        <v>0</v>
      </c>
      <c r="B156">
        <f>B142+15</f>
        <v>2035</v>
      </c>
      <c r="C156">
        <f t="shared" si="18"/>
        <v>1.0591200000000001</v>
      </c>
      <c r="D156">
        <f t="shared" si="19"/>
        <v>1.7858073423807779</v>
      </c>
      <c r="F156" t="s">
        <v>10</v>
      </c>
      <c r="G156">
        <v>2020</v>
      </c>
      <c r="H156">
        <v>4.6405500000000002</v>
      </c>
      <c r="I156">
        <v>1.3822984845511035</v>
      </c>
    </row>
    <row r="157" spans="1:13">
      <c r="A157" t="s">
        <v>1</v>
      </c>
      <c r="B157">
        <f t="shared" ref="B157:B220" si="23">B143+15</f>
        <v>2035</v>
      </c>
      <c r="C157">
        <f t="shared" si="18"/>
        <v>25.845500000000001</v>
      </c>
      <c r="D157">
        <f t="shared" si="19"/>
        <v>1.1932029992043771</v>
      </c>
      <c r="F157" t="s">
        <v>4</v>
      </c>
      <c r="G157">
        <v>2020</v>
      </c>
      <c r="H157">
        <v>5.4851299999999998</v>
      </c>
      <c r="I157">
        <v>0.67763713251383739</v>
      </c>
    </row>
    <row r="158" spans="1:13">
      <c r="A158" t="s">
        <v>2</v>
      </c>
      <c r="B158">
        <f t="shared" si="23"/>
        <v>2035</v>
      </c>
      <c r="C158">
        <f t="shared" si="18"/>
        <v>27.840599999999998</v>
      </c>
      <c r="D158">
        <f t="shared" si="19"/>
        <v>0.52579572085998716</v>
      </c>
      <c r="F158" t="s">
        <v>0</v>
      </c>
      <c r="G158">
        <v>2095</v>
      </c>
      <c r="H158">
        <v>5.5540099999999999</v>
      </c>
      <c r="I158">
        <v>0.68693453088304834</v>
      </c>
    </row>
    <row r="159" spans="1:13">
      <c r="A159" t="s">
        <v>3</v>
      </c>
      <c r="B159">
        <f t="shared" si="23"/>
        <v>2035</v>
      </c>
      <c r="C159">
        <f t="shared" si="18"/>
        <v>6.2536699999999996</v>
      </c>
      <c r="D159">
        <f t="shared" si="19"/>
        <v>0.79088581832618943</v>
      </c>
      <c r="F159" t="s">
        <v>9</v>
      </c>
      <c r="G159">
        <v>2035</v>
      </c>
      <c r="H159">
        <v>5.7802199999999999</v>
      </c>
      <c r="I159">
        <v>1.6423069348508896</v>
      </c>
    </row>
    <row r="160" spans="1:13">
      <c r="A160" t="s">
        <v>4</v>
      </c>
      <c r="B160">
        <f t="shared" si="23"/>
        <v>2035</v>
      </c>
      <c r="C160">
        <f t="shared" si="18"/>
        <v>8.0844000000000005</v>
      </c>
      <c r="D160">
        <f t="shared" si="19"/>
        <v>0.51360479895611022</v>
      </c>
      <c r="F160" t="s">
        <v>5</v>
      </c>
      <c r="G160">
        <v>2050</v>
      </c>
      <c r="H160">
        <v>5.7818199999999997</v>
      </c>
      <c r="I160">
        <v>0.34134386191824645</v>
      </c>
    </row>
    <row r="161" spans="1:9">
      <c r="A161" t="s">
        <v>5</v>
      </c>
      <c r="B161">
        <f t="shared" si="23"/>
        <v>2035</v>
      </c>
      <c r="C161">
        <f t="shared" si="18"/>
        <v>3.7565499999999998</v>
      </c>
      <c r="D161">
        <f t="shared" si="19"/>
        <v>0.42964044000548546</v>
      </c>
      <c r="F161" t="s">
        <v>10</v>
      </c>
      <c r="G161">
        <v>2035</v>
      </c>
      <c r="H161">
        <v>6.0517599999999998</v>
      </c>
      <c r="I161">
        <v>1.3247507701850427</v>
      </c>
    </row>
    <row r="162" spans="1:9">
      <c r="A162" t="s">
        <v>6</v>
      </c>
      <c r="B162">
        <f t="shared" si="23"/>
        <v>2035</v>
      </c>
      <c r="C162">
        <f t="shared" si="18"/>
        <v>2.0720200000000002</v>
      </c>
      <c r="D162">
        <f t="shared" si="19"/>
        <v>1.003436796859295</v>
      </c>
      <c r="F162" t="s">
        <v>3</v>
      </c>
      <c r="G162">
        <v>2035</v>
      </c>
      <c r="H162">
        <v>6.2536699999999996</v>
      </c>
      <c r="I162">
        <v>0.79088581832618943</v>
      </c>
    </row>
    <row r="163" spans="1:9">
      <c r="A163" t="s">
        <v>7</v>
      </c>
      <c r="B163">
        <f t="shared" si="23"/>
        <v>2035</v>
      </c>
      <c r="C163">
        <f t="shared" si="18"/>
        <v>41.1297</v>
      </c>
      <c r="D163">
        <f t="shared" si="19"/>
        <v>0.607070888164296</v>
      </c>
      <c r="F163" t="s">
        <v>6</v>
      </c>
      <c r="G163">
        <v>2065</v>
      </c>
      <c r="H163">
        <v>6.7849000000000004</v>
      </c>
      <c r="I163">
        <v>0.74824827023001106</v>
      </c>
    </row>
    <row r="164" spans="1:9">
      <c r="A164" t="s">
        <v>8</v>
      </c>
      <c r="B164">
        <f t="shared" si="23"/>
        <v>2035</v>
      </c>
      <c r="C164">
        <f t="shared" si="18"/>
        <v>18.151299999999999</v>
      </c>
      <c r="D164">
        <f t="shared" si="19"/>
        <v>0.61343234779595202</v>
      </c>
      <c r="F164" t="s">
        <v>11</v>
      </c>
      <c r="G164">
        <v>2050</v>
      </c>
      <c r="H164">
        <v>6.8580500000000004</v>
      </c>
      <c r="I164">
        <v>1.0921710543363703</v>
      </c>
    </row>
    <row r="165" spans="1:9">
      <c r="A165" t="s">
        <v>9</v>
      </c>
      <c r="B165">
        <f t="shared" si="23"/>
        <v>2035</v>
      </c>
      <c r="C165">
        <f t="shared" si="18"/>
        <v>5.7802199999999999</v>
      </c>
      <c r="D165">
        <f t="shared" si="19"/>
        <v>1.6423069348508896</v>
      </c>
      <c r="F165" t="s">
        <v>9</v>
      </c>
      <c r="G165">
        <v>2050</v>
      </c>
      <c r="H165">
        <v>7.6504500000000002</v>
      </c>
      <c r="I165">
        <v>1.3664331751658165</v>
      </c>
    </row>
    <row r="166" spans="1:9">
      <c r="A166" t="s">
        <v>10</v>
      </c>
      <c r="B166">
        <f t="shared" si="23"/>
        <v>2035</v>
      </c>
      <c r="C166">
        <f t="shared" si="18"/>
        <v>6.0517599999999998</v>
      </c>
      <c r="D166">
        <f t="shared" si="19"/>
        <v>1.3247507701850427</v>
      </c>
      <c r="F166" t="s">
        <v>10</v>
      </c>
      <c r="G166">
        <v>2050</v>
      </c>
      <c r="H166">
        <v>7.84117</v>
      </c>
      <c r="I166">
        <v>0.99597278247935417</v>
      </c>
    </row>
    <row r="167" spans="1:9">
      <c r="A167" t="s">
        <v>11</v>
      </c>
      <c r="B167">
        <f t="shared" si="23"/>
        <v>2035</v>
      </c>
      <c r="C167">
        <f t="shared" si="18"/>
        <v>4.12826</v>
      </c>
      <c r="D167">
        <f t="shared" si="19"/>
        <v>1.3218984750619616</v>
      </c>
      <c r="F167" t="s">
        <v>4</v>
      </c>
      <c r="G167">
        <v>2035</v>
      </c>
      <c r="H167">
        <v>8.0844000000000005</v>
      </c>
      <c r="I167">
        <v>0.51360479895611022</v>
      </c>
    </row>
    <row r="168" spans="1:9">
      <c r="A168" t="s">
        <v>12</v>
      </c>
      <c r="B168">
        <f t="shared" si="23"/>
        <v>2035</v>
      </c>
      <c r="C168">
        <f t="shared" si="18"/>
        <v>40.246499999999997</v>
      </c>
      <c r="D168">
        <f t="shared" si="19"/>
        <v>0.85977065800154884</v>
      </c>
      <c r="F168" t="s">
        <v>5</v>
      </c>
      <c r="G168">
        <v>2065</v>
      </c>
      <c r="H168">
        <v>8.7001500000000007</v>
      </c>
      <c r="I168">
        <v>0.19142063030983705</v>
      </c>
    </row>
    <row r="169" spans="1:9">
      <c r="A169" t="s">
        <v>13</v>
      </c>
      <c r="B169">
        <f t="shared" si="23"/>
        <v>2035</v>
      </c>
      <c r="C169">
        <f t="shared" si="18"/>
        <v>22.320799999999998</v>
      </c>
      <c r="D169">
        <f t="shared" si="19"/>
        <v>0.5525835802209238</v>
      </c>
      <c r="F169" t="s">
        <v>10</v>
      </c>
      <c r="G169">
        <v>2065</v>
      </c>
      <c r="H169">
        <v>9.8821999999999992</v>
      </c>
      <c r="I169">
        <v>0.80613524088592081</v>
      </c>
    </row>
    <row r="170" spans="1:9">
      <c r="A170" t="s">
        <v>0</v>
      </c>
      <c r="B170">
        <f t="shared" si="23"/>
        <v>2050</v>
      </c>
      <c r="C170">
        <f t="shared" si="18"/>
        <v>1.4176500000000001</v>
      </c>
      <c r="D170">
        <f t="shared" si="19"/>
        <v>1.1461351736429952</v>
      </c>
      <c r="F170" t="s">
        <v>9</v>
      </c>
      <c r="G170">
        <v>2065</v>
      </c>
      <c r="H170">
        <v>10.614699999999999</v>
      </c>
      <c r="I170">
        <v>1.1059112371411199</v>
      </c>
    </row>
    <row r="171" spans="1:9">
      <c r="A171" t="s">
        <v>1</v>
      </c>
      <c r="B171">
        <f t="shared" si="23"/>
        <v>2050</v>
      </c>
      <c r="C171">
        <f t="shared" si="18"/>
        <v>31.351600000000001</v>
      </c>
      <c r="D171">
        <f t="shared" si="19"/>
        <v>0.75260605960873994</v>
      </c>
      <c r="F171" t="s">
        <v>3</v>
      </c>
      <c r="G171">
        <v>2050</v>
      </c>
      <c r="H171">
        <v>10.789199999999999</v>
      </c>
      <c r="I171">
        <v>0.58288919737243683</v>
      </c>
    </row>
    <row r="172" spans="1:9">
      <c r="A172" t="s">
        <v>2</v>
      </c>
      <c r="B172">
        <f t="shared" si="23"/>
        <v>2050</v>
      </c>
      <c r="C172">
        <f t="shared" si="18"/>
        <v>33.9497</v>
      </c>
      <c r="D172">
        <f t="shared" si="19"/>
        <v>0.20679829795216603</v>
      </c>
      <c r="F172" t="s">
        <v>6</v>
      </c>
      <c r="G172">
        <v>2080</v>
      </c>
      <c r="H172">
        <v>11.1152</v>
      </c>
      <c r="I172">
        <v>0.61488669932828355</v>
      </c>
    </row>
    <row r="173" spans="1:9">
      <c r="A173" t="s">
        <v>3</v>
      </c>
      <c r="B173">
        <f t="shared" si="23"/>
        <v>2050</v>
      </c>
      <c r="C173">
        <f t="shared" si="18"/>
        <v>10.789199999999999</v>
      </c>
      <c r="D173">
        <f t="shared" si="19"/>
        <v>0.58288919737243683</v>
      </c>
      <c r="F173" t="s">
        <v>11</v>
      </c>
      <c r="G173">
        <v>2065</v>
      </c>
      <c r="H173">
        <v>11.343999999999999</v>
      </c>
      <c r="I173">
        <v>0.79772324085751611</v>
      </c>
    </row>
    <row r="174" spans="1:9">
      <c r="A174" t="s">
        <v>4</v>
      </c>
      <c r="B174">
        <f t="shared" si="23"/>
        <v>2050</v>
      </c>
      <c r="C174">
        <f t="shared" si="18"/>
        <v>12.7072</v>
      </c>
      <c r="D174">
        <f t="shared" si="19"/>
        <v>0.41641101988072032</v>
      </c>
      <c r="F174" t="s">
        <v>4</v>
      </c>
      <c r="G174">
        <v>2050</v>
      </c>
      <c r="H174">
        <v>12.7072</v>
      </c>
      <c r="I174">
        <v>0.41641101988072032</v>
      </c>
    </row>
    <row r="175" spans="1:9">
      <c r="A175" t="s">
        <v>5</v>
      </c>
      <c r="B175">
        <f t="shared" si="23"/>
        <v>2050</v>
      </c>
      <c r="C175">
        <f t="shared" si="18"/>
        <v>5.7818199999999997</v>
      </c>
      <c r="D175">
        <f t="shared" si="19"/>
        <v>0.34134386191824645</v>
      </c>
      <c r="F175" t="s">
        <v>5</v>
      </c>
      <c r="G175">
        <v>2080</v>
      </c>
      <c r="H175">
        <v>12.913500000000001</v>
      </c>
      <c r="I175">
        <v>0.14431766924747785</v>
      </c>
    </row>
    <row r="176" spans="1:9">
      <c r="A176" t="s">
        <v>6</v>
      </c>
      <c r="B176">
        <f t="shared" si="23"/>
        <v>2050</v>
      </c>
      <c r="C176">
        <f t="shared" si="18"/>
        <v>3.87798</v>
      </c>
      <c r="D176">
        <f t="shared" si="19"/>
        <v>0.86087126027675531</v>
      </c>
      <c r="F176" t="s">
        <v>10</v>
      </c>
      <c r="G176">
        <v>2080</v>
      </c>
      <c r="H176">
        <v>12.9535</v>
      </c>
      <c r="I176">
        <v>0.55582579387132391</v>
      </c>
    </row>
    <row r="177" spans="1:9">
      <c r="A177" t="s">
        <v>7</v>
      </c>
      <c r="B177">
        <f t="shared" si="23"/>
        <v>2050</v>
      </c>
      <c r="C177">
        <f t="shared" si="18"/>
        <v>49.6738</v>
      </c>
      <c r="D177">
        <f t="shared" si="19"/>
        <v>0.36687180409583769</v>
      </c>
      <c r="F177" t="s">
        <v>8</v>
      </c>
      <c r="G177">
        <v>2020</v>
      </c>
      <c r="H177">
        <v>14.459899999999999</v>
      </c>
      <c r="I177">
        <v>0.76671550722890702</v>
      </c>
    </row>
    <row r="178" spans="1:9">
      <c r="A178" t="s">
        <v>8</v>
      </c>
      <c r="B178">
        <f t="shared" si="23"/>
        <v>2050</v>
      </c>
      <c r="C178">
        <f t="shared" si="18"/>
        <v>23.650700000000001</v>
      </c>
      <c r="D178">
        <f t="shared" si="19"/>
        <v>0.44109093487392764</v>
      </c>
      <c r="F178" t="s">
        <v>9</v>
      </c>
      <c r="G178">
        <v>2080</v>
      </c>
      <c r="H178">
        <v>16.2193</v>
      </c>
      <c r="I178">
        <v>0.91446238606893837</v>
      </c>
    </row>
    <row r="179" spans="1:9">
      <c r="A179" t="s">
        <v>9</v>
      </c>
      <c r="B179">
        <f t="shared" si="23"/>
        <v>2050</v>
      </c>
      <c r="C179">
        <f t="shared" si="18"/>
        <v>7.6504500000000002</v>
      </c>
      <c r="D179">
        <f t="shared" si="19"/>
        <v>1.3664331751658165</v>
      </c>
      <c r="F179" t="s">
        <v>3</v>
      </c>
      <c r="G179">
        <v>2065</v>
      </c>
      <c r="H179">
        <v>16.775300000000001</v>
      </c>
      <c r="I179">
        <v>0.41090344687162922</v>
      </c>
    </row>
    <row r="180" spans="1:9">
      <c r="A180" t="s">
        <v>10</v>
      </c>
      <c r="B180">
        <f t="shared" si="23"/>
        <v>2050</v>
      </c>
      <c r="C180">
        <f t="shared" si="18"/>
        <v>7.84117</v>
      </c>
      <c r="D180">
        <f t="shared" si="19"/>
        <v>0.99597278247935417</v>
      </c>
      <c r="F180" t="s">
        <v>10</v>
      </c>
      <c r="G180">
        <v>2095</v>
      </c>
      <c r="H180">
        <v>16.863</v>
      </c>
      <c r="I180">
        <v>0.43719146665825576</v>
      </c>
    </row>
    <row r="181" spans="1:9">
      <c r="A181" t="s">
        <v>11</v>
      </c>
      <c r="B181">
        <f t="shared" si="23"/>
        <v>2050</v>
      </c>
      <c r="C181">
        <f t="shared" si="18"/>
        <v>6.8580500000000004</v>
      </c>
      <c r="D181">
        <f t="shared" si="19"/>
        <v>1.0921710543363703</v>
      </c>
      <c r="F181" t="s">
        <v>11</v>
      </c>
      <c r="G181">
        <v>2080</v>
      </c>
      <c r="H181">
        <v>17.822199999999999</v>
      </c>
      <c r="I181">
        <v>0.50013763798383182</v>
      </c>
    </row>
    <row r="182" spans="1:9">
      <c r="A182" t="s">
        <v>12</v>
      </c>
      <c r="B182">
        <f t="shared" si="23"/>
        <v>2050</v>
      </c>
      <c r="C182">
        <f t="shared" si="18"/>
        <v>48.6143</v>
      </c>
      <c r="D182">
        <f t="shared" si="19"/>
        <v>0.62664347279987875</v>
      </c>
      <c r="F182" t="s">
        <v>6</v>
      </c>
      <c r="G182">
        <v>2095</v>
      </c>
      <c r="H182">
        <v>17.885400000000001</v>
      </c>
      <c r="I182">
        <v>0.4663475564118354</v>
      </c>
    </row>
    <row r="183" spans="1:9">
      <c r="A183" t="s">
        <v>13</v>
      </c>
      <c r="B183">
        <f t="shared" si="23"/>
        <v>2050</v>
      </c>
      <c r="C183">
        <f t="shared" si="18"/>
        <v>26.802199999999999</v>
      </c>
      <c r="D183">
        <f t="shared" si="19"/>
        <v>0.32677568124308787</v>
      </c>
      <c r="F183" t="s">
        <v>8</v>
      </c>
      <c r="G183">
        <v>2035</v>
      </c>
      <c r="H183">
        <v>18.151299999999999</v>
      </c>
      <c r="I183">
        <v>0.61343234779595202</v>
      </c>
    </row>
    <row r="184" spans="1:9">
      <c r="A184" t="s">
        <v>0</v>
      </c>
      <c r="B184">
        <f t="shared" si="23"/>
        <v>2065</v>
      </c>
      <c r="C184">
        <f t="shared" si="18"/>
        <v>2.1478999999999999</v>
      </c>
      <c r="D184">
        <f t="shared" si="19"/>
        <v>0.98372593127526442</v>
      </c>
      <c r="F184" t="s">
        <v>13</v>
      </c>
      <c r="G184">
        <v>2020</v>
      </c>
      <c r="H184">
        <v>18.615600000000001</v>
      </c>
      <c r="I184">
        <v>0.71841692681238656</v>
      </c>
    </row>
    <row r="185" spans="1:9">
      <c r="A185" t="s">
        <v>1</v>
      </c>
      <c r="B185">
        <f t="shared" si="23"/>
        <v>2065</v>
      </c>
      <c r="C185">
        <f t="shared" si="18"/>
        <v>37.696199999999997</v>
      </c>
      <c r="D185">
        <f t="shared" si="19"/>
        <v>0.40911806752969898</v>
      </c>
      <c r="F185" t="s">
        <v>5</v>
      </c>
      <c r="G185">
        <v>2095</v>
      </c>
      <c r="H185">
        <v>19.0365</v>
      </c>
      <c r="I185">
        <v>0.22533892607827991</v>
      </c>
    </row>
    <row r="186" spans="1:9">
      <c r="A186" t="s">
        <v>2</v>
      </c>
      <c r="B186">
        <f t="shared" si="23"/>
        <v>2065</v>
      </c>
      <c r="C186">
        <f t="shared" si="18"/>
        <v>41.233199999999997</v>
      </c>
      <c r="D186">
        <f t="shared" si="19"/>
        <v>0.13782223348784003</v>
      </c>
      <c r="F186" t="s">
        <v>4</v>
      </c>
      <c r="G186">
        <v>2065</v>
      </c>
      <c r="H186">
        <v>19.1111</v>
      </c>
      <c r="I186">
        <v>0.10406673807224667</v>
      </c>
    </row>
    <row r="187" spans="1:9">
      <c r="A187" t="s">
        <v>3</v>
      </c>
      <c r="B187">
        <f t="shared" si="23"/>
        <v>2065</v>
      </c>
      <c r="C187">
        <f t="shared" si="18"/>
        <v>16.775300000000001</v>
      </c>
      <c r="D187">
        <f t="shared" si="19"/>
        <v>0.41090344687162922</v>
      </c>
      <c r="F187" t="s">
        <v>1</v>
      </c>
      <c r="G187">
        <v>2020</v>
      </c>
      <c r="H187">
        <v>21.641999999999999</v>
      </c>
      <c r="I187">
        <v>1.4503361957037204</v>
      </c>
    </row>
    <row r="188" spans="1:9">
      <c r="A188" t="s">
        <v>4</v>
      </c>
      <c r="B188">
        <f t="shared" si="23"/>
        <v>2065</v>
      </c>
      <c r="C188">
        <f t="shared" si="18"/>
        <v>19.1111</v>
      </c>
      <c r="D188">
        <f t="shared" si="19"/>
        <v>0.10406673807224667</v>
      </c>
      <c r="F188" t="s">
        <v>13</v>
      </c>
      <c r="G188">
        <v>2035</v>
      </c>
      <c r="H188">
        <v>22.320799999999998</v>
      </c>
      <c r="I188">
        <v>0.5525835802209238</v>
      </c>
    </row>
    <row r="189" spans="1:9">
      <c r="A189" t="s">
        <v>5</v>
      </c>
      <c r="B189">
        <f t="shared" si="23"/>
        <v>2065</v>
      </c>
      <c r="C189">
        <f t="shared" si="18"/>
        <v>8.7001500000000007</v>
      </c>
      <c r="D189">
        <f t="shared" si="19"/>
        <v>0.19142063030983705</v>
      </c>
      <c r="F189" t="s">
        <v>2</v>
      </c>
      <c r="G189">
        <v>2020</v>
      </c>
      <c r="H189">
        <v>23.5379</v>
      </c>
      <c r="I189">
        <v>0.80930590815396852</v>
      </c>
    </row>
    <row r="190" spans="1:9">
      <c r="A190" t="s">
        <v>6</v>
      </c>
      <c r="B190">
        <f t="shared" si="23"/>
        <v>2065</v>
      </c>
      <c r="C190">
        <f t="shared" si="18"/>
        <v>6.7849000000000004</v>
      </c>
      <c r="D190">
        <f t="shared" si="19"/>
        <v>0.74824827023001106</v>
      </c>
      <c r="F190" t="s">
        <v>8</v>
      </c>
      <c r="G190">
        <v>2050</v>
      </c>
      <c r="H190">
        <v>23.650700000000001</v>
      </c>
      <c r="I190">
        <v>0.44109093487392764</v>
      </c>
    </row>
    <row r="191" spans="1:9">
      <c r="A191" t="s">
        <v>7</v>
      </c>
      <c r="B191">
        <f t="shared" si="23"/>
        <v>2065</v>
      </c>
      <c r="C191">
        <f t="shared" si="18"/>
        <v>60.623199999999997</v>
      </c>
      <c r="D191">
        <f t="shared" si="19"/>
        <v>3.7360488911087945E-2</v>
      </c>
      <c r="F191" t="s">
        <v>9</v>
      </c>
      <c r="G191">
        <v>2095</v>
      </c>
      <c r="H191">
        <v>24.158000000000001</v>
      </c>
      <c r="I191">
        <v>0.64160168386299066</v>
      </c>
    </row>
    <row r="192" spans="1:9">
      <c r="A192" t="s">
        <v>8</v>
      </c>
      <c r="B192">
        <f t="shared" si="23"/>
        <v>2065</v>
      </c>
      <c r="C192">
        <f t="shared" si="18"/>
        <v>30.6111</v>
      </c>
      <c r="D192">
        <f t="shared" si="19"/>
        <v>0.29173766965831183</v>
      </c>
      <c r="F192" t="s">
        <v>1</v>
      </c>
      <c r="G192">
        <v>2035</v>
      </c>
      <c r="H192">
        <v>25.845500000000001</v>
      </c>
      <c r="I192">
        <v>1.1932029992043771</v>
      </c>
    </row>
    <row r="193" spans="1:9">
      <c r="A193" t="s">
        <v>9</v>
      </c>
      <c r="B193">
        <f t="shared" si="23"/>
        <v>2065</v>
      </c>
      <c r="C193">
        <f t="shared" si="18"/>
        <v>10.614699999999999</v>
      </c>
      <c r="D193">
        <f t="shared" si="19"/>
        <v>1.1059112371411199</v>
      </c>
      <c r="F193" t="s">
        <v>3</v>
      </c>
      <c r="G193">
        <v>2080</v>
      </c>
      <c r="H193">
        <v>26.033000000000001</v>
      </c>
      <c r="I193">
        <v>0.28046596854837208</v>
      </c>
    </row>
    <row r="194" spans="1:9">
      <c r="A194" t="s">
        <v>10</v>
      </c>
      <c r="B194">
        <f t="shared" si="23"/>
        <v>2065</v>
      </c>
      <c r="C194">
        <f t="shared" si="18"/>
        <v>9.8821999999999992</v>
      </c>
      <c r="D194">
        <f t="shared" si="19"/>
        <v>0.80613524088592081</v>
      </c>
      <c r="F194" t="s">
        <v>13</v>
      </c>
      <c r="G194">
        <v>2050</v>
      </c>
      <c r="H194">
        <v>26.802199999999999</v>
      </c>
      <c r="I194">
        <v>0.32677568124308787</v>
      </c>
    </row>
    <row r="195" spans="1:9">
      <c r="A195" t="s">
        <v>11</v>
      </c>
      <c r="B195">
        <f t="shared" si="23"/>
        <v>2065</v>
      </c>
      <c r="C195">
        <f t="shared" si="18"/>
        <v>11.343999999999999</v>
      </c>
      <c r="D195">
        <f t="shared" si="19"/>
        <v>0.79772324085751611</v>
      </c>
      <c r="F195" t="s">
        <v>11</v>
      </c>
      <c r="G195">
        <v>2095</v>
      </c>
      <c r="H195">
        <v>27.1723</v>
      </c>
      <c r="I195">
        <v>0.20586480393674672</v>
      </c>
    </row>
    <row r="196" spans="1:9">
      <c r="A196" t="s">
        <v>12</v>
      </c>
      <c r="B196">
        <f t="shared" si="23"/>
        <v>2065</v>
      </c>
      <c r="C196">
        <f t="shared" si="18"/>
        <v>58.485300000000002</v>
      </c>
      <c r="D196">
        <f t="shared" si="19"/>
        <v>0.42462914984886685</v>
      </c>
      <c r="F196" t="s">
        <v>2</v>
      </c>
      <c r="G196">
        <v>2035</v>
      </c>
      <c r="H196">
        <v>27.840599999999998</v>
      </c>
      <c r="I196">
        <v>0.52579572085998716</v>
      </c>
    </row>
    <row r="197" spans="1:9">
      <c r="A197" t="s">
        <v>13</v>
      </c>
      <c r="B197">
        <f t="shared" si="23"/>
        <v>2065</v>
      </c>
      <c r="C197">
        <f t="shared" si="18"/>
        <v>32.2836</v>
      </c>
      <c r="D197">
        <f t="shared" si="19"/>
        <v>0.20884557263685338</v>
      </c>
      <c r="F197" t="s">
        <v>4</v>
      </c>
      <c r="G197">
        <v>2080</v>
      </c>
      <c r="H197">
        <v>29.026</v>
      </c>
      <c r="I197">
        <v>-4.255459180218342E-2</v>
      </c>
    </row>
    <row r="198" spans="1:9">
      <c r="A198" t="s">
        <v>0</v>
      </c>
      <c r="B198">
        <f t="shared" si="23"/>
        <v>2080</v>
      </c>
      <c r="C198">
        <f t="shared" si="18"/>
        <v>3.4806400000000002</v>
      </c>
      <c r="D198">
        <f t="shared" si="19"/>
        <v>0.82261774667995013</v>
      </c>
      <c r="F198" t="s">
        <v>8</v>
      </c>
      <c r="G198">
        <v>2065</v>
      </c>
      <c r="H198">
        <v>30.6111</v>
      </c>
      <c r="I198">
        <v>0.29173766965831183</v>
      </c>
    </row>
    <row r="199" spans="1:9">
      <c r="A199" t="s">
        <v>1</v>
      </c>
      <c r="B199">
        <f t="shared" si="23"/>
        <v>2080</v>
      </c>
      <c r="C199">
        <f t="shared" si="18"/>
        <v>44.809199999999997</v>
      </c>
      <c r="D199">
        <f t="shared" si="19"/>
        <v>8.8991912383276375E-2</v>
      </c>
      <c r="F199" t="s">
        <v>1</v>
      </c>
      <c r="G199">
        <v>2050</v>
      </c>
      <c r="H199">
        <v>31.351600000000001</v>
      </c>
      <c r="I199">
        <v>0.75260605960873994</v>
      </c>
    </row>
    <row r="200" spans="1:9">
      <c r="A200" t="s">
        <v>2</v>
      </c>
      <c r="B200">
        <f t="shared" si="23"/>
        <v>2080</v>
      </c>
      <c r="C200">
        <f t="shared" si="18"/>
        <v>50.223500000000001</v>
      </c>
      <c r="D200">
        <f t="shared" si="19"/>
        <v>7.7813138923902833E-2</v>
      </c>
      <c r="F200" t="s">
        <v>13</v>
      </c>
      <c r="G200">
        <v>2065</v>
      </c>
      <c r="H200">
        <v>32.2836</v>
      </c>
      <c r="I200">
        <v>0.20884557263685338</v>
      </c>
    </row>
    <row r="201" spans="1:9">
      <c r="A201" t="s">
        <v>3</v>
      </c>
      <c r="B201">
        <f t="shared" si="23"/>
        <v>2080</v>
      </c>
      <c r="C201">
        <f t="shared" si="18"/>
        <v>26.033000000000001</v>
      </c>
      <c r="D201">
        <f t="shared" si="19"/>
        <v>0.28046596854837208</v>
      </c>
      <c r="F201" t="s">
        <v>2</v>
      </c>
      <c r="G201">
        <v>2050</v>
      </c>
      <c r="H201">
        <v>33.9497</v>
      </c>
      <c r="I201">
        <v>0.20679829795216603</v>
      </c>
    </row>
    <row r="202" spans="1:9">
      <c r="A202" t="s">
        <v>4</v>
      </c>
      <c r="B202">
        <f t="shared" si="23"/>
        <v>2080</v>
      </c>
      <c r="C202">
        <f t="shared" si="18"/>
        <v>29.026</v>
      </c>
      <c r="D202">
        <f t="shared" si="19"/>
        <v>-4.255459180218342E-2</v>
      </c>
      <c r="F202" t="s">
        <v>12</v>
      </c>
      <c r="G202">
        <v>2020</v>
      </c>
      <c r="H202">
        <v>34.077599999999997</v>
      </c>
      <c r="I202">
        <v>0.89830672686800672</v>
      </c>
    </row>
    <row r="203" spans="1:9">
      <c r="A203" t="s">
        <v>5</v>
      </c>
      <c r="B203">
        <f t="shared" si="23"/>
        <v>2080</v>
      </c>
      <c r="C203">
        <f t="shared" si="18"/>
        <v>12.913500000000001</v>
      </c>
      <c r="D203">
        <f t="shared" si="19"/>
        <v>0.14431766924747785</v>
      </c>
      <c r="F203" t="s">
        <v>7</v>
      </c>
      <c r="G203">
        <v>2020</v>
      </c>
      <c r="H203">
        <v>34.573799999999999</v>
      </c>
      <c r="I203">
        <v>0.95351585259670801</v>
      </c>
    </row>
    <row r="204" spans="1:9">
      <c r="A204" t="s">
        <v>6</v>
      </c>
      <c r="B204">
        <f t="shared" si="23"/>
        <v>2080</v>
      </c>
      <c r="C204">
        <f t="shared" si="18"/>
        <v>11.1152</v>
      </c>
      <c r="D204">
        <f t="shared" si="19"/>
        <v>0.61488669932828355</v>
      </c>
      <c r="F204" t="s">
        <v>3</v>
      </c>
      <c r="G204">
        <v>2095</v>
      </c>
      <c r="H204">
        <v>37.4133</v>
      </c>
      <c r="I204">
        <v>-4.4054328313070962E-2</v>
      </c>
    </row>
    <row r="205" spans="1:9">
      <c r="A205" t="s">
        <v>7</v>
      </c>
      <c r="B205">
        <f t="shared" si="23"/>
        <v>2080</v>
      </c>
      <c r="C205">
        <f t="shared" si="18"/>
        <v>73.875900000000001</v>
      </c>
      <c r="D205">
        <f t="shared" si="19"/>
        <v>-0.21111253584696199</v>
      </c>
      <c r="F205" t="s">
        <v>1</v>
      </c>
      <c r="G205">
        <v>2065</v>
      </c>
      <c r="H205">
        <v>37.696199999999997</v>
      </c>
      <c r="I205">
        <v>0.40911806752969898</v>
      </c>
    </row>
    <row r="206" spans="1:9">
      <c r="A206" t="s">
        <v>8</v>
      </c>
      <c r="B206">
        <f t="shared" si="23"/>
        <v>2080</v>
      </c>
      <c r="C206">
        <f t="shared" si="18"/>
        <v>39.6357</v>
      </c>
      <c r="D206">
        <f t="shared" si="19"/>
        <v>3.9885960899711456E-3</v>
      </c>
      <c r="F206" t="s">
        <v>13</v>
      </c>
      <c r="G206">
        <v>2080</v>
      </c>
      <c r="H206">
        <v>39.5214</v>
      </c>
      <c r="I206">
        <v>0.1145214218367986</v>
      </c>
    </row>
    <row r="207" spans="1:9">
      <c r="A207" t="s">
        <v>9</v>
      </c>
      <c r="B207">
        <f t="shared" si="23"/>
        <v>2080</v>
      </c>
      <c r="C207">
        <f t="shared" ref="C207:C225" si="24">INDEX($D$108:$X$121,MATCH($A207,$C$108:$C$121,0),MATCH($B207,$D$107:$X$107,0))</f>
        <v>16.2193</v>
      </c>
      <c r="D207">
        <f t="shared" ref="D207:D225" si="25">INDEX($E$125:$W$138,MATCH($A207,$B$125:$B$138,0),MATCH($B207,$E$124:$W$124,0))</f>
        <v>0.91446238606893837</v>
      </c>
      <c r="F207" t="s">
        <v>8</v>
      </c>
      <c r="G207">
        <v>2080</v>
      </c>
      <c r="H207">
        <v>39.6357</v>
      </c>
      <c r="I207">
        <v>3.9885960899711456E-3</v>
      </c>
    </row>
    <row r="208" spans="1:9">
      <c r="A208" t="s">
        <v>10</v>
      </c>
      <c r="B208">
        <f t="shared" si="23"/>
        <v>2080</v>
      </c>
      <c r="C208">
        <f t="shared" si="24"/>
        <v>12.9535</v>
      </c>
      <c r="D208">
        <f t="shared" si="25"/>
        <v>0.55582579387132391</v>
      </c>
      <c r="F208" t="s">
        <v>12</v>
      </c>
      <c r="G208">
        <v>2035</v>
      </c>
      <c r="H208">
        <v>40.246499999999997</v>
      </c>
      <c r="I208">
        <v>0.85977065800154884</v>
      </c>
    </row>
    <row r="209" spans="1:9">
      <c r="A209" t="s">
        <v>11</v>
      </c>
      <c r="B209">
        <f t="shared" si="23"/>
        <v>2080</v>
      </c>
      <c r="C209">
        <f t="shared" si="24"/>
        <v>17.822199999999999</v>
      </c>
      <c r="D209">
        <f t="shared" si="25"/>
        <v>0.50013763798383182</v>
      </c>
      <c r="F209" t="s">
        <v>7</v>
      </c>
      <c r="G209">
        <v>2035</v>
      </c>
      <c r="H209">
        <v>41.1297</v>
      </c>
      <c r="I209">
        <v>0.607070888164296</v>
      </c>
    </row>
    <row r="210" spans="1:9">
      <c r="A210" t="s">
        <v>12</v>
      </c>
      <c r="B210">
        <f t="shared" si="23"/>
        <v>2080</v>
      </c>
      <c r="C210">
        <f t="shared" si="24"/>
        <v>71.755700000000004</v>
      </c>
      <c r="D210">
        <f t="shared" si="25"/>
        <v>0.26540159871016888</v>
      </c>
      <c r="F210" t="s">
        <v>2</v>
      </c>
      <c r="G210">
        <v>2065</v>
      </c>
      <c r="H210">
        <v>41.233199999999997</v>
      </c>
      <c r="I210">
        <v>0.13782223348784003</v>
      </c>
    </row>
    <row r="211" spans="1:9">
      <c r="A211" t="s">
        <v>13</v>
      </c>
      <c r="B211">
        <f t="shared" si="23"/>
        <v>2080</v>
      </c>
      <c r="C211">
        <f t="shared" si="24"/>
        <v>39.5214</v>
      </c>
      <c r="D211">
        <f t="shared" si="25"/>
        <v>0.1145214218367986</v>
      </c>
      <c r="F211" t="s">
        <v>4</v>
      </c>
      <c r="G211">
        <v>2095</v>
      </c>
      <c r="H211">
        <v>42.788800000000002</v>
      </c>
      <c r="I211">
        <v>2.4507896359963508E-2</v>
      </c>
    </row>
    <row r="212" spans="1:9">
      <c r="A212" t="s">
        <v>0</v>
      </c>
      <c r="B212">
        <f t="shared" si="23"/>
        <v>2095</v>
      </c>
      <c r="C212">
        <f t="shared" si="24"/>
        <v>5.5540099999999999</v>
      </c>
      <c r="D212">
        <f t="shared" si="25"/>
        <v>0.68693453088304834</v>
      </c>
      <c r="F212" t="s">
        <v>1</v>
      </c>
      <c r="G212">
        <v>2080</v>
      </c>
      <c r="H212">
        <v>44.809199999999997</v>
      </c>
      <c r="I212">
        <v>8.8991912383276375E-2</v>
      </c>
    </row>
    <row r="213" spans="1:9">
      <c r="A213" t="s">
        <v>1</v>
      </c>
      <c r="B213">
        <f t="shared" si="23"/>
        <v>2095</v>
      </c>
      <c r="C213">
        <f t="shared" si="24"/>
        <v>53.8307</v>
      </c>
      <c r="D213">
        <f t="shared" si="25"/>
        <v>6.3341931308467294E-3</v>
      </c>
      <c r="F213" t="s">
        <v>13</v>
      </c>
      <c r="G213">
        <v>2095</v>
      </c>
      <c r="H213">
        <v>47.972200000000001</v>
      </c>
      <c r="I213">
        <v>0.25059942425724158</v>
      </c>
    </row>
    <row r="214" spans="1:9">
      <c r="A214" t="s">
        <v>2</v>
      </c>
      <c r="B214">
        <f t="shared" si="23"/>
        <v>2095</v>
      </c>
      <c r="C214">
        <f t="shared" si="24"/>
        <v>61.6952</v>
      </c>
      <c r="D214">
        <f t="shared" si="25"/>
        <v>1.6663468310695723E-2</v>
      </c>
      <c r="F214" t="s">
        <v>12</v>
      </c>
      <c r="G214">
        <v>2050</v>
      </c>
      <c r="H214">
        <v>48.6143</v>
      </c>
      <c r="I214">
        <v>0.62664347279987875</v>
      </c>
    </row>
    <row r="215" spans="1:9">
      <c r="A215" t="s">
        <v>3</v>
      </c>
      <c r="B215">
        <f t="shared" si="23"/>
        <v>2095</v>
      </c>
      <c r="C215">
        <f t="shared" si="24"/>
        <v>37.4133</v>
      </c>
      <c r="D215">
        <f t="shared" si="25"/>
        <v>-4.4054328313070962E-2</v>
      </c>
      <c r="F215" t="s">
        <v>7</v>
      </c>
      <c r="G215">
        <v>2050</v>
      </c>
      <c r="H215">
        <v>49.6738</v>
      </c>
      <c r="I215">
        <v>0.36687180409583769</v>
      </c>
    </row>
    <row r="216" spans="1:9">
      <c r="A216" t="s">
        <v>4</v>
      </c>
      <c r="B216">
        <f t="shared" si="23"/>
        <v>2095</v>
      </c>
      <c r="C216">
        <f t="shared" si="24"/>
        <v>42.788800000000002</v>
      </c>
      <c r="D216">
        <f t="shared" si="25"/>
        <v>2.4507896359963508E-2</v>
      </c>
      <c r="F216" t="s">
        <v>2</v>
      </c>
      <c r="G216">
        <v>2080</v>
      </c>
      <c r="H216">
        <v>50.223500000000001</v>
      </c>
      <c r="I216">
        <v>7.7813138923902833E-2</v>
      </c>
    </row>
    <row r="217" spans="1:9">
      <c r="A217" t="s">
        <v>5</v>
      </c>
      <c r="B217">
        <f t="shared" si="23"/>
        <v>2095</v>
      </c>
      <c r="C217">
        <f t="shared" si="24"/>
        <v>19.0365</v>
      </c>
      <c r="D217">
        <f t="shared" si="25"/>
        <v>0.22533892607827991</v>
      </c>
      <c r="F217" t="s">
        <v>8</v>
      </c>
      <c r="G217">
        <v>2095</v>
      </c>
      <c r="H217">
        <v>51.095399999999998</v>
      </c>
      <c r="I217">
        <v>-2.69290318777844E-2</v>
      </c>
    </row>
    <row r="218" spans="1:9">
      <c r="A218" t="s">
        <v>6</v>
      </c>
      <c r="B218">
        <f t="shared" si="23"/>
        <v>2095</v>
      </c>
      <c r="C218">
        <f t="shared" si="24"/>
        <v>17.885400000000001</v>
      </c>
      <c r="D218">
        <f t="shared" si="25"/>
        <v>0.4663475564118354</v>
      </c>
      <c r="F218" t="s">
        <v>1</v>
      </c>
      <c r="G218">
        <v>2095</v>
      </c>
      <c r="H218">
        <v>53.8307</v>
      </c>
      <c r="I218">
        <v>6.3341931308467294E-3</v>
      </c>
    </row>
    <row r="219" spans="1:9">
      <c r="A219" t="s">
        <v>7</v>
      </c>
      <c r="B219">
        <f t="shared" si="23"/>
        <v>2095</v>
      </c>
      <c r="C219">
        <f t="shared" si="24"/>
        <v>89.113399999999999</v>
      </c>
      <c r="D219">
        <f t="shared" si="25"/>
        <v>-0.11950156546240054</v>
      </c>
      <c r="F219" t="s">
        <v>12</v>
      </c>
      <c r="G219">
        <v>2065</v>
      </c>
      <c r="H219">
        <v>58.485300000000002</v>
      </c>
      <c r="I219">
        <v>0.42462914984886685</v>
      </c>
    </row>
    <row r="220" spans="1:9">
      <c r="A220" t="s">
        <v>8</v>
      </c>
      <c r="B220">
        <f t="shared" si="23"/>
        <v>2095</v>
      </c>
      <c r="C220">
        <f t="shared" si="24"/>
        <v>51.095399999999998</v>
      </c>
      <c r="D220">
        <f t="shared" si="25"/>
        <v>-2.69290318777844E-2</v>
      </c>
      <c r="F220" t="s">
        <v>7</v>
      </c>
      <c r="G220">
        <v>2065</v>
      </c>
      <c r="H220">
        <v>60.623199999999997</v>
      </c>
      <c r="I220">
        <v>3.7360488911087945E-2</v>
      </c>
    </row>
    <row r="221" spans="1:9">
      <c r="A221" t="s">
        <v>9</v>
      </c>
      <c r="B221">
        <f t="shared" ref="B221:B225" si="26">B207+15</f>
        <v>2095</v>
      </c>
      <c r="C221">
        <f t="shared" si="24"/>
        <v>24.158000000000001</v>
      </c>
      <c r="D221">
        <f t="shared" si="25"/>
        <v>0.64160168386299066</v>
      </c>
      <c r="F221" t="s">
        <v>2</v>
      </c>
      <c r="G221">
        <v>2095</v>
      </c>
      <c r="H221">
        <v>61.6952</v>
      </c>
      <c r="I221">
        <v>1.6663468310695723E-2</v>
      </c>
    </row>
    <row r="222" spans="1:9">
      <c r="A222" t="s">
        <v>10</v>
      </c>
      <c r="B222">
        <f t="shared" si="26"/>
        <v>2095</v>
      </c>
      <c r="C222">
        <f t="shared" si="24"/>
        <v>16.863</v>
      </c>
      <c r="D222">
        <f t="shared" si="25"/>
        <v>0.43719146665825576</v>
      </c>
      <c r="F222" t="s">
        <v>12</v>
      </c>
      <c r="G222">
        <v>2080</v>
      </c>
      <c r="H222">
        <v>71.755700000000004</v>
      </c>
      <c r="I222">
        <v>0.26540159871016888</v>
      </c>
    </row>
    <row r="223" spans="1:9">
      <c r="A223" t="s">
        <v>11</v>
      </c>
      <c r="B223">
        <f t="shared" si="26"/>
        <v>2095</v>
      </c>
      <c r="C223">
        <f t="shared" si="24"/>
        <v>27.1723</v>
      </c>
      <c r="D223">
        <f t="shared" si="25"/>
        <v>0.20586480393674672</v>
      </c>
      <c r="F223" t="s">
        <v>7</v>
      </c>
      <c r="G223">
        <v>2080</v>
      </c>
      <c r="H223">
        <v>73.875900000000001</v>
      </c>
      <c r="I223">
        <v>-0.21111253584696199</v>
      </c>
    </row>
    <row r="224" spans="1:9">
      <c r="A224" t="s">
        <v>12</v>
      </c>
      <c r="B224">
        <f t="shared" si="26"/>
        <v>2095</v>
      </c>
      <c r="C224">
        <f t="shared" si="24"/>
        <v>88.518600000000006</v>
      </c>
      <c r="D224">
        <f t="shared" si="25"/>
        <v>0.22725143881919158</v>
      </c>
      <c r="F224" t="s">
        <v>12</v>
      </c>
      <c r="G224">
        <v>2095</v>
      </c>
      <c r="H224">
        <v>88.518600000000006</v>
      </c>
      <c r="I224">
        <v>0.22725143881919158</v>
      </c>
    </row>
    <row r="225" spans="1:9">
      <c r="A225" t="s">
        <v>13</v>
      </c>
      <c r="B225">
        <f t="shared" si="26"/>
        <v>2095</v>
      </c>
      <c r="C225">
        <f t="shared" si="24"/>
        <v>47.972200000000001</v>
      </c>
      <c r="D225">
        <f t="shared" si="25"/>
        <v>0.25059942425724158</v>
      </c>
      <c r="F225" t="s">
        <v>7</v>
      </c>
      <c r="G225">
        <v>2095</v>
      </c>
      <c r="H225">
        <v>89.113399999999999</v>
      </c>
      <c r="I225">
        <v>-0.11950156546240054</v>
      </c>
    </row>
  </sheetData>
  <sortState ref="F142:I225">
    <sortCondition ref="H142:H2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3" sqref="E33"/>
    </sheetView>
  </sheetViews>
  <sheetFormatPr baseColWidth="10" defaultRowHeight="15" x14ac:dyDescent="0"/>
  <cols>
    <col min="1" max="1" width="17.1640625" bestFit="1" customWidth="1"/>
  </cols>
  <sheetData>
    <row r="1" spans="1:2">
      <c r="A1" t="s">
        <v>31</v>
      </c>
      <c r="B1" t="s">
        <v>24</v>
      </c>
    </row>
    <row r="2" spans="1:2">
      <c r="A2">
        <v>0</v>
      </c>
      <c r="B2">
        <v>1.25</v>
      </c>
    </row>
    <row r="3" spans="1:2">
      <c r="A3">
        <v>2.5</v>
      </c>
      <c r="B3">
        <v>1</v>
      </c>
    </row>
    <row r="4" spans="1:2">
      <c r="A4">
        <v>5</v>
      </c>
      <c r="B4">
        <v>0.85</v>
      </c>
    </row>
    <row r="5" spans="1:2">
      <c r="A5">
        <v>10</v>
      </c>
      <c r="B5">
        <v>0.7</v>
      </c>
    </row>
    <row r="6" spans="1:2">
      <c r="A6">
        <v>15</v>
      </c>
      <c r="B6">
        <v>0.6</v>
      </c>
    </row>
    <row r="7" spans="1:2">
      <c r="A7">
        <v>20</v>
      </c>
      <c r="B7">
        <v>0.5</v>
      </c>
    </row>
    <row r="8" spans="1:2">
      <c r="A8">
        <v>25</v>
      </c>
      <c r="B8">
        <v>0.4</v>
      </c>
    </row>
    <row r="9" spans="1:2">
      <c r="A9">
        <v>30</v>
      </c>
      <c r="B9">
        <v>0.33</v>
      </c>
    </row>
    <row r="10" spans="1:2">
      <c r="A10">
        <v>35</v>
      </c>
      <c r="B10">
        <v>0.27</v>
      </c>
    </row>
    <row r="11" spans="1:2">
      <c r="A11">
        <v>40</v>
      </c>
      <c r="B11">
        <v>0.2</v>
      </c>
    </row>
    <row r="12" spans="1:2">
      <c r="A12">
        <v>45</v>
      </c>
      <c r="B12">
        <v>0.15</v>
      </c>
    </row>
    <row r="13" spans="1:2">
      <c r="A13">
        <v>50</v>
      </c>
      <c r="B13">
        <v>0.1</v>
      </c>
    </row>
    <row r="14" spans="1:2">
      <c r="A14">
        <v>55</v>
      </c>
      <c r="B14">
        <v>0.05</v>
      </c>
    </row>
    <row r="15" spans="1:2">
      <c r="A15">
        <v>60</v>
      </c>
      <c r="B1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ind_calcsoutput</vt:lpstr>
      <vt:lpstr>ind_calcs_GDP</vt:lpstr>
      <vt:lpstr>A32.inc_elas.csv</vt:lpstr>
      <vt:lpstr>cement_calcs</vt:lpstr>
      <vt:lpstr>cement_calcs_output</vt:lpstr>
      <vt:lpstr>A321.inc_elas_output.csv</vt:lpstr>
      <vt:lpstr>A321.inc_elas.csv</vt:lpstr>
      <vt:lpstr>bld_calcs</vt:lpstr>
      <vt:lpstr>A42.inc_elas.csv</vt:lpstr>
      <vt:lpstr>trn_calcs</vt:lpstr>
      <vt:lpstr>A52.inc_elas.csv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2013-08-06T21:22:51Z</dcterms:created>
  <dcterms:modified xsi:type="dcterms:W3CDTF">2014-02-23T04:35:11Z</dcterms:modified>
</cp:coreProperties>
</file>