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defaultThemeVersion="124226"/>
  <bookViews>
    <workbookView xWindow="360" yWindow="870" windowWidth="19320" windowHeight="6255" tabRatio="500"/>
  </bookViews>
  <sheets>
    <sheet name="all" sheetId="2" r:id="rId1"/>
  </sheets>
  <externalReferences>
    <externalReference r:id="rId2"/>
  </externalReferences>
  <definedNames>
    <definedName name="Build1ft">[1]Data!#REF!</definedName>
    <definedName name="Build2ft">[1]Data!#REF!</definedName>
    <definedName name="Build4ft">[1]Data!#REF!</definedName>
    <definedName name="Build5ft">[1]Data!#REF!</definedName>
    <definedName name="Build6ft">[1]Data!#REF!</definedName>
    <definedName name="Build7ft">[1]Data!#REF!</definedName>
  </definedNames>
  <calcPr calcId="145621"/>
</workbook>
</file>

<file path=xl/calcChain.xml><?xml version="1.0" encoding="utf-8"?>
<calcChain xmlns="http://schemas.openxmlformats.org/spreadsheetml/2006/main">
  <c r="T73" i="2" l="1"/>
  <c r="T75" i="2"/>
  <c r="T72" i="2" l="1"/>
  <c r="T71" i="2"/>
  <c r="T76" i="2"/>
  <c r="T74" i="2"/>
  <c r="W75" i="2"/>
  <c r="W76" i="2"/>
  <c r="W72" i="2"/>
  <c r="W59" i="2" l="1"/>
  <c r="W53" i="2" l="1"/>
  <c r="W22" i="2" l="1"/>
  <c r="W24" i="2"/>
  <c r="W42" i="2" l="1"/>
  <c r="W39" i="2"/>
  <c r="AN82" i="2"/>
  <c r="AO82" i="2"/>
  <c r="AP82" i="2"/>
  <c r="AQ82" i="2"/>
  <c r="AR82" i="2"/>
  <c r="AS82" i="2"/>
  <c r="AT82" i="2"/>
  <c r="AU82" i="2"/>
  <c r="AV82" i="2"/>
  <c r="AM82" i="2"/>
  <c r="AL82" i="2"/>
  <c r="AK82" i="2"/>
  <c r="W21" i="2"/>
  <c r="W20" i="2"/>
  <c r="W19" i="2"/>
  <c r="T42" i="2"/>
  <c r="W66" i="2"/>
  <c r="W68" i="2"/>
  <c r="T67" i="2"/>
  <c r="W67" i="2"/>
  <c r="Y67" i="2"/>
  <c r="W12" i="2"/>
  <c r="W30" i="2"/>
  <c r="T30" i="2"/>
  <c r="W31" i="2"/>
  <c r="W29" i="2"/>
  <c r="T31" i="2"/>
  <c r="T29" i="2"/>
  <c r="T28" i="2"/>
  <c r="W28" i="2"/>
  <c r="W25" i="2"/>
  <c r="W51" i="2"/>
  <c r="W50" i="2"/>
  <c r="W33" i="2"/>
  <c r="T33" i="2"/>
  <c r="W41" i="2"/>
  <c r="W40" i="2"/>
  <c r="T41" i="2"/>
  <c r="T40" i="2"/>
  <c r="U88" i="2"/>
  <c r="U87" i="2"/>
  <c r="X88" i="2"/>
  <c r="X87" i="2"/>
  <c r="AL9" i="2"/>
  <c r="AM9" i="2"/>
  <c r="AN9" i="2" s="1"/>
  <c r="AO9" i="2" s="1"/>
  <c r="AP9" i="2" s="1"/>
  <c r="AQ9" i="2" s="1"/>
  <c r="AR9" i="2" s="1"/>
  <c r="AS9" i="2" s="1"/>
  <c r="AT9" i="2" s="1"/>
  <c r="AU9" i="2" s="1"/>
  <c r="AV9" i="2" s="1"/>
  <c r="AW9" i="2" s="1"/>
  <c r="AX9" i="2" s="1"/>
  <c r="AY9" i="2" s="1"/>
  <c r="AZ9" i="2" s="1"/>
  <c r="T25" i="2"/>
  <c r="W23" i="2"/>
  <c r="T24" i="2"/>
  <c r="T23" i="2"/>
  <c r="T22" i="2"/>
  <c r="W69" i="2"/>
  <c r="T12" i="2"/>
  <c r="BQ9" i="2"/>
  <c r="BR9" i="2" s="1"/>
  <c r="BS9" i="2" s="1"/>
  <c r="BT9" i="2" s="1"/>
  <c r="BU9" i="2" s="1"/>
  <c r="BV9" i="2" s="1"/>
  <c r="BW9" i="2" s="1"/>
  <c r="BX9" i="2" s="1"/>
  <c r="BY9" i="2" s="1"/>
  <c r="BZ9" i="2" s="1"/>
  <c r="CA9" i="2" s="1"/>
  <c r="CB9" i="2" s="1"/>
  <c r="CC9" i="2" s="1"/>
  <c r="CD9" i="2" s="1"/>
  <c r="CE9" i="2" s="1"/>
  <c r="BI9" i="2"/>
  <c r="BH9" i="2" s="1"/>
  <c r="BG9" i="2" s="1"/>
  <c r="BF9" i="2" s="1"/>
  <c r="W90" i="2"/>
  <c r="W89" i="2"/>
  <c r="W86" i="2"/>
  <c r="W85" i="2"/>
  <c r="W84" i="2"/>
  <c r="W83" i="2"/>
  <c r="W82" i="2"/>
  <c r="W81" i="2"/>
  <c r="W80" i="2"/>
  <c r="W79" i="2"/>
  <c r="W78" i="2"/>
  <c r="W77" i="2"/>
  <c r="W74" i="2"/>
  <c r="W73" i="2"/>
  <c r="W70" i="2"/>
  <c r="W71" i="2"/>
  <c r="W65" i="2"/>
  <c r="W64" i="2"/>
  <c r="W63" i="2"/>
  <c r="W62" i="2"/>
  <c r="W61" i="2"/>
  <c r="W60" i="2"/>
  <c r="W58" i="2"/>
  <c r="W57" i="2"/>
  <c r="W56" i="2"/>
  <c r="W55" i="2"/>
  <c r="W54" i="2"/>
  <c r="W52" i="2"/>
  <c r="W49" i="2"/>
  <c r="W48" i="2"/>
  <c r="W47" i="2"/>
  <c r="W46" i="2"/>
  <c r="W45" i="2"/>
  <c r="W44" i="2"/>
  <c r="W43" i="2"/>
  <c r="W38" i="2"/>
  <c r="W37" i="2"/>
  <c r="W36" i="2"/>
  <c r="W35" i="2"/>
  <c r="W34" i="2"/>
  <c r="W27" i="2"/>
  <c r="W26" i="2"/>
  <c r="W18" i="2"/>
  <c r="W17" i="2"/>
  <c r="W16" i="2"/>
  <c r="W15" i="2"/>
  <c r="W14" i="2"/>
  <c r="W13" i="2"/>
  <c r="W11" i="2"/>
  <c r="W10" i="2"/>
  <c r="T90" i="2"/>
  <c r="T89" i="2"/>
  <c r="T86" i="2"/>
  <c r="T85" i="2"/>
  <c r="T84" i="2"/>
  <c r="T83" i="2"/>
  <c r="T82" i="2"/>
  <c r="T81" i="2"/>
  <c r="T80" i="2"/>
  <c r="T79" i="2"/>
  <c r="T78" i="2"/>
  <c r="T77" i="2"/>
  <c r="T20" i="2"/>
  <c r="T70" i="2"/>
  <c r="T69" i="2"/>
  <c r="T68" i="2"/>
  <c r="T66" i="2"/>
  <c r="T65" i="2"/>
  <c r="T64" i="2"/>
  <c r="T63" i="2"/>
  <c r="T62" i="2"/>
  <c r="T61" i="2"/>
  <c r="T60" i="2"/>
  <c r="T59" i="2"/>
  <c r="T58" i="2"/>
  <c r="T57" i="2"/>
  <c r="T56" i="2"/>
  <c r="T55" i="2"/>
  <c r="T54" i="2"/>
  <c r="T52" i="2"/>
  <c r="T51" i="2"/>
  <c r="T50" i="2"/>
  <c r="T49" i="2"/>
  <c r="T48" i="2"/>
  <c r="T47" i="2"/>
  <c r="T46" i="2"/>
  <c r="T45" i="2"/>
  <c r="T44" i="2"/>
  <c r="T43" i="2"/>
  <c r="T39" i="2"/>
  <c r="T38" i="2"/>
  <c r="T37" i="2"/>
  <c r="T36" i="2"/>
  <c r="T35" i="2"/>
  <c r="T34" i="2"/>
  <c r="T27" i="2"/>
  <c r="T26" i="2"/>
  <c r="T21" i="2"/>
  <c r="T19" i="2"/>
  <c r="T18" i="2"/>
  <c r="T17" i="2"/>
  <c r="T16" i="2"/>
  <c r="T15" i="2"/>
  <c r="T14" i="2"/>
  <c r="T13" i="2"/>
  <c r="T11" i="2"/>
  <c r="T10" i="2"/>
  <c r="AD9" i="2"/>
  <c r="AC9" i="2" s="1"/>
  <c r="AB9" i="2" s="1"/>
  <c r="AA9" i="2" s="1"/>
</calcChain>
</file>

<file path=xl/comments1.xml><?xml version="1.0" encoding="utf-8"?>
<comments xmlns="http://schemas.openxmlformats.org/spreadsheetml/2006/main">
  <authors>
    <author>matthew mowers</author>
    <author>jrbarne2</author>
    <author>Justin R. Barnes</author>
    <author>Justin Barnes</author>
    <author xml:space="preserve">Justin Barnes </author>
    <author>mmowers</author>
  </authors>
  <commentList>
    <comment ref="A10" authorId="0">
      <text>
        <r>
          <rPr>
            <b/>
            <sz val="8"/>
            <color indexed="81"/>
            <rFont val="Tahoma"/>
            <family val="2"/>
          </rPr>
          <t>Justin Barnes</t>
        </r>
        <r>
          <rPr>
            <sz val="8"/>
            <color indexed="81"/>
            <rFont val="Tahoma"/>
            <family val="2"/>
          </rPr>
          <t xml:space="preserve">
• Tier 1 = Main RE requirement
• Tier 2 = Distributed Resources (includes solar electric or thermal) set-aside
• Tier 2 customer-sited requirement: Half of the Distributed RE Requirement must be residential, while the remaining half must be from non-residential, non-utility applications. Up to 10% may be met with non-utility owned wholesale distributed generation (69 kV interconnection or lower), which comprises part of the non-residential, non-utility allowable portion. 
• The RPS does not apply to the Salt River Project (SRP), other publicly owned utilities, and coops with more than 50% of their customers outside of Arizona. resulting in the low figure for load covered. The SRP is a political subdivision of the state of Arizona. The SRP Board of Directors has established an internal renewable energy goal of 20% by 2020 and operates a number of customer-oriented programs (e.g., solar rebates) similar to those provided by other Arizona utilities under the RPS. The SRP made roughly 35.7% of total retail electricity sales in Arizona during 2011. </t>
        </r>
      </text>
    </comment>
    <comment ref="F10" authorId="1">
      <text>
        <r>
          <rPr>
            <b/>
            <sz val="9"/>
            <color indexed="81"/>
            <rFont val="Tahoma"/>
            <family val="2"/>
          </rPr>
          <t>jrbarne2:</t>
        </r>
        <r>
          <rPr>
            <sz val="9"/>
            <color indexed="81"/>
            <rFont val="Tahoma"/>
            <family val="2"/>
          </rPr>
          <t xml:space="preserve">
Multipliers up to 2.0 can be applied to solar resources, but only those in existence as of December 31, 2005)</t>
        </r>
      </text>
    </comment>
    <comment ref="G10" authorId="1">
      <text>
        <r>
          <rPr>
            <b/>
            <sz val="9"/>
            <color indexed="81"/>
            <rFont val="Tahoma"/>
            <family val="2"/>
          </rPr>
          <t>jrbarne2:</t>
        </r>
        <r>
          <rPr>
            <sz val="9"/>
            <color indexed="81"/>
            <rFont val="Tahoma"/>
            <family val="2"/>
          </rPr>
          <t xml:space="preserve">
Multipliers up to 2.0 can be applied to solar resources, but only those in existence as of December 31, 2005.</t>
        </r>
      </text>
    </comment>
    <comment ref="H10" authorId="1">
      <text>
        <r>
          <rPr>
            <b/>
            <sz val="9"/>
            <color indexed="81"/>
            <rFont val="Tahoma"/>
            <family val="2"/>
          </rPr>
          <t>jrbarne2:</t>
        </r>
        <r>
          <rPr>
            <sz val="9"/>
            <color indexed="81"/>
            <rFont val="Tahoma"/>
            <family val="2"/>
          </rPr>
          <t xml:space="preserve">
Multipliers up to 2.0 can be applied to solar resources, but only those in existence as of December 31, 2005.</t>
        </r>
      </text>
    </comment>
    <comment ref="I10" authorId="1">
      <text>
        <r>
          <rPr>
            <b/>
            <sz val="9"/>
            <color indexed="81"/>
            <rFont val="Tahoma"/>
            <family val="2"/>
          </rPr>
          <t>jrbarne2:</t>
        </r>
        <r>
          <rPr>
            <sz val="9"/>
            <color indexed="81"/>
            <rFont val="Tahoma"/>
            <family val="2"/>
          </rPr>
          <t xml:space="preserve">
Broadly defined as "any raw or processed plant-derived organic matter available on a renewable basis." It includes energy crops, forest thinnings, forest product industry wastes and residues.  It does not include painted, treated, pressurized or contaminated (metal or plastic) wood or post consumer waste paper.  </t>
        </r>
      </text>
    </comment>
    <comment ref="J10" authorId="1">
      <text>
        <r>
          <rPr>
            <b/>
            <sz val="9"/>
            <color indexed="81"/>
            <rFont val="Tahoma"/>
            <family val="2"/>
          </rPr>
          <t>jrbarne2:</t>
        </r>
        <r>
          <rPr>
            <sz val="9"/>
            <color indexed="81"/>
            <rFont val="Tahoma"/>
            <family val="2"/>
          </rPr>
          <t xml:space="preserve">
New hydro (2006 and thereafter) is limited to 10 MW or less and may not require new dams. Incremental additional production at existing facilities (pre-1997) and hydro that balances intermittent renewables are also eligible.</t>
        </r>
      </text>
    </comment>
    <comment ref="N10" authorId="2">
      <text>
        <r>
          <rPr>
            <b/>
            <sz val="9"/>
            <color indexed="81"/>
            <rFont val="Tahoma"/>
            <family val="2"/>
          </rPr>
          <t>Justin R. Barnes:</t>
        </r>
        <r>
          <rPr>
            <sz val="9"/>
            <color indexed="81"/>
            <rFont val="Tahoma"/>
            <family val="2"/>
          </rPr>
          <t xml:space="preserve">
Based on 2011 EIA data. The Salt River Project comprises the largest source of unobligated sales at 35.7% of total retail sales in AZ during 2011. It has its own internal target of 20% renewables by 2020.</t>
        </r>
      </text>
    </comment>
    <comment ref="P10" authorId="3">
      <text>
        <r>
          <rPr>
            <b/>
            <sz val="9"/>
            <color indexed="81"/>
            <rFont val="Tahoma"/>
            <family val="2"/>
          </rPr>
          <t>Justin Barnes:</t>
        </r>
        <r>
          <rPr>
            <sz val="9"/>
            <color indexed="81"/>
            <rFont val="Tahoma"/>
            <family val="2"/>
          </rPr>
          <t xml:space="preserve">
Incremental  production at hydropower installed prior to 1997 qualifies; as does hydropower used to firm and shape intermittent renewables. 
"New hydropower" facilities (installed 01/01/2006 or later) are eligible if they do not require new impoundments and have a capacity of 10 MW or less. </t>
        </r>
      </text>
    </comment>
    <comment ref="R10" authorId="1">
      <text>
        <r>
          <rPr>
            <b/>
            <sz val="9"/>
            <color indexed="81"/>
            <rFont val="Tahoma"/>
            <family val="2"/>
          </rPr>
          <t>jrbarne2:</t>
        </r>
        <r>
          <rPr>
            <sz val="9"/>
            <color indexed="81"/>
            <rFont val="Tahoma"/>
            <family val="2"/>
          </rPr>
          <t xml:space="preserve">
• Maximum combined extra credit multiplier cannot exceed 2.0.  
• 1.1 to 1.3 for installation of specific technologies between 1/1/01 - 12/31/03; multipliers vary according to operation start date. 
• 1.5 for solar electricity resources installed on or before 12/31/05. 
• 1.5 multiplier for in-state manufacturing and installation content for specific technologies installed on or before 12/31/05.  
• 1.5 multiplier for distributed solar electric generators installed on or before 12/31/05.   </t>
        </r>
      </text>
    </comment>
    <comment ref="E11" authorId="1">
      <text>
        <r>
          <rPr>
            <b/>
            <sz val="9"/>
            <color indexed="81"/>
            <rFont val="Tahoma"/>
            <family val="2"/>
          </rPr>
          <t>jrbarne2:</t>
        </r>
        <r>
          <rPr>
            <sz val="9"/>
            <color indexed="81"/>
            <rFont val="Tahoma"/>
            <family val="2"/>
          </rPr>
          <t xml:space="preserve">
Must be 1 MW or smaller and serve on-site energy needs.</t>
        </r>
      </text>
    </comment>
    <comment ref="F11" authorId="1">
      <text>
        <r>
          <rPr>
            <b/>
            <sz val="9"/>
            <color indexed="81"/>
            <rFont val="Tahoma"/>
            <family val="2"/>
          </rPr>
          <t>jrbarne2:</t>
        </r>
        <r>
          <rPr>
            <sz val="9"/>
            <color indexed="81"/>
            <rFont val="Tahoma"/>
            <family val="2"/>
          </rPr>
          <t xml:space="preserve">
Conceivably eligible, but would have to serve on-site needs.</t>
        </r>
      </text>
    </comment>
    <comment ref="G11" authorId="1">
      <text>
        <r>
          <rPr>
            <b/>
            <sz val="9"/>
            <color indexed="81"/>
            <rFont val="Tahoma"/>
            <family val="2"/>
          </rPr>
          <t>jrbarne2:</t>
        </r>
        <r>
          <rPr>
            <sz val="9"/>
            <color indexed="81"/>
            <rFont val="Tahoma"/>
            <family val="2"/>
          </rPr>
          <t xml:space="preserve">
Generally there is 1.5 multiplier for facilities in place as of December 31, 2005. Most facilities would presumably meet the relevant qualifying criteria. </t>
        </r>
      </text>
    </comment>
    <comment ref="I11" authorId="1">
      <text>
        <r>
          <rPr>
            <b/>
            <sz val="9"/>
            <color indexed="81"/>
            <rFont val="Tahoma"/>
            <family val="2"/>
          </rPr>
          <t>jrbarne2:</t>
        </r>
        <r>
          <rPr>
            <sz val="9"/>
            <color indexed="81"/>
            <rFont val="Tahoma"/>
            <family val="2"/>
          </rPr>
          <t xml:space="preserve">
Conceivably eligible, but would have to serve on-site needs.</t>
        </r>
      </text>
    </comment>
    <comment ref="J11" authorId="1">
      <text>
        <r>
          <rPr>
            <b/>
            <sz val="9"/>
            <color indexed="81"/>
            <rFont val="Tahoma"/>
            <family val="2"/>
          </rPr>
          <t>jrbarne2:</t>
        </r>
        <r>
          <rPr>
            <sz val="9"/>
            <color indexed="81"/>
            <rFont val="Tahoma"/>
            <family val="2"/>
          </rPr>
          <t xml:space="preserve">
New hydro (2006 and thereafter) is limited to 10 MW or less and may not require new dams. Incremental additional production at existing facilities (pre-1997) and hydro that balances intermittent renewables are also eligible. Definition of Distributed Resources requires on-site use.  </t>
        </r>
      </text>
    </comment>
    <comment ref="K11" authorId="1">
      <text>
        <r>
          <rPr>
            <b/>
            <sz val="9"/>
            <color indexed="81"/>
            <rFont val="Tahoma"/>
            <family val="2"/>
          </rPr>
          <t>jrbarne2:</t>
        </r>
        <r>
          <rPr>
            <sz val="9"/>
            <color indexed="81"/>
            <rFont val="Tahoma"/>
            <family val="2"/>
          </rPr>
          <t xml:space="preserve">
Conceivably eligible, but would have to serve on-site needs.</t>
        </r>
      </text>
    </comment>
    <comment ref="L11" authorId="1">
      <text>
        <r>
          <rPr>
            <b/>
            <sz val="9"/>
            <color indexed="81"/>
            <rFont val="Tahoma"/>
            <family val="2"/>
          </rPr>
          <t>jrbarne2:</t>
        </r>
        <r>
          <rPr>
            <sz val="9"/>
            <color indexed="81"/>
            <rFont val="Tahoma"/>
            <family val="2"/>
          </rPr>
          <t xml:space="preserve">
Conceivably eligible, but would have to serve on-site needs.</t>
        </r>
      </text>
    </comment>
    <comment ref="N11" authorId="2">
      <text>
        <r>
          <rPr>
            <b/>
            <sz val="9"/>
            <color indexed="81"/>
            <rFont val="Tahoma"/>
            <family val="2"/>
          </rPr>
          <t>Justin R. Barnes:</t>
        </r>
        <r>
          <rPr>
            <sz val="9"/>
            <color indexed="81"/>
            <rFont val="Tahoma"/>
            <family val="2"/>
          </rPr>
          <t xml:space="preserve">
Based on 2011 EIA data. The Salt River Project comprises the largest source of unobligated sales at 35.7% of total retail sales in AZ during 2011. It has its own internal target of 20% renewables by 2020.</t>
        </r>
      </text>
    </comment>
    <comment ref="Y11" authorId="1">
      <text>
        <r>
          <rPr>
            <b/>
            <sz val="9"/>
            <color indexed="81"/>
            <rFont val="Tahoma"/>
            <family val="2"/>
          </rPr>
          <t>jrbarne2:</t>
        </r>
        <r>
          <rPr>
            <sz val="9"/>
            <color indexed="81"/>
            <rFont val="Tahoma"/>
            <family val="2"/>
          </rPr>
          <t xml:space="preserve">
Refers to the "residential" distributed resources, which must equal 50% of the Primary RPS, Tier 2 total of 4.5%. Remaining 2.25% may come from nonresidential, non-utility applications. </t>
        </r>
      </text>
    </comment>
    <comment ref="A12" authorId="1">
      <text>
        <r>
          <rPr>
            <b/>
            <sz val="9"/>
            <color indexed="81"/>
            <rFont val="Tahoma"/>
            <family val="2"/>
          </rPr>
          <t xml:space="preserve">jrbarne2:
</t>
        </r>
        <r>
          <rPr>
            <sz val="9"/>
            <color indexed="81"/>
            <rFont val="Tahoma"/>
            <family val="2"/>
          </rPr>
          <t xml:space="preserve">For the time being, California's RPS can be considered to be in a transitional phase. For 2004 - 2010, the annual compliance requirements refer to those in place during that time period. The standards required for 2004-2010 have now been repealed by SBX1-2 and replaced with new language governing the 2011-2020 time period. Notably, the 2011 adoption applies the RPS to municipal utilities in addition to the IOUs and competitive providers covered under the earlier version. This change increases the load covered from roughly 75% to 98% of state retail sales. Excepting the 2004-2010 compliance requirement listings, all other information should generally be looked upon as consistent with the 2011-2020 adoption. Any exceptions are noted as comments for a given data field.
</t>
        </r>
        <r>
          <rPr>
            <b/>
            <sz val="9"/>
            <color indexed="81"/>
            <rFont val="Tahoma"/>
            <family val="2"/>
          </rPr>
          <t>2004-2010 Standard</t>
        </r>
        <r>
          <rPr>
            <sz val="9"/>
            <color indexed="81"/>
            <rFont val="Tahoma"/>
            <family val="2"/>
          </rPr>
          <t xml:space="preserve"> 
• California’s 2004-2010 RPS (20% by 2010) mandated annual procurement targets that consist of two components: 1) the baseline standard, representing the amount of renewable generation a utility must retain in its portfolio to continue to satisfy its obligations under the RPS targets of previous years; and  2) the incremental procurement target which is defined as at least 1% of the previous year’s total retail electrical sales.
• Baseline standards were calculated separately for each of the major IOU's (http://www.energy.ca.gov/2007publications/CEC-300-2007-001/CEC-300-2007-001-CMF.PDF). IOUs utilize a 2003 baseline standard, while ESPs determine baseline standards from 2005.  The total RPS Starting % only include IOUs and retail providers since ESPs and CCAs were not obligated until 2006. 
• Note that while the 2010 RPS mandated at least a 1% increase/year, most utilities had to increase the ramp rate in order to achieve the final goal in 2010.
</t>
        </r>
        <r>
          <rPr>
            <b/>
            <sz val="9"/>
            <color indexed="81"/>
            <rFont val="Tahoma"/>
            <family val="2"/>
          </rPr>
          <t>2011 -2020 Standard</t>
        </r>
        <r>
          <rPr>
            <sz val="9"/>
            <color indexed="81"/>
            <rFont val="Tahoma"/>
            <family val="2"/>
          </rPr>
          <t xml:space="preserve">
• The only interim benchmark established by statute is 25% by December 31, 2016. The CPUC must establish standards which "average" 20% for the 2011-2013 compliance years. This requirement is detailed here using 20% as the compliance standard for 2011-2013. For the intervening years from 2014-2016 and 2016-2020, the CPUC must establish renewable electricity procurement quantities sufficient to ensure that the defined targets of 25% by 2016 and 33% by 2020 are met. The annual procurement schedule defined here describes an even year over year increase as indicated by the CPUC's December 2011 decision establishing procurement quantities. Obligated entities will not be responsible for demonstrating compliance in any individual year, but only for the collective quantities at the end of each defined compliance period. However, the total compliance period obligation will be based upon a formula which incorporates year over year increases, as follows: 2016 obligation (25% by 2016) = (.217 X 2014 retail sales) + (.233 X 2015 retail sales) + (.25 X 2016 retail sales) with sales expressed in MWh. Compliance period deficits do not carry over to the next compliance period.
• As with the 2004-2010 standard, a non-compliance penalty/ACP is not specifically defined by law. The 2004-2010 penalty of $50/MWh up to $25 million annually was adopted by the CPUC in 2003. The penalty language in SBX1-2 appears to be functionally similar to the prior statutory language, thus is seems reasonable to assume that the current penalty will be maintained with the new adoption.
• Compliance with utility-owned generation assets is limited to 8.25% of retail sales in 2020 and thereafter. The CPUC has discretion to approve additional contracts which exceed this limit. 
• Unbundled RECs may be used for compliance in a limited fashion. In general, unbundled RECs are limited to fulfilling 25% of the standard through 2013, 15% for the compliance period extending from 2014-2016, and 10% of the standard extending from 2017-2020. This limitation applies only to contracts executed after June 1, 2010. Additional language governs minimum content requirements for what could be considered "bundled" REC/electricity products and firmed and shaped electricity products.    </t>
        </r>
      </text>
    </comment>
    <comment ref="G12" authorId="1">
      <text>
        <r>
          <rPr>
            <b/>
            <sz val="9"/>
            <color indexed="81"/>
            <rFont val="Tahoma"/>
            <family val="2"/>
          </rPr>
          <t>jrbarne2:</t>
        </r>
        <r>
          <rPr>
            <sz val="9"/>
            <color indexed="81"/>
            <rFont val="Tahoma"/>
            <family val="2"/>
          </rPr>
          <t xml:space="preserve">
Distributed PV is eligible by definition, however, no mechanism exists for customer's to sell RECs to utilities as only bundled RECs are eligible electricity and net metered customers are granted ownership of the RECs produced by their systems.  Utility owned DG or wholesale sales from distributed PV would be eligible.</t>
        </r>
      </text>
    </comment>
    <comment ref="I12" authorId="1">
      <text>
        <r>
          <rPr>
            <b/>
            <sz val="9"/>
            <color indexed="81"/>
            <rFont val="Tahoma"/>
            <family val="2"/>
          </rPr>
          <t>jrbarne2:</t>
        </r>
        <r>
          <rPr>
            <sz val="9"/>
            <color indexed="81"/>
            <rFont val="Tahoma"/>
            <family val="2"/>
          </rPr>
          <t xml:space="preserve">
Crops, wastes, and agricultural residues; solid waste materials such as pallets and crates; wood and wood wastes (subject to harvesting restrictions); forest fire fuel reduction materials. One existing MSW combustion facility (Stanislaus County) is eligible for the standard, but the generation is only eligible for estalishing an IOU's baseline RE resource. Otherwise, only "solid waste conversion" facilities are eligible.
Effective March 27, 2012 the CEC has determined that biomethane delivered into a natural gas pipeline for use off-site was no longer an eligible resource. Biomethane produced and used on-site remains eligible for the standard.</t>
        </r>
      </text>
    </comment>
    <comment ref="J12" authorId="1">
      <text>
        <r>
          <rPr>
            <b/>
            <sz val="9"/>
            <color indexed="81"/>
            <rFont val="Tahoma"/>
            <family val="2"/>
          </rPr>
          <t>jrbarne2:</t>
        </r>
        <r>
          <rPr>
            <sz val="9"/>
            <color indexed="81"/>
            <rFont val="Tahoma"/>
            <family val="2"/>
          </rPr>
          <t xml:space="preserve">
Treatment of hydro is fairly complicated, but in general, an eligible facility may not cause an adverse impact on instream beneficial uses or cause a change in the volume or timing of streamflow (exception for FPA license conditions). Eligible hydro includes:
</t>
        </r>
        <r>
          <rPr>
            <b/>
            <sz val="9"/>
            <color indexed="81"/>
            <rFont val="Tahoma"/>
            <family val="2"/>
          </rPr>
          <t xml:space="preserve">Small Hydro: </t>
        </r>
        <r>
          <rPr>
            <sz val="9"/>
            <color indexed="81"/>
            <rFont val="Tahoma"/>
            <family val="2"/>
          </rPr>
          <t xml:space="preserve">Existing facilities (before 01/01/2006) of 30 MW or less under contract to a retail seller or municipal utility as of 01/01/2006. New facilities (after 01/01/2006) of 30 MW or less. Capacity limits do not include eligible efficiency improvements made after 01/01/2008. Limit increased to 40 MW for a facility that is" part of a water supply or conveyance system". 
</t>
        </r>
        <r>
          <rPr>
            <b/>
            <sz val="9"/>
            <color indexed="81"/>
            <rFont val="Tahoma"/>
            <family val="2"/>
          </rPr>
          <t>Conduit Hydro</t>
        </r>
        <r>
          <rPr>
            <sz val="9"/>
            <color indexed="81"/>
            <rFont val="Tahoma"/>
            <family val="2"/>
          </rPr>
          <t xml:space="preserve">: Must use an existing pipe, ditch, flume, etc. Limits and existing/new distrinctions basically the same as for Small Hydro above, but does not contain existing contract requirements and additional details exist for conduit hydro in conjunction with a larger hydro facility.
</t>
        </r>
        <r>
          <rPr>
            <b/>
            <sz val="9"/>
            <color indexed="81"/>
            <rFont val="Tahoma"/>
            <family val="2"/>
          </rPr>
          <t>Incremental Output/Efficiency Upgrades</t>
        </r>
        <r>
          <rPr>
            <sz val="9"/>
            <color indexed="81"/>
            <rFont val="Tahoma"/>
            <family val="2"/>
          </rPr>
          <t xml:space="preserve">: Allowed without any capacity limit for facilities owned by a retail seller or municipal utiility, in existence as of 01/01/2007, and improvements are made on or after 01/01/2008. Additional restrictions and details apply (see CEC Guidebook for details).
</t>
        </r>
      </text>
    </comment>
    <comment ref="L12" authorId="2">
      <text>
        <r>
          <rPr>
            <b/>
            <sz val="9"/>
            <color indexed="81"/>
            <rFont val="Tahoma"/>
            <charset val="1"/>
          </rPr>
          <t>Justin R. Barnes:</t>
        </r>
        <r>
          <rPr>
            <sz val="9"/>
            <color indexed="81"/>
            <rFont val="Tahoma"/>
            <charset val="1"/>
          </rPr>
          <t xml:space="preserve">
Effective March 27, 2012 the CEC has determined that biomethane delivered into a natural gas pipeline for use off-site was no longer an eligible resource. Biomethane produced and used on-site remains eligible for the standard.</t>
        </r>
      </text>
    </comment>
    <comment ref="M12" authorId="1">
      <text>
        <r>
          <rPr>
            <b/>
            <sz val="9"/>
            <color indexed="81"/>
            <rFont val="Tahoma"/>
            <family val="2"/>
          </rPr>
          <t>jrbarne2:</t>
        </r>
        <r>
          <rPr>
            <sz val="9"/>
            <color indexed="81"/>
            <rFont val="Tahoma"/>
            <family val="2"/>
          </rPr>
          <t xml:space="preserve">
Ocean wave, thermal, or tidal current</t>
        </r>
      </text>
    </comment>
    <comment ref="N12" authorId="1">
      <text>
        <r>
          <rPr>
            <b/>
            <sz val="9"/>
            <color indexed="81"/>
            <rFont val="Tahoma"/>
            <family val="2"/>
          </rPr>
          <t>jrbarne2:</t>
        </r>
        <r>
          <rPr>
            <sz val="9"/>
            <color indexed="81"/>
            <rFont val="Tahoma"/>
            <family val="2"/>
          </rPr>
          <t xml:space="preserve">
Includes IOUs, municipal utilities, and ESPs/CCAs.  The municipal utilities were not covered under the 20% by 2010 standard, but are included in the load covered because the 33% by 2020 standard does apply to them.  Without the municipal utilities, the load covered through 2010 would be ~75%.</t>
        </r>
      </text>
    </comment>
    <comment ref="O12" authorId="3">
      <text>
        <r>
          <rPr>
            <b/>
            <sz val="9"/>
            <color indexed="81"/>
            <rFont val="Tahoma"/>
            <charset val="1"/>
          </rPr>
          <t>Justin Barnes:</t>
        </r>
        <r>
          <rPr>
            <sz val="9"/>
            <color indexed="81"/>
            <rFont val="Tahoma"/>
            <charset val="1"/>
          </rPr>
          <t xml:space="preserve">
Large hydro (30+ MW) in existence as of 01/01/2006 does not qualify. 
Out-of-state facilities in existence as of 01/01/2005 do not generally qualify, except if the electricity is from incremental generation/repowering activities undertaken after 01/01/2005 or if the electricity from the facility was being purchased by a retail seller or municipal utility as of 01/01/2010.
Any facility approved by the governing board of municipal electric utility prior to 06/01/2010 to meet the former voluntary standard for municipal utilities is eligible.
</t>
        </r>
      </text>
    </comment>
    <comment ref="P12" authorId="1">
      <text>
        <r>
          <rPr>
            <b/>
            <sz val="9"/>
            <color indexed="81"/>
            <rFont val="Tahoma"/>
            <family val="2"/>
          </rPr>
          <t>jrbarne2:</t>
        </r>
        <r>
          <rPr>
            <sz val="9"/>
            <color indexed="81"/>
            <rFont val="Tahoma"/>
            <family val="2"/>
          </rPr>
          <t xml:space="preserve">
Various dates for different resources/types:
01/01/2005: Earliest commercial operations date for out-of-state resources, unless under contract by 01/01/2010.
01/01/2006: Division between existing and new small hydro
01/01/2007: Latest date of commercial operation for hydro facilities undergoing incremental efficiency improvements.
01/01/2008: Earliest date of incremental hydro efficiency improvements undertaken on eligible facilities.
06/01/2010: Grandfathering date for existing municipal designations of renewable resources under former voluntary target for municipal utilities. Also the grandfathering date for existing unbundled REC contracts (i.e., limitations on the use of unbundled RECs for compliance do not apply to contracts in existence as of this date.)
</t>
        </r>
      </text>
    </comment>
    <comment ref="Q12" authorId="3">
      <text>
        <r>
          <rPr>
            <b/>
            <sz val="9"/>
            <color indexed="81"/>
            <rFont val="Tahoma"/>
            <charset val="1"/>
          </rPr>
          <t>Justin Barnes:</t>
        </r>
        <r>
          <rPr>
            <sz val="9"/>
            <color indexed="81"/>
            <rFont val="Tahoma"/>
            <charset val="1"/>
          </rPr>
          <t xml:space="preserve">
As established by the CPUC in 2003 for the prior standard; total limited to $25 million annually per provider. 
The 2011-2020 statutory enactment does not define a specific ACP, but the language appears functionally similar to that used under the prior standard, for which the CPUC adopted the $50/MWh figure. </t>
        </r>
      </text>
    </comment>
    <comment ref="A13" authorId="0">
      <text>
        <r>
          <rPr>
            <b/>
            <sz val="8"/>
            <color indexed="81"/>
            <rFont val="Tahoma"/>
            <family val="2"/>
          </rPr>
          <t>matthew mowers:</t>
        </r>
        <r>
          <rPr>
            <sz val="8"/>
            <color indexed="81"/>
            <rFont val="Tahoma"/>
            <family val="2"/>
          </rPr>
          <t xml:space="preserve">
• Primary = IOUs
• Tier 1 = Main RE requirement (non-DG renewable sources)
• Tier 2 = Distributed Generation (DG) set-aside. DG includes all customer-sited systems and non-customer-sited systems of 30 MW or less. Half of the DG set aside must be generated using customer-sited, or "retail DG", while the other half may come from systems that do not qualify as retail DG.
• A March 2010 revision replaced the former solar carve-out with the current DG carve-out beginning in 2011. The status of the obligation for 2010 remains somewhat unclear, as the revision removes all mention of the former solar standard, leaving a gap between the old standard and the new standard. The former solar standard has been left in place for all years before 2011 in the annual compliance columns. 
• Secondary = municipal utilities serving more than 40,000 customers and all electric co-ops</t>
        </r>
      </text>
    </comment>
    <comment ref="I13" authorId="1">
      <text>
        <r>
          <rPr>
            <b/>
            <sz val="9"/>
            <color indexed="81"/>
            <rFont val="Tahoma"/>
            <family val="2"/>
          </rPr>
          <t>jrbarne2:</t>
        </r>
        <r>
          <rPr>
            <sz val="9"/>
            <color indexed="81"/>
            <rFont val="Tahoma"/>
            <family val="2"/>
          </rPr>
          <t xml:space="preserve">
Non-toxic plant matter including crops; crop byproducts; urban wood waste; mill residues, slash, and brush; animal wastes/products; landfill methane; and wastewater methane.</t>
        </r>
      </text>
    </comment>
    <comment ref="J13" authorId="1">
      <text>
        <r>
          <rPr>
            <b/>
            <sz val="9"/>
            <color indexed="81"/>
            <rFont val="Tahoma"/>
            <family val="2"/>
          </rPr>
          <t>jrbarne2:</t>
        </r>
        <r>
          <rPr>
            <sz val="9"/>
            <color indexed="81"/>
            <rFont val="Tahoma"/>
            <family val="2"/>
          </rPr>
          <t xml:space="preserve">
Existing (01/01/2005) must be 30 MW or less. New hydro must be 10 MW or less.</t>
        </r>
      </text>
    </comment>
    <comment ref="P13" authorId="1">
      <text>
        <r>
          <rPr>
            <b/>
            <sz val="9"/>
            <color indexed="81"/>
            <rFont val="Tahoma"/>
            <family val="2"/>
          </rPr>
          <t>jrbarne2:</t>
        </r>
        <r>
          <rPr>
            <sz val="9"/>
            <color indexed="81"/>
            <rFont val="Tahoma"/>
            <family val="2"/>
          </rPr>
          <t xml:space="preserve">
Energy generated on or after 1/1/2004 qualifies towards compliance with RPS standard.  There is no restriction on facility "placed in service" date; however, hydro facilities placed in service on or before 01/01/2005 must be 30 MW or less. "New" hydro (those not in existence as of 01/01/2005) must be 10 MW or less. </t>
        </r>
      </text>
    </comment>
    <comment ref="R13" authorId="1">
      <text>
        <r>
          <rPr>
            <b/>
            <sz val="9"/>
            <color indexed="81"/>
            <rFont val="Tahoma"/>
            <family val="2"/>
          </rPr>
          <t>jrbarne2:</t>
        </r>
        <r>
          <rPr>
            <sz val="9"/>
            <color indexed="81"/>
            <rFont val="Tahoma"/>
            <family val="2"/>
          </rPr>
          <t xml:space="preserve">
• 1.25 for in-state generation; however, the multiplier does not apply to "retail distributed generation" which is defined to include all customer-sited systems.
• 1.5 for “Community-based” RE projects.
• 3.0 for solar electricity produced prior to 7/1/2015 only for municipals/co-ops ("secondary" standard) as they have no solar set-aside.
• 2.0 for renewable projects up to 30 MW interconnected to electrical transmission or distribution lines owned by a cooperative or municipal utility, which are installed by December 31, 2014. Only available for the first 100 MW of projects in aggregate for cooperative and municipal utilities but is not limited for IOUs.
• Only one multiplier may be used.</t>
        </r>
      </text>
    </comment>
    <comment ref="E14" authorId="3">
      <text>
        <r>
          <rPr>
            <b/>
            <sz val="9"/>
            <color indexed="81"/>
            <rFont val="Tahoma"/>
            <family val="2"/>
          </rPr>
          <t>Justin Barnes:</t>
        </r>
        <r>
          <rPr>
            <sz val="9"/>
            <color indexed="81"/>
            <rFont val="Tahoma"/>
            <family val="2"/>
          </rPr>
          <t xml:space="preserve">
At least 50% of DG tier must come from customer-sited resources. DG maximum size is 30 MW.</t>
        </r>
      </text>
    </comment>
    <comment ref="F14" authorId="1">
      <text>
        <r>
          <rPr>
            <b/>
            <sz val="9"/>
            <color indexed="81"/>
            <rFont val="Tahoma"/>
            <family val="2"/>
          </rPr>
          <t>jrbarne2:</t>
        </r>
        <r>
          <rPr>
            <sz val="9"/>
            <color indexed="81"/>
            <rFont val="Tahoma"/>
            <family val="2"/>
          </rPr>
          <t xml:space="preserve">
At least 50% of DG tier must come from customer-sited resources. DG maximum size is 30 MW.</t>
        </r>
      </text>
    </comment>
    <comment ref="G14" authorId="1">
      <text>
        <r>
          <rPr>
            <b/>
            <sz val="9"/>
            <color indexed="81"/>
            <rFont val="Tahoma"/>
            <family val="2"/>
          </rPr>
          <t>jrbarne2:</t>
        </r>
        <r>
          <rPr>
            <sz val="9"/>
            <color indexed="81"/>
            <rFont val="Tahoma"/>
            <family val="2"/>
          </rPr>
          <t xml:space="preserve">
At least 50% of the DG tier must come from customer-sited resources.</t>
        </r>
      </text>
    </comment>
    <comment ref="H14" authorId="1">
      <text>
        <r>
          <rPr>
            <b/>
            <sz val="9"/>
            <color indexed="81"/>
            <rFont val="Tahoma"/>
            <family val="2"/>
          </rPr>
          <t>jrbarne2:</t>
        </r>
        <r>
          <rPr>
            <sz val="9"/>
            <color indexed="81"/>
            <rFont val="Tahoma"/>
            <family val="2"/>
          </rPr>
          <t xml:space="preserve">
At least 50% of DG tier must come from customer-sited resources. DG maximum size is 30 MW.</t>
        </r>
      </text>
    </comment>
    <comment ref="I14" authorId="3">
      <text>
        <r>
          <rPr>
            <b/>
            <sz val="9"/>
            <color indexed="81"/>
            <rFont val="Tahoma"/>
            <family val="2"/>
          </rPr>
          <t>Justin Barnes:</t>
        </r>
        <r>
          <rPr>
            <sz val="9"/>
            <color indexed="81"/>
            <rFont val="Tahoma"/>
            <family val="2"/>
          </rPr>
          <t xml:space="preserve">
Non-toxic plant matter including crops; crop byproducts; urban wood waste; mill residues, slash, and brush; animal wastes/products; landfill methane; and wastewater methane. At least 50% of DG tier must come from customer-sited resources. DG maximum size is 30 MW.</t>
        </r>
      </text>
    </comment>
    <comment ref="J14" authorId="3">
      <text>
        <r>
          <rPr>
            <b/>
            <sz val="9"/>
            <color indexed="81"/>
            <rFont val="Tahoma"/>
            <family val="2"/>
          </rPr>
          <t>Justin Barnes:</t>
        </r>
        <r>
          <rPr>
            <sz val="9"/>
            <color indexed="81"/>
            <rFont val="Tahoma"/>
            <family val="2"/>
          </rPr>
          <t xml:space="preserve">
Existing (01/01/2005) must be 30 MW or less. New hydro must be 10 MW or less. At least 50% of DG tier must come from customer-sited resources. DG maximum size is 30 MW also.</t>
        </r>
      </text>
    </comment>
    <comment ref="K14" authorId="3">
      <text>
        <r>
          <rPr>
            <b/>
            <sz val="9"/>
            <color indexed="81"/>
            <rFont val="Tahoma"/>
            <family val="2"/>
          </rPr>
          <t>Justin Barnes:</t>
        </r>
        <r>
          <rPr>
            <sz val="9"/>
            <color indexed="81"/>
            <rFont val="Tahoma"/>
            <family val="2"/>
          </rPr>
          <t xml:space="preserve">
At least 50% of DG tier must come from customer-sited resources. DG maximum size is 30 MW.</t>
        </r>
      </text>
    </comment>
    <comment ref="L14" authorId="3">
      <text>
        <r>
          <rPr>
            <b/>
            <sz val="9"/>
            <color indexed="81"/>
            <rFont val="Tahoma"/>
            <family val="2"/>
          </rPr>
          <t>Justin Barnes:</t>
        </r>
        <r>
          <rPr>
            <sz val="9"/>
            <color indexed="81"/>
            <rFont val="Tahoma"/>
            <family val="2"/>
          </rPr>
          <t xml:space="preserve">
At least 50% of DG tier must come from customer-sited resources. DG maximum size is 30 MW.</t>
        </r>
      </text>
    </comment>
    <comment ref="Y14" authorId="3">
      <text>
        <r>
          <rPr>
            <b/>
            <sz val="9"/>
            <color indexed="81"/>
            <rFont val="Tahoma"/>
            <family val="2"/>
          </rPr>
          <t>Justin Barnes:</t>
        </r>
        <r>
          <rPr>
            <sz val="9"/>
            <color indexed="81"/>
            <rFont val="Tahoma"/>
            <family val="2"/>
          </rPr>
          <t xml:space="preserve">
Refers to "retail distributed generation", which must comprise 50% of the distributed generation carve-out for each compliance year. Retail DG is defined as customer-sited, sized to serve no more than 120% of annual on-site consumption.</t>
        </r>
      </text>
    </comment>
    <comment ref="F15" authorId="1">
      <text>
        <r>
          <rPr>
            <b/>
            <sz val="9"/>
            <color indexed="81"/>
            <rFont val="Tahoma"/>
            <family val="2"/>
          </rPr>
          <t>jrbarne2:</t>
        </r>
        <r>
          <rPr>
            <sz val="9"/>
            <color indexed="81"/>
            <rFont val="Tahoma"/>
            <family val="2"/>
          </rPr>
          <t xml:space="preserve">
Triple credit applies to solar-electric generation through 07/01/2015</t>
        </r>
      </text>
    </comment>
    <comment ref="G15" authorId="1">
      <text>
        <r>
          <rPr>
            <b/>
            <sz val="9"/>
            <color indexed="81"/>
            <rFont val="Tahoma"/>
            <family val="2"/>
          </rPr>
          <t>jrbarne2:</t>
        </r>
        <r>
          <rPr>
            <sz val="9"/>
            <color indexed="81"/>
            <rFont val="Tahoma"/>
            <family val="2"/>
          </rPr>
          <t xml:space="preserve">
Triple credit applies to solar-electric generation through 07/01/2015</t>
        </r>
      </text>
    </comment>
    <comment ref="H15" authorId="1">
      <text>
        <r>
          <rPr>
            <b/>
            <sz val="9"/>
            <color indexed="81"/>
            <rFont val="Tahoma"/>
            <family val="2"/>
          </rPr>
          <t>jrbarne2:</t>
        </r>
        <r>
          <rPr>
            <sz val="9"/>
            <color indexed="81"/>
            <rFont val="Tahoma"/>
            <family val="2"/>
          </rPr>
          <t xml:space="preserve">
Triple credit applies to solar-electric generation through 07/01/2015.</t>
        </r>
      </text>
    </comment>
    <comment ref="I15" authorId="1">
      <text>
        <r>
          <rPr>
            <b/>
            <sz val="9"/>
            <color indexed="81"/>
            <rFont val="Tahoma"/>
            <family val="2"/>
          </rPr>
          <t>jrbarne2:</t>
        </r>
        <r>
          <rPr>
            <sz val="9"/>
            <color indexed="81"/>
            <rFont val="Tahoma"/>
            <family val="2"/>
          </rPr>
          <t xml:space="preserve">
Non-toxic plant matter including crops; crop byproducts; urban wood waste; mill residues, slash, and brush; animal wastes/products; landfill methane; and wastewater methane.  </t>
        </r>
      </text>
    </comment>
    <comment ref="J15" authorId="1">
      <text>
        <r>
          <rPr>
            <b/>
            <sz val="9"/>
            <color indexed="81"/>
            <rFont val="Tahoma"/>
            <family val="2"/>
          </rPr>
          <t>jrbarne2:</t>
        </r>
        <r>
          <rPr>
            <sz val="9"/>
            <color indexed="81"/>
            <rFont val="Tahoma"/>
            <family val="2"/>
          </rPr>
          <t xml:space="preserve">
Existing (01/01/2005) must be 30 MW or less. New hydro must be 10 MW or less.</t>
        </r>
      </text>
    </comment>
    <comment ref="A16" authorId="0">
      <text>
        <r>
          <rPr>
            <b/>
            <sz val="8"/>
            <color indexed="81"/>
            <rFont val="Tahoma"/>
            <family val="2"/>
          </rPr>
          <t>matthew mowers:</t>
        </r>
        <r>
          <rPr>
            <sz val="8"/>
            <color indexed="81"/>
            <rFont val="Tahoma"/>
            <family val="2"/>
          </rPr>
          <t xml:space="preserve">
• Tier 1 = Class I Renewables 
• Tier 2 = Class II Renewables
• Tier 3 = Class III  Resources (includes non-renewables: customer-sited CHP, electricity savings, and waste heat recovery from facilities). 
• Project 150 Program requires the state's two electric distribution companies to enter into long-term electricity purchase agreements to obtain at least 150 megawatts (MW) of "Class I" renewable energy.
• All of Class III is customer-sited and includes customer-sited CHP systems at commercial or industrial sites, electricity savings from conservation and load management, and waste heat or pressure recovery from commercial or industrial facilities.
• Price floor for Class III: customers that install Class III resources on or after January 1, 2008 are entitled to Class III credits equal to at least $0.01/kWh
• % load covered only includes IOUs and power marketers.  However, municipal utilities must develop their own RPS.
</t>
        </r>
      </text>
    </comment>
    <comment ref="I16" authorId="1">
      <text>
        <r>
          <rPr>
            <b/>
            <sz val="9"/>
            <color indexed="81"/>
            <rFont val="Tahoma"/>
            <family val="2"/>
          </rPr>
          <t>jrbarne2:</t>
        </r>
        <r>
          <rPr>
            <sz val="9"/>
            <color indexed="81"/>
            <rFont val="Tahoma"/>
            <family val="2"/>
          </rPr>
          <t xml:space="preserve">
Only includes sustainable biomass facilities which meet nitrogen oxide emission criteria (more stringent than Class II standard).  This generally does not include MSW; old growth timber; construction or demolition waste; or finished biomass products (e.g., paper, studs, etc.). A sustainable biomass facility of less than 500 kW that began construction prior to July 1, 2003 qualifies for the standard regardless of emissions. </t>
        </r>
      </text>
    </comment>
    <comment ref="J16" authorId="1">
      <text>
        <r>
          <rPr>
            <b/>
            <sz val="9"/>
            <color indexed="81"/>
            <rFont val="Tahoma"/>
            <family val="2"/>
          </rPr>
          <t>jrbarne2:</t>
        </r>
        <r>
          <rPr>
            <sz val="9"/>
            <color indexed="81"/>
            <rFont val="Tahoma"/>
            <family val="2"/>
          </rPr>
          <t xml:space="preserve">
Only new (07/01/2003) run-of-river hydro of 5 MW or less. </t>
        </r>
      </text>
    </comment>
    <comment ref="K16" authorId="1">
      <text>
        <r>
          <rPr>
            <b/>
            <sz val="9"/>
            <color indexed="81"/>
            <rFont val="Tahoma"/>
            <family val="2"/>
          </rPr>
          <t>jrbarne2:</t>
        </r>
        <r>
          <rPr>
            <sz val="9"/>
            <color indexed="81"/>
            <rFont val="Tahoma"/>
            <family val="2"/>
          </rPr>
          <t xml:space="preserve">
Potentially qualifies under the "low emission advanced renewable energy conversion technologies" heading, but is not explicitly identified as eligible.</t>
        </r>
      </text>
    </comment>
    <comment ref="M16" authorId="1">
      <text>
        <r>
          <rPr>
            <b/>
            <sz val="9"/>
            <color indexed="81"/>
            <rFont val="Tahoma"/>
            <family val="2"/>
          </rPr>
          <t>jrbarne2:</t>
        </r>
        <r>
          <rPr>
            <sz val="9"/>
            <color indexed="81"/>
            <rFont val="Tahoma"/>
            <family val="2"/>
          </rPr>
          <t xml:space="preserve">
Ocean thermal, wave, or tidal.</t>
        </r>
      </text>
    </comment>
    <comment ref="P16" authorId="1">
      <text>
        <r>
          <rPr>
            <b/>
            <sz val="9"/>
            <color indexed="81"/>
            <rFont val="Tahoma"/>
            <family val="2"/>
          </rPr>
          <t xml:space="preserve">jrbarne2:
</t>
        </r>
        <r>
          <rPr>
            <sz val="9"/>
            <color indexed="81"/>
            <rFont val="Tahoma"/>
            <family val="2"/>
          </rPr>
          <t>Applicable dates vary be resource tier and other factors:</t>
        </r>
        <r>
          <rPr>
            <b/>
            <sz val="9"/>
            <color indexed="81"/>
            <rFont val="Tahoma"/>
            <family val="2"/>
          </rPr>
          <t xml:space="preserve">
</t>
        </r>
        <r>
          <rPr>
            <sz val="9"/>
            <color indexed="81"/>
            <rFont val="Tahoma"/>
            <family val="2"/>
          </rPr>
          <t>Class I/II Resources (Hydropower): For hydropower, in order to qualify as a Class I resource the resource must have been placed in service after 07/01/2003 (in addition to meeting other qualification requirements). An otherwise qualified facility placed in service on or before 07/01/2003 would be a Class II resource. 
Class I/II Resources (Biomass): A sustainable biomass facility of less than 500 kW that began construction prior to 07/01/2003 qualifies even if it does not meet the otherwise applicable Class I emissions criteria. For Class II qualification, a biomass or waste-to-energy facility must have begun operation before 07/01/1998 and meet emissions criteria that are less stringent than for Class I. However, energy from a Class I resource (no general vintage date) qualifies for the Class II standard so in effect the before 07/01/1998 date applies only to facilities that cannot meet Class I sustainable biomass or emissions criteria.
Class III Resources: Only new resources qualify. The new RE date is 01/01/2006 for CHP and electricity savings and 04/01/2007 for waste heat or pressure resources.</t>
        </r>
      </text>
    </comment>
    <comment ref="I17" authorId="1">
      <text>
        <r>
          <rPr>
            <b/>
            <sz val="9"/>
            <color indexed="81"/>
            <rFont val="Tahoma"/>
            <family val="2"/>
          </rPr>
          <t>jrbarne2:</t>
        </r>
        <r>
          <rPr>
            <sz val="9"/>
            <color indexed="81"/>
            <rFont val="Tahoma"/>
            <family val="2"/>
          </rPr>
          <t xml:space="preserve">
Existing facilities (07/01/1998) which meet nitrogen oxide emission criteria (less stringent than Class I standard). Unlike Class I definition, does not have a sustainably harvested restriction and Class II also includes waste-to-energy resources. However, any Class I facility is qualified to meet the Class II facility standard. </t>
        </r>
      </text>
    </comment>
    <comment ref="J17" authorId="1">
      <text>
        <r>
          <rPr>
            <b/>
            <sz val="9"/>
            <color indexed="81"/>
            <rFont val="Tahoma"/>
            <family val="2"/>
          </rPr>
          <t>jrbarne2:</t>
        </r>
        <r>
          <rPr>
            <sz val="9"/>
            <color indexed="81"/>
            <rFont val="Tahoma"/>
            <family val="2"/>
          </rPr>
          <t xml:space="preserve">
Existing (07/01/2003) run-of-river hydro of 5 MW or less. However, qualifying Class I facilities are eligible for the Class II standard.</t>
        </r>
      </text>
    </comment>
    <comment ref="K17" authorId="3">
      <text>
        <r>
          <rPr>
            <b/>
            <sz val="9"/>
            <color indexed="81"/>
            <rFont val="Tahoma"/>
            <charset val="1"/>
          </rPr>
          <t>Justin Barnes:</t>
        </r>
        <r>
          <rPr>
            <sz val="9"/>
            <color indexed="81"/>
            <rFont val="Tahoma"/>
            <charset val="1"/>
          </rPr>
          <t xml:space="preserve">
Potentially qualifies under the "low emission advanced renewable energy conversion technologies" heading, but is not explicitly identified as eligible. This definition is included in the Class I eligibility criteria. </t>
        </r>
      </text>
    </comment>
    <comment ref="M17" authorId="3">
      <text>
        <r>
          <rPr>
            <b/>
            <sz val="9"/>
            <color indexed="81"/>
            <rFont val="Tahoma"/>
            <charset val="1"/>
          </rPr>
          <t>Justin Barnes:</t>
        </r>
        <r>
          <rPr>
            <sz val="9"/>
            <color indexed="81"/>
            <rFont val="Tahoma"/>
            <charset val="1"/>
          </rPr>
          <t xml:space="preserve">
Ocean thermal, wave, or tidal.</t>
        </r>
      </text>
    </comment>
    <comment ref="A19" authorId="1">
      <text>
        <r>
          <rPr>
            <b/>
            <sz val="9"/>
            <color indexed="81"/>
            <rFont val="Tahoma"/>
            <family val="2"/>
          </rPr>
          <t xml:space="preserve">jrbarne2:
</t>
        </r>
        <r>
          <rPr>
            <sz val="9"/>
            <color indexed="81"/>
            <rFont val="Tahoma"/>
            <family val="2"/>
          </rPr>
          <t>• With the expiration of existing 2005 and 2006 SOS contracts, Schedule 2 of the DE RPS specific to these contracts no longer exists. 
• Tier 1 = New RE tier, i.e. non-solar, non-existing 
• Tier 2 = Solar (electric) set-aside (</t>
        </r>
        <r>
          <rPr>
            <b/>
            <sz val="9"/>
            <color indexed="81"/>
            <rFont val="Tahoma"/>
            <family val="2"/>
          </rPr>
          <t>NOTE: With the enactment of S.B. 124 in July 2011, "qualified fuel cell projects" may be used generally to meet up to 30% of the solar carve-out. Such projects are permitted to generate 1 SREC for every 6 MWh of generation or 1 REC for every 1 MWh of generation</t>
        </r>
        <r>
          <rPr>
            <sz val="9"/>
            <color indexed="81"/>
            <rFont val="Tahoma"/>
            <family val="2"/>
          </rPr>
          <t>)
• Tier 3 = Existing resources tier
• "Qualified Fuel Cell Projects" must be located within the state and operated by an "qualified fuel cell provider" under a PSC approved tariff. A qualified fuel cell provider is an in-state manufacturer of fuel cells capable of using renewable fuels (i.e., Bloom Energy, which has expressed interested in locating a facility in Delaware). The PSC approved tariff language refers to an arrangement between the provider and Delmarva Power to fund 30 MW worth of fuel cell projects, which might be increased up to 50 MW total with additional PSC approval. Notably, the 3-year REC lifetime will not apply to these projects so the RECs may be used for compliance until they are retired. 
• Municipal utilities and electric cooperatives may exempt themselves from the standard by developing a comparable self-directed RPS program by 2013. The load covered % does not include retail sales for municipal utilities and electric cooperatives.  If included, the total load covered would be ~96%. The remaining sales are exempted sales to large industrial customers, which amounted to roughly 11% of energy only provider sales in CY 2007-2008. 
• Tier 1 is extended one year with an extra 1% increase in compliance year 2026-2027 to take into account the fact that the existing tier sunsets to zero, but the total RPS target is the same.
• Note that the state of DE refers to compliance years by the year in which they begin (i.e., CY 2008 begins June 1, 2008). In the interest of consistency compliance years in this spreadsheet refer to the year in which the compliance year ends, the method used in other states with mid-year deadlines (PA, NJ).    
• Start Year for Secondary Tier 1 (total RPS tier) is actually Compliance Year 2009 (not 2008) because the initial target for is 1%, which is equivalent to the first year of the Existing Tier (Tier 3). Therefore, Tier 1= 0% in 2008.</t>
        </r>
      </text>
    </comment>
    <comment ref="E19" authorId="1">
      <text>
        <r>
          <rPr>
            <b/>
            <sz val="9"/>
            <color indexed="81"/>
            <rFont val="Tahoma"/>
            <family val="2"/>
          </rPr>
          <t>jrbarne2:</t>
        </r>
        <r>
          <rPr>
            <sz val="9"/>
            <color indexed="81"/>
            <rFont val="Tahoma"/>
            <family val="2"/>
          </rPr>
          <t xml:space="preserve">
350% multiplier for offshore installed by 12/31/2017)  Basically applies to one planned project (Bluewater Wind).  Otherwise, 150% multiplier for in-state wind installed by 12/31/2012.
Also, additional 10% for in-state wind installations that are constructed using at least 50% Delaware-sourced equipment or components or 75% Delaware workforce. </t>
        </r>
      </text>
    </comment>
    <comment ref="F19" authorId="3">
      <text>
        <r>
          <rPr>
            <b/>
            <sz val="9"/>
            <color indexed="81"/>
            <rFont val="Tahoma"/>
            <family val="2"/>
          </rPr>
          <t>Justin Barnes:</t>
        </r>
        <r>
          <rPr>
            <sz val="9"/>
            <color indexed="81"/>
            <rFont val="Tahoma"/>
            <family val="2"/>
          </rPr>
          <t xml:space="preserve">
Additional 10% for in-state solar installations that are constructed using at least 50% Delaware-sourced equipment or components or 75% Delaware workforce. </t>
        </r>
      </text>
    </comment>
    <comment ref="G19" authorId="1">
      <text>
        <r>
          <rPr>
            <b/>
            <sz val="9"/>
            <color indexed="81"/>
            <rFont val="Tahoma"/>
            <family val="2"/>
          </rPr>
          <t>jrbarne2:</t>
        </r>
        <r>
          <rPr>
            <sz val="9"/>
            <color indexed="81"/>
            <rFont val="Tahoma"/>
            <family val="2"/>
          </rPr>
          <t xml:space="preserve">
Customer-sited only; multiplier does not apply to carve-out.
Additional 10% for in-state solar installations that are constructed using at least 50% Delaware-sourced equipment or components or 75% Delaware workforce.</t>
        </r>
      </text>
    </comment>
    <comment ref="H19" authorId="3">
      <text>
        <r>
          <rPr>
            <b/>
            <sz val="9"/>
            <color indexed="81"/>
            <rFont val="Tahoma"/>
            <family val="2"/>
          </rPr>
          <t>Justin Barnes:</t>
        </r>
        <r>
          <rPr>
            <sz val="9"/>
            <color indexed="81"/>
            <rFont val="Tahoma"/>
            <family val="2"/>
          </rPr>
          <t xml:space="preserve">
Additional 10% for in-state solar installations that are constructed using at least 50% Delaware-sourced equipment or components or 75% Delaware workforce.</t>
        </r>
      </text>
    </comment>
    <comment ref="I19" authorId="1">
      <text>
        <r>
          <rPr>
            <b/>
            <sz val="9"/>
            <color indexed="81"/>
            <rFont val="Tahoma"/>
            <family val="2"/>
          </rPr>
          <t>jrbarne2:</t>
        </r>
        <r>
          <rPr>
            <sz val="9"/>
            <color indexed="81"/>
            <rFont val="Tahoma"/>
            <family val="2"/>
          </rPr>
          <t xml:space="preserve">
Must be sustainable (by DNREC rules), may not include old growth.</t>
        </r>
      </text>
    </comment>
    <comment ref="J19" authorId="1">
      <text>
        <r>
          <rPr>
            <b/>
            <sz val="9"/>
            <color indexed="81"/>
            <rFont val="Tahoma"/>
            <family val="2"/>
          </rPr>
          <t>jrbarne2:</t>
        </r>
        <r>
          <rPr>
            <sz val="9"/>
            <color indexed="81"/>
            <rFont val="Tahoma"/>
            <family val="2"/>
          </rPr>
          <t xml:space="preserve">
30 MW or less; must meet DNREC standards including Low-Impact Hydro standards</t>
        </r>
      </text>
    </comment>
    <comment ref="M19" authorId="1">
      <text>
        <r>
          <rPr>
            <b/>
            <sz val="9"/>
            <color indexed="81"/>
            <rFont val="Tahoma"/>
            <family val="2"/>
          </rPr>
          <t>jrbarne2:</t>
        </r>
        <r>
          <rPr>
            <sz val="9"/>
            <color indexed="81"/>
            <rFont val="Tahoma"/>
            <family val="2"/>
          </rPr>
          <t xml:space="preserve">
Ocean thermal, wave, or tidal.</t>
        </r>
      </text>
    </comment>
    <comment ref="N19" authorId="1">
      <text>
        <r>
          <rPr>
            <b/>
            <sz val="9"/>
            <color indexed="81"/>
            <rFont val="Tahoma"/>
            <family val="2"/>
          </rPr>
          <t>jrbarne2:</t>
        </r>
        <r>
          <rPr>
            <sz val="9"/>
            <color indexed="81"/>
            <rFont val="Tahoma"/>
            <family val="2"/>
          </rPr>
          <t xml:space="preserve">
Based on 2009 calendar year data from EIA for retail sales by IOUs and energy only providers. In CY2007-2008 industrial exemptions amounted to roughly 11% of energy only sales. This percentage of energy only provider sales has been subtracted out of the 2009 EIA data to arrive at a total load covered %. If munis and coops are included (self-directed "comparable" RPS required), the total load covered rises to 96% of state retail sales.</t>
        </r>
      </text>
    </comment>
    <comment ref="Q19" authorId="1">
      <text>
        <r>
          <rPr>
            <b/>
            <sz val="9"/>
            <color indexed="81"/>
            <rFont val="Tahoma"/>
            <family val="2"/>
          </rPr>
          <t>jrbarne2:</t>
        </r>
        <r>
          <rPr>
            <sz val="9"/>
            <color indexed="81"/>
            <rFont val="Tahoma"/>
            <family val="2"/>
          </rPr>
          <t xml:space="preserve">
• $25 for 1st use
• $50 for 2nd use
• $80 for 3rd use and thereafter</t>
        </r>
      </text>
    </comment>
    <comment ref="R19" authorId="1">
      <text>
        <r>
          <rPr>
            <b/>
            <sz val="9"/>
            <color indexed="81"/>
            <rFont val="Tahoma"/>
            <family val="2"/>
          </rPr>
          <t>jrbarne2:</t>
        </r>
        <r>
          <rPr>
            <sz val="9"/>
            <color indexed="81"/>
            <rFont val="Tahoma"/>
            <family val="2"/>
          </rPr>
          <t xml:space="preserve">
• 3.0 for in-state, customer-sited PV generation, fuel cells powered by renewable fuels that are installed on or before December 31, 2014.  
• 3.5 for Delmarva Power &amp; Light for offshore wind facilities sited on or before May 31, 2017;
• 1.5 for wind energy sited in Delaware installed before 12/31/2012.
• 1.1 for in-state solar and wind installations that are constructed using at least 50% Delaware-sourced equipment or components or 75% Delaware workforce. 
</t>
        </r>
      </text>
    </comment>
    <comment ref="G20" authorId="3">
      <text>
        <r>
          <rPr>
            <b/>
            <sz val="9"/>
            <color indexed="81"/>
            <rFont val="Tahoma"/>
            <family val="2"/>
          </rPr>
          <t>Justin Barnes:</t>
        </r>
        <r>
          <rPr>
            <sz val="9"/>
            <color indexed="81"/>
            <rFont val="Tahoma"/>
            <family val="2"/>
          </rPr>
          <t xml:space="preserve">
Additional 10% for in-state solar installations that are constructed using at least 50% Delaware-sourced equipment or components or 75% Delaware workforce. 
Certain "qualified" fuel cells also now qualify for the solar tier at a ratio 1 SREC for every 6 MWh of electricity generation.</t>
        </r>
      </text>
    </comment>
    <comment ref="H20" authorId="3">
      <text>
        <r>
          <rPr>
            <b/>
            <sz val="9"/>
            <color indexed="81"/>
            <rFont val="Tahoma"/>
            <family val="2"/>
          </rPr>
          <t>Justin Barnes:</t>
        </r>
        <r>
          <rPr>
            <sz val="9"/>
            <color indexed="81"/>
            <rFont val="Tahoma"/>
            <family val="2"/>
          </rPr>
          <t xml:space="preserve">
Additional 10% for in-state solar installations that are constructed using at least 50% Delaware-sourced equipment or components or 75% Delaware workforce.
Certain "qualified" fuel cells also now qualify for the solar tier at a ratio 1 SREC for every 6 MWh of electricity generation.</t>
        </r>
      </text>
    </comment>
    <comment ref="N20" authorId="1">
      <text>
        <r>
          <rPr>
            <b/>
            <sz val="9"/>
            <color indexed="81"/>
            <rFont val="Tahoma"/>
            <family val="2"/>
          </rPr>
          <t>jrbarne2:</t>
        </r>
        <r>
          <rPr>
            <sz val="9"/>
            <color indexed="81"/>
            <rFont val="Tahoma"/>
            <family val="2"/>
          </rPr>
          <t xml:space="preserve">
Based on 2009 calendar year data from EIA for retail sales by IOUs and energy only providers. In CY2007-2008 industrial exemptions amounted to roughly 11% of energy only sales. This percentage of energy only provider sales has been subtracted out of the 2009 EIA data to arrive at a total load covered %. If munis and coops are included (self-directed "comparable" RPS required), the total load covered rises to 96% of state retail sales.</t>
        </r>
      </text>
    </comment>
    <comment ref="Q20" authorId="1">
      <text>
        <r>
          <rPr>
            <b/>
            <sz val="9"/>
            <color indexed="81"/>
            <rFont val="Tahoma"/>
            <family val="2"/>
          </rPr>
          <t>jrbarne2:</t>
        </r>
        <r>
          <rPr>
            <sz val="9"/>
            <color indexed="81"/>
            <rFont val="Tahoma"/>
            <family val="2"/>
          </rPr>
          <t xml:space="preserve">
• $400 for 1st use
• $450 for 2nd use
• $500 for 3rd use and thereafter</t>
        </r>
      </text>
    </comment>
    <comment ref="I21" authorId="1">
      <text>
        <r>
          <rPr>
            <b/>
            <sz val="9"/>
            <color indexed="81"/>
            <rFont val="Tahoma"/>
            <family val="2"/>
          </rPr>
          <t>jrbarne2:</t>
        </r>
        <r>
          <rPr>
            <sz val="9"/>
            <color indexed="81"/>
            <rFont val="Tahoma"/>
            <family val="2"/>
          </rPr>
          <t xml:space="preserve">
Must be sustainable (by DNREC rules), may not include old growth.</t>
        </r>
      </text>
    </comment>
    <comment ref="J21" authorId="1">
      <text>
        <r>
          <rPr>
            <b/>
            <sz val="9"/>
            <color indexed="81"/>
            <rFont val="Tahoma"/>
            <family val="2"/>
          </rPr>
          <t>jrbarne2:</t>
        </r>
        <r>
          <rPr>
            <sz val="9"/>
            <color indexed="81"/>
            <rFont val="Tahoma"/>
            <family val="2"/>
          </rPr>
          <t xml:space="preserve">
30 MW or less; must meet DNREC standards including Low-Impact Hydro standards.</t>
        </r>
      </text>
    </comment>
    <comment ref="M21" authorId="1">
      <text>
        <r>
          <rPr>
            <b/>
            <sz val="9"/>
            <color indexed="81"/>
            <rFont val="Tahoma"/>
            <family val="2"/>
          </rPr>
          <t>jrbarne2:</t>
        </r>
        <r>
          <rPr>
            <sz val="9"/>
            <color indexed="81"/>
            <rFont val="Tahoma"/>
            <family val="2"/>
          </rPr>
          <t xml:space="preserve">
Ocean thermal, wave, or tidal.</t>
        </r>
      </text>
    </comment>
    <comment ref="N21" authorId="1">
      <text>
        <r>
          <rPr>
            <b/>
            <sz val="9"/>
            <color indexed="81"/>
            <rFont val="Tahoma"/>
            <family val="2"/>
          </rPr>
          <t>jrbarne2:</t>
        </r>
        <r>
          <rPr>
            <sz val="9"/>
            <color indexed="81"/>
            <rFont val="Tahoma"/>
            <family val="2"/>
          </rPr>
          <t xml:space="preserve">
Based on 2009 calendar year data from EIA for retail sales by IOUs and energy only providers. In CY2007-2008 industrial exemptions amounted to roughly 11% of energy only sales. This percentage of energy only provider sales has been subtracted out of the 2009 EIA data to arrive at a total load covered %. If munis and coops are included (self-directed "comparable" RPS required), the total load covered rises to 96% of state retail sales.</t>
        </r>
      </text>
    </comment>
    <comment ref="Q21" authorId="1">
      <text>
        <r>
          <rPr>
            <b/>
            <sz val="9"/>
            <color indexed="81"/>
            <rFont val="Tahoma"/>
            <family val="2"/>
          </rPr>
          <t>jrbarne2:</t>
        </r>
        <r>
          <rPr>
            <sz val="9"/>
            <color indexed="81"/>
            <rFont val="Tahoma"/>
            <family val="2"/>
          </rPr>
          <t xml:space="preserve">
• $25 for 1st use
• $50 for 2nd use
• $80 for 3rd use and thereafter</t>
        </r>
      </text>
    </comment>
    <comment ref="A22" authorId="1">
      <text>
        <r>
          <rPr>
            <b/>
            <sz val="9"/>
            <color indexed="81"/>
            <rFont val="Tahoma"/>
            <family val="2"/>
          </rPr>
          <t>jrbarne2:</t>
        </r>
        <r>
          <rPr>
            <sz val="9"/>
            <color indexed="81"/>
            <rFont val="Tahoma"/>
            <family val="2"/>
          </rPr>
          <t xml:space="preserve">
• Tier 1 = Tier 1 RE, excluding solar
• Tier 2 = Tier 2 RE
• Tier 3 = Solar (electric) set-aside   
• "Tier 1” renewable resources include solar, wind, biomass, landfill gas, wastewater-treatment gas, geothermal, ocean, and fuel cells fueled by "tier one" resources. 
• “Tier 2” renewable resources include hydropower and municipal solid waste.  
• Tier 1 renewable sources may be used to meet Tier 1 or Tier 2 requirements, but Tier 2 resources may not be used to meet Tier 1 requirements. 
• In 2016, the annual requirement for Tier 2 declines by 0.5 percent to 2.0 percent, and then continues to decline by 0.5 percent each year until it sunsets in 2020.  </t>
        </r>
      </text>
    </comment>
    <comment ref="I22" authorId="4">
      <text>
        <r>
          <rPr>
            <b/>
            <sz val="9"/>
            <color indexed="81"/>
            <rFont val="Tahoma"/>
            <family val="2"/>
          </rPr>
          <t>Justin Barnes :</t>
        </r>
        <r>
          <rPr>
            <sz val="9"/>
            <color indexed="81"/>
            <rFont val="Tahoma"/>
            <family val="2"/>
          </rPr>
          <t xml:space="preserve">
Solid, nonhazardous, cellulosic waste material that is segregated from other waste materials. Includes mill waste, yard waste, bruch, pre-commercial wood thinning, waste pallets, and agricultural sources.  Does not include old-growth, post-consumer paper, or unsegregated waste.</t>
        </r>
      </text>
    </comment>
    <comment ref="M22" authorId="4">
      <text>
        <r>
          <rPr>
            <b/>
            <sz val="9"/>
            <color indexed="81"/>
            <rFont val="Tahoma"/>
            <family val="2"/>
          </rPr>
          <t>Justin Barnes :</t>
        </r>
        <r>
          <rPr>
            <sz val="9"/>
            <color indexed="81"/>
            <rFont val="Tahoma"/>
            <family val="2"/>
          </rPr>
          <t xml:space="preserve">
Wave, tide, current, and thermal.</t>
        </r>
      </text>
    </comment>
    <comment ref="P22" authorId="1">
      <text>
        <r>
          <rPr>
            <b/>
            <sz val="9"/>
            <color indexed="81"/>
            <rFont val="Tahoma"/>
            <family val="2"/>
          </rPr>
          <t>jrbarne2:</t>
        </r>
        <r>
          <rPr>
            <sz val="9"/>
            <color indexed="81"/>
            <rFont val="Tahoma"/>
            <family val="2"/>
          </rPr>
          <t xml:space="preserve">
Any new or existing facility generating energy from Tier 1 resources is eligible for RPS compliance.  For Tier 2 resources, generation from a facility that was operational as of 1/1/2004 is RPS eligible.</t>
        </r>
      </text>
    </comment>
    <comment ref="R22" authorId="1">
      <text>
        <r>
          <rPr>
            <b/>
            <sz val="9"/>
            <color indexed="81"/>
            <rFont val="Tahoma"/>
            <family val="2"/>
          </rPr>
          <t xml:space="preserve">jrbarne2:
</t>
        </r>
        <r>
          <rPr>
            <sz val="9"/>
            <color indexed="81"/>
            <rFont val="Tahoma"/>
            <family val="2"/>
          </rPr>
          <t>No current multipliers, former multipliers listed below.
•  1.1 for energy generated by wind or solar between 1/1/2007 and 12/31/2009.  
•  1.1 for energy generated by landfill methane or wastewater-treatment methane  prior to 1/1/2010.</t>
        </r>
      </text>
    </comment>
    <comment ref="I23" authorId="4">
      <text>
        <r>
          <rPr>
            <b/>
            <sz val="9"/>
            <color indexed="81"/>
            <rFont val="Tahoma"/>
            <family val="2"/>
          </rPr>
          <t>Justin Barnes :</t>
        </r>
        <r>
          <rPr>
            <sz val="9"/>
            <color indexed="81"/>
            <rFont val="Tahoma"/>
            <family val="2"/>
          </rPr>
          <t xml:space="preserve">
Solid, nonhazardous, cellulosic waste material that is segregated from other waste materials. Includes mill waste, yard waste, bruch, pre-commercial wood thinning, waste pallets, and agricultural sources.  Does not include old-growth, post-consumer paper, or unsegregated waste.
MSW resources are eligible through 2013 for Tier II but not beyond this time frame. </t>
        </r>
      </text>
    </comment>
    <comment ref="J23" authorId="4">
      <text>
        <r>
          <rPr>
            <b/>
            <sz val="9"/>
            <color indexed="81"/>
            <rFont val="Tahoma"/>
            <family val="2"/>
          </rPr>
          <t>Justin Barnes :</t>
        </r>
        <r>
          <rPr>
            <sz val="9"/>
            <color indexed="81"/>
            <rFont val="Tahoma"/>
            <family val="2"/>
          </rPr>
          <t xml:space="preserve">
No pumped storage, but no other restrictions.</t>
        </r>
      </text>
    </comment>
    <comment ref="M23" authorId="4">
      <text>
        <r>
          <rPr>
            <b/>
            <sz val="9"/>
            <color indexed="81"/>
            <rFont val="Tahoma"/>
            <family val="2"/>
          </rPr>
          <t>Justin Barnes :</t>
        </r>
        <r>
          <rPr>
            <sz val="9"/>
            <color indexed="81"/>
            <rFont val="Tahoma"/>
            <family val="2"/>
          </rPr>
          <t xml:space="preserve">
Wave, tide, current, and thermal.</t>
        </r>
      </text>
    </comment>
    <comment ref="S23" authorId="4">
      <text>
        <r>
          <rPr>
            <b/>
            <sz val="8"/>
            <color indexed="81"/>
            <rFont val="Tahoma"/>
            <family val="2"/>
          </rPr>
          <t>Justin Barnes :</t>
        </r>
        <r>
          <rPr>
            <sz val="8"/>
            <color indexed="81"/>
            <rFont val="Tahoma"/>
            <family val="2"/>
          </rPr>
          <t xml:space="preserve">
Refers to full compliance schedule which declines in later RPS years, ultimately to 0. </t>
        </r>
      </text>
    </comment>
    <comment ref="F24" authorId="3">
      <text>
        <r>
          <rPr>
            <b/>
            <sz val="9"/>
            <color indexed="81"/>
            <rFont val="Tahoma"/>
            <charset val="1"/>
          </rPr>
          <t>Justin Barnes:</t>
        </r>
        <r>
          <rPr>
            <sz val="9"/>
            <color indexed="81"/>
            <rFont val="Tahoma"/>
            <charset val="1"/>
          </rPr>
          <t xml:space="preserve">
Solar systems are limited to 5 MW in size and must be located within D.C. or connected to a distribution feeder serving D.C.. Both of these limitations could limit the applicability of CSP.</t>
        </r>
      </text>
    </comment>
    <comment ref="H24" authorId="3">
      <text>
        <r>
          <rPr>
            <b/>
            <sz val="9"/>
            <color indexed="81"/>
            <rFont val="Tahoma"/>
            <charset val="1"/>
          </rPr>
          <t>Justin Barnes:</t>
        </r>
        <r>
          <rPr>
            <sz val="9"/>
            <color indexed="81"/>
            <rFont val="Tahoma"/>
            <charset val="1"/>
          </rPr>
          <t xml:space="preserve">
Solar systems are limited to 5 MW in size and must be located within D.C. or connected to a distribution feeder serving D.C.. Both of these limitations could limit the applicability of centalized PV.</t>
        </r>
      </text>
    </comment>
    <comment ref="Q24" authorId="3">
      <text>
        <r>
          <rPr>
            <b/>
            <sz val="9"/>
            <color indexed="81"/>
            <rFont val="Tahoma"/>
            <charset val="1"/>
          </rPr>
          <t>Justin Barnes:</t>
        </r>
        <r>
          <rPr>
            <sz val="9"/>
            <color indexed="81"/>
            <rFont val="Tahoma"/>
            <charset val="1"/>
          </rPr>
          <t xml:space="preserve">
SACP will be $500/MWh through 2016, declining to $350/MWh for 2017, $300/MWh in 2018, $200/MWh in 2019 and 2020, $150/MWh in 2021 and 2022, and $50/MWh in 2023 and therafter.</t>
        </r>
      </text>
    </comment>
    <comment ref="A25" authorId="1">
      <text>
        <r>
          <rPr>
            <b/>
            <sz val="9"/>
            <color indexed="81"/>
            <rFont val="Tahoma"/>
            <family val="2"/>
          </rPr>
          <t>jrbarne2:</t>
        </r>
        <r>
          <rPr>
            <sz val="9"/>
            <color indexed="81"/>
            <rFont val="Tahoma"/>
            <family val="2"/>
          </rPr>
          <t xml:space="preserve">
• Eligible resources include electrical energy savings brought about by the use of renewable displacement or off-set technologies or from energy efficiency.  However, through 2014 at least 50% of annual requirements must come from RE generation sources, that is, not from energy savings via energy efficiency, or displacement. Beginning in 2015, 100% of the standard must be met using renewable electricity.  In 2015, grid-connected, on-site renewables will be reclassified as renewable electricity from their current place as electrical energy savings measures, thus they will remain eligible for the RPS.  
• A separate electricity use reduction target of 4,300 gigawatt-hour (GWh) by 2030 replaces the sunetting energy savings portion of the RPS in 2015. 
• The RPS law contains no binding requirements beyond 2030 nor does it explicitly state that the minumum requirements extend beyond 2030.  However, the duration has been entered as 100 under the assumption that the standard will continue indefinitely based on the general direction of the state's energy policy and a specific provision for continued study and evaluation of "projected renewable portfolio standards to be set five and ten years beyond the then current standards".
</t>
        </r>
      </text>
    </comment>
    <comment ref="I25" authorId="1">
      <text>
        <r>
          <rPr>
            <b/>
            <sz val="9"/>
            <color indexed="81"/>
            <rFont val="Tahoma"/>
            <family val="2"/>
          </rPr>
          <t>jrbarne2:</t>
        </r>
        <r>
          <rPr>
            <sz val="9"/>
            <color indexed="81"/>
            <rFont val="Tahoma"/>
            <family val="2"/>
          </rPr>
          <t xml:space="preserve">
Energy crops agricultural and animal residues and wastes, and municipal solid waste.</t>
        </r>
      </text>
    </comment>
    <comment ref="J25" authorId="1">
      <text>
        <r>
          <rPr>
            <b/>
            <sz val="9"/>
            <color indexed="81"/>
            <rFont val="Tahoma"/>
            <family val="2"/>
          </rPr>
          <t>jrbarne2:</t>
        </r>
        <r>
          <rPr>
            <sz val="9"/>
            <color indexed="81"/>
            <rFont val="Tahoma"/>
            <family val="2"/>
          </rPr>
          <t xml:space="preserve">
Hydropower is defined as "falling water" without any further clarification.  All hydro would presumably be eligible.</t>
        </r>
      </text>
    </comment>
    <comment ref="Q25" authorId="1">
      <text>
        <r>
          <rPr>
            <b/>
            <sz val="9"/>
            <color indexed="81"/>
            <rFont val="Tahoma"/>
            <family val="2"/>
          </rPr>
          <t>jrbarne2:</t>
        </r>
        <r>
          <rPr>
            <sz val="9"/>
            <color indexed="81"/>
            <rFont val="Tahoma"/>
            <family val="2"/>
          </rPr>
          <t xml:space="preserve">
PUC may levy penalties for non-compliance.</t>
        </r>
      </text>
    </comment>
    <comment ref="A26" authorId="1">
      <text>
        <r>
          <rPr>
            <b/>
            <sz val="9"/>
            <color indexed="81"/>
            <rFont val="Tahoma"/>
            <family val="2"/>
          </rPr>
          <t>jrbarne2:</t>
        </r>
        <r>
          <rPr>
            <sz val="9"/>
            <color indexed="81"/>
            <rFont val="Tahoma"/>
            <family val="2"/>
          </rPr>
          <t xml:space="preserve">
• Primary RPS: IOUs with 100,000 or more customers; only applies to fixed rate, bundled sales. A 2011 law creates an option for "multi-jurisdictional utilities" (not specifically defined, but appears to refer to utilities with operations in neighboring states) that do not meet the minimum customer threshold to opt-in to the centralized planning and power procurement process administered by the Illinois Power Agency. Excercising this option would presumably obligate these utilities to meet the renewable resource requirements that are a part of this process.
• Secondary RPS: Competitive sales by alternative suppliers and utilities that compete outside their service territories (ARES). The renewables requirement for the secondary RPS is generally the same in % terms as the primary RPS with a few differences. Competitive suppliers must meet at least 50% of the standard (but could elect to meet 100% of the standard) by paying ACP payments. ACPs must be used to purchase RECs in a centralized procurment scheme that mimics the IOU system.  Thus the requirement (25% by 2025) holds for competitive suppliers though the process for purchasing RECs/renewable energy may be different. The wind and solar set asides are also different from the IOU mandate. 
• The Primary RPS contains a distributed generation requirement of 0.5% in 2013-2014, 0.75% in 2014-2015, and 1% in 2015-2016 and thereafter. At least 50% of this requirement must be met with resources of 25 kW or less. It does not comprise a separate tier because resources/RECs used to meet this requirement may also be used to meet the solar, wind, and other resource tiers. As written in the authorizing legislation, it appears to be a requirement that 1% of the overall standard (25% renewables) be met with DG resources, thus it is indicated here as a requirement that 0.25% of sales be met with DG (25% X 1%). Depending on how the law is interpreted (the law applies to IPA REC procurements) it could also end up applying to sales by ARES for which an ACP is paid into the fund which supports centralized procurement.  As noted above, at least 50% of the ARES standard must be met with ACPs and if the ARES choose to not procure RECs for the remaining portion and instead elect to pay the ACP, it could ultimately be implemented in such a way that it applies to ARES sales as well.
• For IOUs, compliance % requirements lag sales by 2 years. For instance, the 2% requirement listed for 2009 (June 2009 deadline) is based on sales from June 1, 2006 - May 31, 2007. This is how the standard is being implemented in practice, although the authorizing legislation describes the first 2% compliance year as "by June 1, 2008). For ARES, the compliance requirement is based on sales for the immediately preceeding year. For instance, the 4% requirement listed for 2010 is based on sales from June 1, 2009 - May 31, 2010. 
• Tier 1 = Wind set-aside (75% of annual requirement for primary, 60% for secondary) 
• Tier 2 = Other eligible renewable sources
• Tier 3 = Solar set aside (IOUs ramp up to 6% of total annual requirement from 2012-2015, no ramp for ARES)
• Through 2011 eligible resources must be located within the state.  
• ACPs do not generally apply to the primary RPS (centalized REC procurement), but they are collected by utilities under the primary RPS for hourly priced customers. They are adjusted annually for the RPS and are calculated individually for ComEd and Ameren territory sales. Actual ACP rates determined by the ICC are stated in terms of $/MWh of total supplier load for which the ACP applies.  They have been restated here to be stated in terms of $/MWh REC requirement. 
• Regarding % load covered: This will be a moving target for both the primary and secondary RPS as the actual load covered (and RE obligation) depends on bundled vs. energy only sales for the prior June-May period.  This appears to have somewhat stabilized as most commercial and industrial customers are now serviced by competitive suppliers; however, there will likely be further decreases in the primary RPS load and further increases in secondary RPS load as remaining customers switch to competitive suppliers. This will be exacerbated by municipal aggregation programs. The current figures are derived from 2011 EIA data issued in November 2012. 
• The secondary load covered number currently listed is likely an overestimate for 2011 as the standard applies only to contracts initiated or renewed after March 15, 2009.  It should remain accurate for later years as whatever existing contracts not currently covered by the standard expire. </t>
        </r>
      </text>
    </comment>
    <comment ref="N26" authorId="1">
      <text>
        <r>
          <rPr>
            <b/>
            <sz val="9"/>
            <color indexed="81"/>
            <rFont val="Tahoma"/>
            <family val="2"/>
          </rPr>
          <t>jrbarne2:</t>
        </r>
        <r>
          <rPr>
            <sz val="9"/>
            <color indexed="81"/>
            <rFont val="Tahoma"/>
            <family val="2"/>
          </rPr>
          <t xml:space="preserve">
Based on calendar year 2011 EIA data for bundled sales from ComEd and Ameren affilated utilities. Further customer switching to competitive suppliers could continue to affect these figures going forward.</t>
        </r>
      </text>
    </comment>
    <comment ref="Q26" authorId="2">
      <text>
        <r>
          <rPr>
            <b/>
            <sz val="9"/>
            <color indexed="81"/>
            <rFont val="Tahoma"/>
            <charset val="1"/>
          </rPr>
          <t>Justin R. Barnes:</t>
        </r>
        <r>
          <rPr>
            <sz val="9"/>
            <color indexed="81"/>
            <rFont val="Tahoma"/>
            <charset val="1"/>
          </rPr>
          <t xml:space="preserve">
For Com-Ed. Ameren rate is $0.973/MWh. ACP only applies to loads for hourly priced customers.</t>
        </r>
      </text>
    </comment>
    <comment ref="Y26" authorId="3">
      <text>
        <r>
          <rPr>
            <b/>
            <sz val="9"/>
            <color indexed="81"/>
            <rFont val="Tahoma"/>
            <family val="2"/>
          </rPr>
          <t xml:space="preserve">Justin Barnes:
</t>
        </r>
        <r>
          <rPr>
            <sz val="9"/>
            <color indexed="81"/>
            <rFont val="Tahoma"/>
            <family val="2"/>
          </rPr>
          <t xml:space="preserve">Refers to customer sited systems of 2 MW or less. The distributed generation requirement begins at 0.5% of the overall standard for the 2013-2014 compliance year, then increases to 0.75% for 2014-2015 and 1.0% for 2015-2016. It then remains static thereafter, but capacity contributions will increase with annual increases in the composite standard. In any given year at least 50% of requirement must be met by systems of less than 25 kW. </t>
        </r>
      </text>
    </comment>
    <comment ref="I27" authorId="5">
      <text>
        <r>
          <rPr>
            <b/>
            <sz val="9"/>
            <color indexed="81"/>
            <rFont val="Tahoma"/>
            <family val="2"/>
          </rPr>
          <t>Justin Barnes:</t>
        </r>
        <r>
          <rPr>
            <sz val="8"/>
            <color indexed="81"/>
            <rFont val="Tahoma"/>
            <family val="2"/>
          </rPr>
          <t xml:space="preserve">
</t>
        </r>
        <r>
          <rPr>
            <sz val="9"/>
            <color indexed="81"/>
            <rFont val="Tahoma"/>
            <family val="2"/>
          </rPr>
          <t>Dedicated crops; untreated and unadulterated organic waste; trees and trimmings. As of August 2011 anaerobic digestion is listed specifically as an eligible resource.</t>
        </r>
      </text>
    </comment>
    <comment ref="J27" authorId="4">
      <text>
        <r>
          <rPr>
            <b/>
            <sz val="9"/>
            <color indexed="81"/>
            <rFont val="Tahoma"/>
            <family val="2"/>
          </rPr>
          <t>Justin Barnes :</t>
        </r>
        <r>
          <rPr>
            <sz val="9"/>
            <color indexed="81"/>
            <rFont val="Tahoma"/>
            <family val="2"/>
          </rPr>
          <t xml:space="preserve">
No new dams; otherwise no size or other restrictions.</t>
        </r>
      </text>
    </comment>
    <comment ref="L27" authorId="4">
      <text>
        <r>
          <rPr>
            <b/>
            <sz val="9"/>
            <color indexed="81"/>
            <rFont val="Tahoma"/>
            <family val="2"/>
          </rPr>
          <t>Justin Barnes :</t>
        </r>
        <r>
          <rPr>
            <sz val="9"/>
            <color indexed="81"/>
            <rFont val="Tahoma"/>
            <family val="2"/>
          </rPr>
          <t xml:space="preserve">
Must be in-state</t>
        </r>
        <r>
          <rPr>
            <sz val="8"/>
            <color indexed="81"/>
            <rFont val="Tahoma"/>
            <family val="2"/>
          </rPr>
          <t>.</t>
        </r>
      </text>
    </comment>
    <comment ref="N27" authorId="1">
      <text>
        <r>
          <rPr>
            <b/>
            <sz val="9"/>
            <color indexed="81"/>
            <rFont val="Tahoma"/>
            <family val="2"/>
          </rPr>
          <t>jrbarne2:</t>
        </r>
        <r>
          <rPr>
            <sz val="9"/>
            <color indexed="81"/>
            <rFont val="Tahoma"/>
            <family val="2"/>
          </rPr>
          <t xml:space="preserve">
Based on calendar year 2011 EIA data for bundled sales from ComEd and Ameren affilated utilities. Further customer switching to competitive suppliers could continue to affect these figures going forward.</t>
        </r>
      </text>
    </comment>
    <comment ref="Q27" authorId="2">
      <text>
        <r>
          <rPr>
            <b/>
            <sz val="9"/>
            <color indexed="81"/>
            <rFont val="Tahoma"/>
            <charset val="1"/>
          </rPr>
          <t>Justin R. Barnes:</t>
        </r>
        <r>
          <rPr>
            <sz val="9"/>
            <color indexed="81"/>
            <rFont val="Tahoma"/>
            <charset val="1"/>
          </rPr>
          <t xml:space="preserve">
For Com-Ed. Ameren rate is $0.973/MWh. ACP only applies to loads for hourly priced customers.</t>
        </r>
      </text>
    </comment>
    <comment ref="N28" authorId="1">
      <text>
        <r>
          <rPr>
            <b/>
            <sz val="9"/>
            <color indexed="81"/>
            <rFont val="Tahoma"/>
            <family val="2"/>
          </rPr>
          <t>jrbarne2:</t>
        </r>
        <r>
          <rPr>
            <sz val="9"/>
            <color indexed="81"/>
            <rFont val="Tahoma"/>
            <family val="2"/>
          </rPr>
          <t xml:space="preserve">
Based on calendar year 2011 EIA data for bundled sales from ComEd and Ameren affilated utilities. Further customer switching to competitive suppliers could continue to affect these figures going forward.
</t>
        </r>
      </text>
    </comment>
    <comment ref="Q28" authorId="2">
      <text>
        <r>
          <rPr>
            <b/>
            <sz val="9"/>
            <color indexed="81"/>
            <rFont val="Tahoma"/>
            <charset val="1"/>
          </rPr>
          <t>Justin R. Barnes:</t>
        </r>
        <r>
          <rPr>
            <sz val="9"/>
            <color indexed="81"/>
            <rFont val="Tahoma"/>
            <charset val="1"/>
          </rPr>
          <t xml:space="preserve">
For Com-Ed. Ameren rate is $0.973/MWh. ACP only applies to loads for hourly priced customers.</t>
        </r>
      </text>
    </comment>
    <comment ref="N29" authorId="1">
      <text>
        <r>
          <rPr>
            <b/>
            <sz val="9"/>
            <color indexed="81"/>
            <rFont val="Tahoma"/>
            <family val="2"/>
          </rPr>
          <t>jrbarne2:</t>
        </r>
        <r>
          <rPr>
            <sz val="9"/>
            <color indexed="81"/>
            <rFont val="Tahoma"/>
            <family val="2"/>
          </rPr>
          <t xml:space="preserve">
Based on total retail sales and total state energy only sales from 2011 EIA data.  May increase as more customers switch to competitive suppliers.</t>
        </r>
      </text>
    </comment>
    <comment ref="Q29" authorId="2">
      <text>
        <r>
          <rPr>
            <b/>
            <sz val="9"/>
            <color indexed="81"/>
            <rFont val="Tahoma"/>
            <charset val="1"/>
          </rPr>
          <t>Justin R. Barnes:</t>
        </r>
        <r>
          <rPr>
            <sz val="9"/>
            <color indexed="81"/>
            <rFont val="Tahoma"/>
            <charset val="1"/>
          </rPr>
          <t xml:space="preserve">
For Com-Ed. Ameren rate is $0.973/MWh.</t>
        </r>
      </text>
    </comment>
    <comment ref="Y29" authorId="3">
      <text>
        <r>
          <rPr>
            <b/>
            <sz val="9"/>
            <color indexed="81"/>
            <rFont val="Tahoma"/>
            <charset val="1"/>
          </rPr>
          <t>Justin Barnes:</t>
        </r>
        <r>
          <rPr>
            <sz val="9"/>
            <color indexed="81"/>
            <rFont val="Tahoma"/>
            <charset val="1"/>
          </rPr>
          <t xml:space="preserve">
Refers to customer sited systems of 2 MW or less. The distributed generation requirement begins at 0.5% of the overall standard for the 2013-2014 compliance year, then increases to 0.75% for 2014-2015 and 1.0% for 2015-2016. It then remains static thereafter, but capacity contributions will increase with annual increases in the composite standard. In any given year at least 50% of requirement must be met by systems of less than 25 kW.
It is currently unclear whether this requirement will be implemented in such a way that it applies to ARES electricity sales. The law mandates that the IPA conduct a centralized REC procurement process and part of the funding for this comes from ACPs paid by ARES. ARES must meet at least 50% of the standard with ACPs but may elect to pay ACPs for the remaining portion rather than purchase RECs. Thus, the IPA process could effectively apply the DG standard to ARES sales if no differentiation is made between IOU funds and ARES ACP funds during procurements. Under these circumstances, at least 50% of the standard for ARES would have a DG requirement since the DG standard applies to these procurements. If ARES opt to pay the ACP for the full volume of retail sales, the DG requirement would therefore also apply to all sales by ARES.</t>
        </r>
      </text>
    </comment>
    <comment ref="I30" authorId="4">
      <text>
        <r>
          <rPr>
            <b/>
            <sz val="9"/>
            <color indexed="81"/>
            <rFont val="Tahoma"/>
            <family val="2"/>
          </rPr>
          <t>Justin Barnes :</t>
        </r>
        <r>
          <rPr>
            <sz val="9"/>
            <color indexed="81"/>
            <rFont val="Tahoma"/>
            <family val="2"/>
          </rPr>
          <t xml:space="preserve">
Dedicated crops; untreated and unadulterated organic waste; trees and trimming. As of August 2011 anaerobic digestion is listed specifically as an eligible resource.</t>
        </r>
      </text>
    </comment>
    <comment ref="J30" authorId="4">
      <text>
        <r>
          <rPr>
            <b/>
            <sz val="9"/>
            <color indexed="81"/>
            <rFont val="Tahoma"/>
            <family val="2"/>
          </rPr>
          <t>Justin Barnes :</t>
        </r>
        <r>
          <rPr>
            <sz val="9"/>
            <color indexed="81"/>
            <rFont val="Tahoma"/>
            <family val="2"/>
          </rPr>
          <t xml:space="preserve">
No new dams; otherwise no size or other restrictions.</t>
        </r>
      </text>
    </comment>
    <comment ref="L30" authorId="4">
      <text>
        <r>
          <rPr>
            <b/>
            <sz val="9"/>
            <color indexed="81"/>
            <rFont val="Tahoma"/>
            <family val="2"/>
          </rPr>
          <t>Justin Barnes :</t>
        </r>
        <r>
          <rPr>
            <sz val="9"/>
            <color indexed="81"/>
            <rFont val="Tahoma"/>
            <family val="2"/>
          </rPr>
          <t xml:space="preserve">
Must be in-state</t>
        </r>
      </text>
    </comment>
    <comment ref="N30" authorId="1">
      <text>
        <r>
          <rPr>
            <b/>
            <sz val="9"/>
            <color indexed="81"/>
            <rFont val="Tahoma"/>
            <family val="2"/>
          </rPr>
          <t>jrbarne2:</t>
        </r>
        <r>
          <rPr>
            <sz val="9"/>
            <color indexed="81"/>
            <rFont val="Tahoma"/>
            <family val="2"/>
          </rPr>
          <t xml:space="preserve">
Based on total retail sales and total state energy only sales from 2011 EIA data.  May increase as more customers switch to competitive suppliers.</t>
        </r>
      </text>
    </comment>
    <comment ref="Q30" authorId="2">
      <text>
        <r>
          <rPr>
            <b/>
            <sz val="9"/>
            <color indexed="81"/>
            <rFont val="Tahoma"/>
            <charset val="1"/>
          </rPr>
          <t>Justin R. Barnes:</t>
        </r>
        <r>
          <rPr>
            <sz val="9"/>
            <color indexed="81"/>
            <rFont val="Tahoma"/>
            <charset val="1"/>
          </rPr>
          <t xml:space="preserve">
For Com-Ed. Ameren rate is $0.973/MWh.</t>
        </r>
      </text>
    </comment>
    <comment ref="Y30" authorId="3">
      <text>
        <r>
          <rPr>
            <b/>
            <sz val="9"/>
            <color indexed="81"/>
            <rFont val="Tahoma"/>
            <charset val="1"/>
          </rPr>
          <t>Justin Barnes:</t>
        </r>
        <r>
          <rPr>
            <sz val="9"/>
            <color indexed="81"/>
            <rFont val="Tahoma"/>
            <charset val="1"/>
          </rPr>
          <t xml:space="preserve">
Refers to customer sited systems of 2 MW or less. The distributed generation requirement begins at 0.5% of the overall standard for the 2013-2014 compliance year, then increases to 0.75% for 2014-2015 and 1.0% for 2015-2016. It then remains static thereafter, but capacity contributions will increase with annual increases in the composite standard. In any given year at least 50% of requirement must be met by systems of less than 25 kW.
It is currently unclear whether this requirement will be implemented in such a way that it applies to ARES electricity sales. The law mandates that the IPA conduct a centralized REC procurement process and part of the funding for this comes from ACPs paid by ARES. ARES must meet at least 50% of the standard with ACPs but may elect to pay ACPs for the remaining portion rather than purchase RECs. Thus, the IPA process could effectively apply the DG standard to ARES sales if no differentiation is made between IOU funds and ARES ACP funds during procurements. Under these circumstances, at least 50% of the standard for ARES would have a DG requirement since the DG standard applies to these procurements. If ARES opt to pay the ACP for the full volume of retail sales, the DG requirement would therefore also apply to all sales by ARES.</t>
        </r>
      </text>
    </comment>
    <comment ref="N31" authorId="1">
      <text>
        <r>
          <rPr>
            <b/>
            <sz val="9"/>
            <color indexed="81"/>
            <rFont val="Tahoma"/>
            <family val="2"/>
          </rPr>
          <t>jrbarne2:</t>
        </r>
        <r>
          <rPr>
            <sz val="9"/>
            <color indexed="81"/>
            <rFont val="Tahoma"/>
            <family val="2"/>
          </rPr>
          <t xml:space="preserve">
Based on total retail sales and total state energy only sales from 2011 EIA data.  May increase as more customers switch to competitive suppliers.</t>
        </r>
      </text>
    </comment>
    <comment ref="Q31" authorId="2">
      <text>
        <r>
          <rPr>
            <b/>
            <sz val="9"/>
            <color indexed="81"/>
            <rFont val="Tahoma"/>
            <charset val="1"/>
          </rPr>
          <t>Justin R. Barnes:</t>
        </r>
        <r>
          <rPr>
            <sz val="9"/>
            <color indexed="81"/>
            <rFont val="Tahoma"/>
            <charset val="1"/>
          </rPr>
          <t xml:space="preserve">
For Com-Ed. Ameren rate is $0.973/MWh.</t>
        </r>
      </text>
    </comment>
    <comment ref="Y31" authorId="3">
      <text>
        <r>
          <rPr>
            <b/>
            <sz val="9"/>
            <color indexed="81"/>
            <rFont val="Tahoma"/>
            <charset val="1"/>
          </rPr>
          <t>Justin Barnes:</t>
        </r>
        <r>
          <rPr>
            <sz val="9"/>
            <color indexed="81"/>
            <rFont val="Tahoma"/>
            <charset val="1"/>
          </rPr>
          <t xml:space="preserve">
Refers to customer sited systems of 2 MW or less. The distributed generation requirement begins at 0.5% of the overall standard for the 2013-2014 compliance year, then increases to 0.75% for 2014-2015 and 1.0% for 2015-2016. It then remains static thereafter, but capacity contributions will increase with annual increases in the composite standard. In any given year at least 50% of requirement must be met by systems of less than 25 kW.
It is currently unclear whether this requirement will be implemented in such a way that it applies to ARES electricity sales. The law mandates that the IPA conduct a centralized REC procurement process and part of the funding for this comes from ACPs paid by ARES. ARES must meet at least 50% of the standard with ACPs but may elect to pay ACPs for the remaining portion rather than purchase RECs. Thus, the IPA process could effectively apply the DG standard to ARES sales if no differentiation is made between IOU funds and ARES ACP funds during procurements. Under these circumstances, at least 50% of the standard for ARES would have a DG requirement since the DG standard applies to these procurements. If ARES opt to pay the ACP for the full volume of retail sales, the DG requirement would therefore also apply to all sales by ARES.</t>
        </r>
      </text>
    </comment>
    <comment ref="A32" authorId="0">
      <text>
        <r>
          <rPr>
            <b/>
            <sz val="8"/>
            <color indexed="81"/>
            <rFont val="Tahoma"/>
            <family val="2"/>
          </rPr>
          <t>matthew mowers:</t>
        </r>
        <r>
          <rPr>
            <sz val="8"/>
            <color indexed="81"/>
            <rFont val="Tahoma"/>
            <family val="2"/>
          </rPr>
          <t xml:space="preserve">
• Iowa's Alternative Energy Law is a capacity-based standard, requiring IOU's Interstate Power and Light and MidAmerican Energy to contract for or own their share of 105 MW of renewable energy capacity statewide, with no mandated increases.   The IOUs currently meet or exceed this standard.  </t>
        </r>
      </text>
    </comment>
    <comment ref="I32" authorId="1">
      <text>
        <r>
          <rPr>
            <b/>
            <sz val="9"/>
            <color indexed="81"/>
            <rFont val="Tahoma"/>
            <family val="2"/>
          </rPr>
          <t>jrbarne2:</t>
        </r>
        <r>
          <rPr>
            <sz val="9"/>
            <color indexed="81"/>
            <rFont val="Tahoma"/>
            <family val="2"/>
          </rPr>
          <t xml:space="preserve">
Biomass is not defined, but the law identiifies waste management, resource recovery, refuse-derived fuel, agricultural crops or residues, and wood burning facilities as eligible.</t>
        </r>
      </text>
    </comment>
    <comment ref="J32" authorId="1">
      <text>
        <r>
          <rPr>
            <b/>
            <sz val="9"/>
            <color indexed="81"/>
            <rFont val="Tahoma"/>
            <family val="2"/>
          </rPr>
          <t>jrbarne2:</t>
        </r>
        <r>
          <rPr>
            <sz val="9"/>
            <color indexed="81"/>
            <rFont val="Tahoma"/>
            <family val="2"/>
          </rPr>
          <t xml:space="preserve">
Only "small" facilities, but no explicit capacity limit.  No hydro is currently included in utilities designated capacities.</t>
        </r>
      </text>
    </comment>
    <comment ref="L32" authorId="1">
      <text>
        <r>
          <rPr>
            <b/>
            <sz val="9"/>
            <color indexed="81"/>
            <rFont val="Tahoma"/>
            <family val="2"/>
          </rPr>
          <t>jrbarne2:</t>
        </r>
        <r>
          <rPr>
            <sz val="9"/>
            <color indexed="81"/>
            <rFont val="Tahoma"/>
            <family val="2"/>
          </rPr>
          <t xml:space="preserve">
Not identified specifically but "refuse-derived fuel" is eligible.  One of MidAmerican's designated facilities is landfill gas and another is wastewater methane.</t>
        </r>
      </text>
    </comment>
    <comment ref="U32" authorId="1">
      <text>
        <r>
          <rPr>
            <b/>
            <sz val="9"/>
            <color indexed="81"/>
            <rFont val="Tahoma"/>
            <family val="2"/>
          </rPr>
          <t>jrbarne2:</t>
        </r>
        <r>
          <rPr>
            <sz val="9"/>
            <color indexed="81"/>
            <rFont val="Tahoma"/>
            <family val="2"/>
          </rPr>
          <t xml:space="preserve">
• MidAmerican Energy: 55.2 MW
• Interstate Power &amp; Light: 49.8 MW</t>
        </r>
      </text>
    </comment>
    <comment ref="A33" authorId="1">
      <text>
        <r>
          <rPr>
            <b/>
            <sz val="9"/>
            <color indexed="81"/>
            <rFont val="Tahoma"/>
            <family val="2"/>
          </rPr>
          <t xml:space="preserve">jrbarne2:
</t>
        </r>
        <r>
          <rPr>
            <sz val="9"/>
            <color indexed="81"/>
            <rFont val="Tahoma"/>
            <family val="2"/>
          </rPr>
          <t xml:space="preserve">• The compliance requirement is actually based on a % of peak demand as opposed to retail sales (the metric used by most state RPS policies). Peak demand is utility specific and determined as the average of 1-hour retail peak demand from the previous three years. Despite the use of a capacity-based standard, Kansas does allow RECs to be used as a means of compliance. 
• There are three potential components to a utility's compliance portfolio under the standard: utility-owned or leased generation capacity, purchased energy, and RECs. Utility-owned or purchased energy under contracts of 10 years or more appears to be counted according to the nameplate capacity of the resource. For purchased energy under contracts shorter than 10 years and RECs, a capacity factor is applied to translate energy/REC volume into capacity. The capacity factor is arrived at by using the actual capacity factor of utility-owned like or similar resources. If the utility does not own a comparable resource, the average capacity factor of all utility-owned renewables is used. If the utility owns no renewable resources, a default capacity factor of 34% is used. 
• The applies to both investor owned utilities and electric cooperatives. Based on 2008 EIA retail sales figures, the obligated entities comprise 81.5% of electricity sales (listed in the load covered field). Using 20-year peak load projections developed by the the Kansas Energy Council in 2008 (http://kec.kansas.gov/reports/Capacity_and_Load_Forecasts.pdf), the obligated entities share of peak load averages 84.4%. 
• The annual requirements section contains the annual % renewable energy requirements as defined in the law. Comment boxes for each annual requirement value contain an estimate of the renewable energy capacity which would be required to fufill the standard based on the 20-year peak load projections noted above. It is important to note that these capacity values do not account for the fact that some utilities may use RECs or short-term power purchases to comply with the standard (i.e., they represent full or nameplate MW with no adjustment for resource capacity factor). If RECs or short-term purchases are used, the MW requirements would be higher because the "capacity from RECs" calculation reduces the capacity value of RECs according to a calculated capacity factor.    
• The enabling legislation specifies that for compliance years 2011, 2016 and 2020 RECs can only be used to meet a portion of the utility's requirement. This "portion" is not defined further in the statute and is never addressed specifically in the administrative rules. If utilities use RECs for compliance in years other than 2011, 2016, and 2020, they must provide an explanation of why RECs were used (as opposed to other renewable energy resources). </t>
        </r>
      </text>
    </comment>
    <comment ref="I33" authorId="4">
      <text>
        <r>
          <rPr>
            <b/>
            <sz val="9"/>
            <color indexed="81"/>
            <rFont val="Tahoma"/>
            <family val="2"/>
          </rPr>
          <t>Justin Barnes :</t>
        </r>
        <r>
          <rPr>
            <sz val="9"/>
            <color indexed="81"/>
            <rFont val="Tahoma"/>
            <family val="2"/>
          </rPr>
          <t xml:space="preserve">
Dedicated energy crops; cellulosic agricultural residues; plant residues; clean and untreated wood products (e.g., pallets).</t>
        </r>
      </text>
    </comment>
    <comment ref="J33" authorId="4">
      <text>
        <r>
          <rPr>
            <b/>
            <sz val="9"/>
            <color indexed="81"/>
            <rFont val="Tahoma"/>
            <family val="2"/>
          </rPr>
          <t>Justin Barnes :</t>
        </r>
        <r>
          <rPr>
            <sz val="9"/>
            <color indexed="81"/>
            <rFont val="Tahoma"/>
            <family val="2"/>
          </rPr>
          <t xml:space="preserve">
Existing hydropower (as of May 27, 2009); new hydropower with a nameplate of 10 MW or less.</t>
        </r>
      </text>
    </comment>
    <comment ref="N33" authorId="3">
      <text>
        <r>
          <rPr>
            <b/>
            <sz val="9"/>
            <color indexed="81"/>
            <rFont val="Tahoma"/>
            <family val="2"/>
          </rPr>
          <t>Justin Barnes:</t>
        </r>
        <r>
          <rPr>
            <sz val="9"/>
            <color indexed="81"/>
            <rFont val="Tahoma"/>
            <family val="2"/>
          </rPr>
          <t xml:space="preserve">
Value would be 84.5% based on peak load projections rather than retail sales.</t>
        </r>
      </text>
    </comment>
    <comment ref="P33" authorId="3">
      <text>
        <r>
          <rPr>
            <b/>
            <sz val="9"/>
            <color indexed="81"/>
            <rFont val="Tahoma"/>
            <charset val="1"/>
          </rPr>
          <t>Justin Barnes:</t>
        </r>
        <r>
          <rPr>
            <sz val="9"/>
            <color indexed="81"/>
            <rFont val="Tahoma"/>
            <charset val="1"/>
          </rPr>
          <t xml:space="preserve">
There is no true New RE Date as existing resources qualify without limitation. However, existing hydropower has a vintage date of May 27, 2009. New hydropower resources are subject to a capacity limit of 10 MW whereas existing hydropower facilities are not governed by this limitation. </t>
        </r>
      </text>
    </comment>
    <comment ref="Q33" authorId="3">
      <text>
        <r>
          <rPr>
            <b/>
            <sz val="9"/>
            <color indexed="81"/>
            <rFont val="Tahoma"/>
            <charset val="1"/>
          </rPr>
          <t>Justin Barnes:</t>
        </r>
        <r>
          <rPr>
            <sz val="9"/>
            <color indexed="81"/>
            <rFont val="Tahoma"/>
            <charset val="1"/>
          </rPr>
          <t xml:space="preserve">
Administrative penalty. Standard minimum rate is twice the market value of RECs, but the KCC can adjust based on specific circumstances. Utilities are exempt from the penalty if they can demonstrate that compliance would cause a retail rate impact of 1% or more. </t>
        </r>
      </text>
    </comment>
    <comment ref="R33" authorId="1">
      <text>
        <r>
          <rPr>
            <b/>
            <sz val="9"/>
            <color indexed="81"/>
            <rFont val="Tahoma"/>
            <family val="2"/>
          </rPr>
          <t>jrbarne2:</t>
        </r>
        <r>
          <rPr>
            <sz val="9"/>
            <color indexed="81"/>
            <rFont val="Tahoma"/>
            <family val="2"/>
          </rPr>
          <t xml:space="preserve">
Credit multiplier of 1.1 applies to all eligible energy capacity installed on or after January 1, 2000. </t>
        </r>
      </text>
    </comment>
    <comment ref="T33" authorId="3">
      <text>
        <r>
          <rPr>
            <b/>
            <sz val="9"/>
            <color indexed="81"/>
            <rFont val="Tahoma"/>
            <family val="2"/>
          </rPr>
          <t>Justin Barnes:</t>
        </r>
        <r>
          <rPr>
            <sz val="9"/>
            <color indexed="81"/>
            <rFont val="Tahoma"/>
            <family val="2"/>
          </rPr>
          <t xml:space="preserve">
Capacity estimate: 840 MW</t>
        </r>
      </text>
    </comment>
    <comment ref="W33" authorId="3">
      <text>
        <r>
          <rPr>
            <b/>
            <sz val="9"/>
            <color indexed="81"/>
            <rFont val="Tahoma"/>
            <family val="2"/>
          </rPr>
          <t>Justin Barnes:</t>
        </r>
        <r>
          <rPr>
            <sz val="9"/>
            <color indexed="81"/>
            <rFont val="Tahoma"/>
            <family val="2"/>
          </rPr>
          <t xml:space="preserve">
Capacity estimate: 1881 MW</t>
        </r>
      </text>
    </comment>
    <comment ref="AL33" authorId="3">
      <text>
        <r>
          <rPr>
            <b/>
            <sz val="9"/>
            <color indexed="81"/>
            <rFont val="Tahoma"/>
            <family val="2"/>
          </rPr>
          <t>Justin Barnes:</t>
        </r>
        <r>
          <rPr>
            <sz val="9"/>
            <color indexed="81"/>
            <rFont val="Tahoma"/>
            <family val="2"/>
          </rPr>
          <t xml:space="preserve">
Capacity estimate: 840 MW</t>
        </r>
      </text>
    </comment>
    <comment ref="AM33" authorId="3">
      <text>
        <r>
          <rPr>
            <b/>
            <sz val="9"/>
            <color indexed="81"/>
            <rFont val="Tahoma"/>
            <family val="2"/>
          </rPr>
          <t>Justin Barnes:</t>
        </r>
        <r>
          <rPr>
            <sz val="9"/>
            <color indexed="81"/>
            <rFont val="Tahoma"/>
            <family val="2"/>
          </rPr>
          <t xml:space="preserve">
Capacity estimate: 852 MW</t>
        </r>
      </text>
    </comment>
    <comment ref="AN33" authorId="3">
      <text>
        <r>
          <rPr>
            <b/>
            <sz val="9"/>
            <color indexed="81"/>
            <rFont val="Tahoma"/>
            <family val="2"/>
          </rPr>
          <t>Justin Barnes:</t>
        </r>
        <r>
          <rPr>
            <sz val="9"/>
            <color indexed="81"/>
            <rFont val="Tahoma"/>
            <family val="2"/>
          </rPr>
          <t xml:space="preserve">
Capacity estimate: 864 MW</t>
        </r>
      </text>
    </comment>
    <comment ref="AO33" authorId="3">
      <text>
        <r>
          <rPr>
            <b/>
            <sz val="9"/>
            <color indexed="81"/>
            <rFont val="Tahoma"/>
            <family val="2"/>
          </rPr>
          <t>Justin Barnes:</t>
        </r>
        <r>
          <rPr>
            <sz val="9"/>
            <color indexed="81"/>
            <rFont val="Tahoma"/>
            <family val="2"/>
          </rPr>
          <t xml:space="preserve">
Capacity estimate: 876 MW</t>
        </r>
      </text>
    </comment>
    <comment ref="AP33" authorId="3">
      <text>
        <r>
          <rPr>
            <b/>
            <sz val="9"/>
            <color indexed="81"/>
            <rFont val="Tahoma"/>
            <family val="2"/>
          </rPr>
          <t>Justin Barnes:</t>
        </r>
        <r>
          <rPr>
            <sz val="9"/>
            <color indexed="81"/>
            <rFont val="Tahoma"/>
            <family val="2"/>
          </rPr>
          <t xml:space="preserve">
Capacity estimate: 887 MW</t>
        </r>
      </text>
    </comment>
    <comment ref="AQ33" authorId="3">
      <text>
        <r>
          <rPr>
            <b/>
            <sz val="9"/>
            <color indexed="81"/>
            <rFont val="Tahoma"/>
            <family val="2"/>
          </rPr>
          <t>Justin Barnes:</t>
        </r>
        <r>
          <rPr>
            <sz val="9"/>
            <color indexed="81"/>
            <rFont val="Tahoma"/>
            <family val="2"/>
          </rPr>
          <t xml:space="preserve">
Capacity estimate: 1347 MW</t>
        </r>
      </text>
    </comment>
    <comment ref="AR33" authorId="3">
      <text>
        <r>
          <rPr>
            <b/>
            <sz val="9"/>
            <color indexed="81"/>
            <rFont val="Tahoma"/>
            <family val="2"/>
          </rPr>
          <t>Justin Barnes:</t>
        </r>
        <r>
          <rPr>
            <sz val="9"/>
            <color indexed="81"/>
            <rFont val="Tahoma"/>
            <family val="2"/>
          </rPr>
          <t xml:space="preserve">
Capacity estimate: 1364 MW</t>
        </r>
      </text>
    </comment>
    <comment ref="AS33" authorId="3">
      <text>
        <r>
          <rPr>
            <b/>
            <sz val="9"/>
            <color indexed="81"/>
            <rFont val="Tahoma"/>
            <family val="2"/>
          </rPr>
          <t>Justin Barnes:</t>
        </r>
        <r>
          <rPr>
            <sz val="9"/>
            <color indexed="81"/>
            <rFont val="Tahoma"/>
            <family val="2"/>
          </rPr>
          <t xml:space="preserve">
Capacity estimate: 1380 MW</t>
        </r>
      </text>
    </comment>
    <comment ref="AT33" authorId="3">
      <text>
        <r>
          <rPr>
            <b/>
            <sz val="9"/>
            <color indexed="81"/>
            <rFont val="Tahoma"/>
            <family val="2"/>
          </rPr>
          <t>Justin Barnes:</t>
        </r>
        <r>
          <rPr>
            <sz val="9"/>
            <color indexed="81"/>
            <rFont val="Tahoma"/>
            <family val="2"/>
          </rPr>
          <t xml:space="preserve">
Capacity estimate: 1393 MW</t>
        </r>
      </text>
    </comment>
    <comment ref="AU33" authorId="3">
      <text>
        <r>
          <rPr>
            <b/>
            <sz val="9"/>
            <color indexed="81"/>
            <rFont val="Tahoma"/>
            <family val="2"/>
          </rPr>
          <t>Justin Barnes:</t>
        </r>
        <r>
          <rPr>
            <sz val="9"/>
            <color indexed="81"/>
            <rFont val="Tahoma"/>
            <family val="2"/>
          </rPr>
          <t xml:space="preserve">
Capacity estimate: 1881 MW</t>
        </r>
      </text>
    </comment>
    <comment ref="A34" authorId="1">
      <text>
        <r>
          <rPr>
            <b/>
            <sz val="9"/>
            <color indexed="81"/>
            <rFont val="Tahoma"/>
            <family val="2"/>
          </rPr>
          <t>jrbarne2:</t>
        </r>
        <r>
          <rPr>
            <sz val="9"/>
            <color indexed="81"/>
            <rFont val="Tahoma"/>
            <family val="2"/>
          </rPr>
          <t xml:space="preserve">
• Tier 1 = Class I Renewables (new RE requirements according to 2007 law).
• Tier 2 = Class II Renewables (eligible resource requirements based on Maine’s original RPS requirement of 30% of total kWh sales by 2000)
• Except for wind resources, eligible facilities are limited to those of 100 MW or less.
• Legislation enacted in April 2008 established two goals for wind-energy development in Maine: (1) at least 2,000 MW of installed capacity by 2015; and (2) at least 3,000 MW of installed capacity by 2020, including 300 MW from facilities located in coastal waters. Subsequent 2010 legislation introduced an additional goal of at least 8,000 MW of installed capacity by 2030, including 5,000 MW from facilities in coastal waters or offshore. 
• % load covered is for Class II - original law;  For Class I (new) - Standard offer load across the state was partially exempt until March 2010, but should now be fully included.  
• ACP is adjusted annually for inflation.</t>
        </r>
      </text>
    </comment>
    <comment ref="I34" authorId="1">
      <text>
        <r>
          <rPr>
            <b/>
            <sz val="9"/>
            <color indexed="81"/>
            <rFont val="Tahoma"/>
            <family val="2"/>
          </rPr>
          <t>jrbarne2:</t>
        </r>
        <r>
          <rPr>
            <sz val="9"/>
            <color indexed="81"/>
            <rFont val="Tahoma"/>
            <family val="2"/>
          </rPr>
          <t xml:space="preserve">
Wood or wood waste, landfill gas or anaerobic digestion of agricultural products, by-products or wastes. A more detailed definition does not exist.</t>
        </r>
      </text>
    </comment>
    <comment ref="J34" authorId="1">
      <text>
        <r>
          <rPr>
            <b/>
            <sz val="9"/>
            <color indexed="81"/>
            <rFont val="Tahoma"/>
            <family val="2"/>
          </rPr>
          <t>jrbarne2:</t>
        </r>
        <r>
          <rPr>
            <sz val="9"/>
            <color indexed="81"/>
            <rFont val="Tahoma"/>
            <family val="2"/>
          </rPr>
          <t xml:space="preserve">
Must be 100 MW or less and must meet all state and federal fish passage requirements.</t>
        </r>
      </text>
    </comment>
    <comment ref="M34" authorId="1">
      <text>
        <r>
          <rPr>
            <b/>
            <sz val="9"/>
            <color indexed="81"/>
            <rFont val="Tahoma"/>
            <family val="2"/>
          </rPr>
          <t>jrbarne2:</t>
        </r>
        <r>
          <rPr>
            <sz val="9"/>
            <color indexed="81"/>
            <rFont val="Tahoma"/>
            <family val="2"/>
          </rPr>
          <t xml:space="preserve">
Tidal only</t>
        </r>
      </text>
    </comment>
    <comment ref="Q34" authorId="4">
      <text>
        <r>
          <rPr>
            <b/>
            <sz val="8"/>
            <color indexed="81"/>
            <rFont val="Tahoma"/>
            <family val="2"/>
          </rPr>
          <t>Justin Barnes :</t>
        </r>
        <r>
          <rPr>
            <sz val="8"/>
            <color indexed="81"/>
            <rFont val="Tahoma"/>
            <family val="2"/>
          </rPr>
          <t xml:space="preserve">
2013; adjusted annually for inflation.</t>
        </r>
      </text>
    </comment>
    <comment ref="R34" authorId="1">
      <text>
        <r>
          <rPr>
            <b/>
            <sz val="9"/>
            <color indexed="81"/>
            <rFont val="Tahoma"/>
            <family val="2"/>
          </rPr>
          <t>jrbarne2:</t>
        </r>
        <r>
          <rPr>
            <sz val="9"/>
            <color indexed="81"/>
            <rFont val="Tahoma"/>
            <family val="2"/>
          </rPr>
          <t xml:space="preserve">
• 1.5 multiplier for community-basd renewable installations up to 10 MW, limited to 50 MW in aggregate. Under the multiplier 10 MW is reserved for systems 100 kW or less, or those located in the service territory of a consumer-owned T&amp;D utility.
</t>
        </r>
      </text>
    </comment>
    <comment ref="I35" authorId="1">
      <text>
        <r>
          <rPr>
            <b/>
            <sz val="9"/>
            <color indexed="81"/>
            <rFont val="Tahoma"/>
            <family val="2"/>
          </rPr>
          <t>jrbarne2:</t>
        </r>
        <r>
          <rPr>
            <sz val="9"/>
            <color indexed="81"/>
            <rFont val="Tahoma"/>
            <family val="2"/>
          </rPr>
          <t xml:space="preserve">
Wood or wood waste, landfill gas or anaerobic digestion of agricultural products, by-products or wastes.MSW resources used to generate energy in conjunction with a recycling program are eligible.</t>
        </r>
      </text>
    </comment>
    <comment ref="J35" authorId="1">
      <text>
        <r>
          <rPr>
            <b/>
            <sz val="9"/>
            <color indexed="81"/>
            <rFont val="Tahoma"/>
            <family val="2"/>
          </rPr>
          <t>jrbarne2:</t>
        </r>
        <r>
          <rPr>
            <sz val="9"/>
            <color indexed="81"/>
            <rFont val="Tahoma"/>
            <family val="2"/>
          </rPr>
          <t xml:space="preserve">
Must be 100 MW or less.</t>
        </r>
      </text>
    </comment>
    <comment ref="M35" authorId="1">
      <text>
        <r>
          <rPr>
            <b/>
            <sz val="9"/>
            <color indexed="81"/>
            <rFont val="Tahoma"/>
            <family val="2"/>
          </rPr>
          <t>jrbarne2:</t>
        </r>
        <r>
          <rPr>
            <sz val="9"/>
            <color indexed="81"/>
            <rFont val="Tahoma"/>
            <family val="2"/>
          </rPr>
          <t xml:space="preserve">
Tidal only</t>
        </r>
      </text>
    </comment>
    <comment ref="Q35" authorId="4">
      <text>
        <r>
          <rPr>
            <b/>
            <sz val="8"/>
            <color indexed="81"/>
            <rFont val="Tahoma"/>
            <family val="2"/>
          </rPr>
          <t>Justin Barnes :</t>
        </r>
        <r>
          <rPr>
            <sz val="8"/>
            <color indexed="81"/>
            <rFont val="Tahoma"/>
            <family val="2"/>
          </rPr>
          <t xml:space="preserve">
2013; adjusted annually for inflation.</t>
        </r>
      </text>
    </comment>
    <comment ref="A36" authorId="0">
      <text>
        <r>
          <rPr>
            <b/>
            <sz val="8"/>
            <color indexed="81"/>
            <rFont val="Tahoma"/>
            <family val="2"/>
          </rPr>
          <t>matthew mowers:</t>
        </r>
        <r>
          <rPr>
            <sz val="8"/>
            <color indexed="81"/>
            <rFont val="Tahoma"/>
            <family val="2"/>
          </rPr>
          <t xml:space="preserve">
• Tier 1 = Tier 1 Renewables
• Tier 2 = Tier 2 Renewables (Tier 2.5 % is constant throughout period then drops to zero in 2018.)
• Tier 3 = Solar set-aside (solar water heating qualifies beginning January 1, 2012)
• % load covered is ~93.4% (2008 compliance year) given exemptions linked large industrial process loads and coop contracts in existence prior to October 1, 2004. % load will increase once some exemptions lapse. The changes made by SB 791 accelerating the solar standard from 2013 - 2020 and reducing Tier I by an equivalent amount do not affect pre-existing contracts, therefore in the short term some load will be covered by the old compliance requirements, although total load covered should remain steady.
• Tier 1 ACP is $40 as shown, but for industrial process loads, the Tier 1 ACP is lower:  it declines from $8/MWh in 2006, 2007, and 2008, to $5/MWh in 2009 and 2010, $4/MWh in 2011 and 2012, $3/MWh in 2013 and 2014, $2.50/MWh in 2015 and 2016, $2 in 2017 and later.  No ACP for Tier 2 shortfalls for industrial process load.
• Solar ACP (Tier 3) declines as follows ($ per MWh): $450 in 2008, $400 in 2009 through 2014, $350 in 2015 and 2016, $200 in 2017 and 2018 and continuing to decline by $50 bi-annually until it reaches $50 in 2023 and beyond.</t>
        </r>
      </text>
    </comment>
    <comment ref="F36" authorId="3">
      <text>
        <r>
          <rPr>
            <b/>
            <sz val="9"/>
            <color indexed="81"/>
            <rFont val="Tahoma"/>
            <charset val="1"/>
          </rPr>
          <t>Justin Barnes:</t>
        </r>
        <r>
          <rPr>
            <sz val="9"/>
            <color indexed="81"/>
            <rFont val="Tahoma"/>
            <charset val="1"/>
          </rPr>
          <t xml:space="preserve">
Slightly unclear, but administrative rules and certification documents seem to indicate that only PV systems qualify.</t>
        </r>
      </text>
    </comment>
    <comment ref="H36" authorId="4">
      <text>
        <r>
          <rPr>
            <b/>
            <sz val="9"/>
            <color indexed="81"/>
            <rFont val="Tahoma"/>
            <family val="2"/>
          </rPr>
          <t>Justin Barnes :</t>
        </r>
        <r>
          <rPr>
            <sz val="9"/>
            <color indexed="81"/>
            <rFont val="Tahoma"/>
            <family val="2"/>
          </rPr>
          <t xml:space="preserve">
Solar resources generally "must be connected to the distribution grid serving Maryland", which may preclude some cental PV installations.</t>
        </r>
      </text>
    </comment>
    <comment ref="I36" authorId="4">
      <text>
        <r>
          <rPr>
            <b/>
            <sz val="9"/>
            <color indexed="81"/>
            <rFont val="Tahoma"/>
            <family val="2"/>
          </rPr>
          <t>Justin Barnes :</t>
        </r>
        <r>
          <rPr>
            <sz val="9"/>
            <color indexed="81"/>
            <rFont val="Tahoma"/>
            <family val="2"/>
          </rPr>
          <t xml:space="preserve">
Nonhazardous, organic material that is available on a renewable or recurring basis. Does not include old-growth, sawdust, unsegregated waste; or post-consumer waste paper. However, beginning in October 2011 waste-to-energy and refuse derived fuel facilities connected to the MD distribution grid qualify as Tier I resources.
Thermal energy from an in-state biomass system fueled primarily by animal manure feedstock and supplemented by food waste or other qualifying biomass qualifies beginning January 1, 2013. Thermal energy from an anaerobic digester system must be used on-site.</t>
        </r>
      </text>
    </comment>
    <comment ref="J36" authorId="1">
      <text>
        <r>
          <rPr>
            <b/>
            <sz val="9"/>
            <color indexed="81"/>
            <rFont val="Tahoma"/>
            <family val="2"/>
          </rPr>
          <t>jrbarne2:</t>
        </r>
        <r>
          <rPr>
            <sz val="9"/>
            <color indexed="81"/>
            <rFont val="Tahoma"/>
            <family val="2"/>
          </rPr>
          <t xml:space="preserve">
Less than 30 MW and at a dam in operation as of 2004. No new dams.</t>
        </r>
      </text>
    </comment>
    <comment ref="K36" authorId="2">
      <text>
        <r>
          <rPr>
            <b/>
            <sz val="9"/>
            <color indexed="81"/>
            <rFont val="Tahoma"/>
            <charset val="1"/>
          </rPr>
          <t>Justin R. Barnes:</t>
        </r>
        <r>
          <rPr>
            <sz val="9"/>
            <color indexed="81"/>
            <rFont val="Tahoma"/>
            <charset val="1"/>
          </rPr>
          <t xml:space="preserve">
Geothermal heating and cooling systems that are commissioned on or after January 1, 2013 qualify for the standard. In order to qualify the systme must meet or exceed federal Energy Star standards; displace or replace inefficient space or water heating systems whose primary fuel is electricity or a non-natural gas fuel; displace or replace inefficient space cooling systems that do not meet Energy Star standards; be connected to the MD distribution grid; and not feed electricity back into the grid.
</t>
        </r>
      </text>
    </comment>
    <comment ref="M36" authorId="4">
      <text>
        <r>
          <rPr>
            <b/>
            <sz val="9"/>
            <color indexed="81"/>
            <rFont val="Tahoma"/>
            <family val="2"/>
          </rPr>
          <t>Justin Barnes :</t>
        </r>
        <r>
          <rPr>
            <sz val="9"/>
            <color indexed="81"/>
            <rFont val="Tahoma"/>
            <family val="2"/>
          </rPr>
          <t xml:space="preserve">
Wave, tidal, current, and thermal.</t>
        </r>
      </text>
    </comment>
    <comment ref="P36" authorId="1">
      <text>
        <r>
          <rPr>
            <b/>
            <sz val="9"/>
            <color indexed="81"/>
            <rFont val="Tahoma"/>
            <family val="2"/>
          </rPr>
          <t>jrbarne2:</t>
        </r>
        <r>
          <rPr>
            <sz val="9"/>
            <color indexed="81"/>
            <rFont val="Tahoma"/>
            <family val="2"/>
          </rPr>
          <t xml:space="preserve">
No general vintage date, but individual dates exist for some technologies. 
• Hydro power under both tier 1 and 2 and MSW under tier 2 must have an in-service date of after 01/01/2004
• Poultry waste must have instituted pasteurization and fertilizer processing by 07/01/2004.
• Solar water heating systems must have been commissioned on or after 06/01/2011
• Geothermal heating and cooling systems must have been commissioned on or after 01/01/2013.</t>
        </r>
      </text>
    </comment>
    <comment ref="Q36" authorId="4">
      <text>
        <r>
          <rPr>
            <b/>
            <sz val="8"/>
            <color indexed="81"/>
            <rFont val="Tahoma"/>
            <family val="2"/>
          </rPr>
          <t>Justin Barnes :</t>
        </r>
        <r>
          <rPr>
            <sz val="8"/>
            <color indexed="81"/>
            <rFont val="Tahoma"/>
            <family val="2"/>
          </rPr>
          <t xml:space="preserve">
General Tier I ACP value for 2011 and beyond. 
ACP for Tier I industrial process loads was $8/MWh for 2006-2008 and $5/MWh in 2009 and 2010. It is set at $4/MWh in 2011 and 2012, $3/MWh in 2013 and 2014, $2.5/MWh in 2015 and 2016, and $2/MWh in 2017 and beyond.</t>
        </r>
      </text>
    </comment>
    <comment ref="R36" authorId="1">
      <text>
        <r>
          <rPr>
            <b/>
            <sz val="9"/>
            <color indexed="81"/>
            <rFont val="Tahoma"/>
            <family val="2"/>
          </rPr>
          <t>jrbarne2:</t>
        </r>
        <r>
          <rPr>
            <sz val="9"/>
            <color indexed="81"/>
            <rFont val="Tahoma"/>
            <family val="2"/>
          </rPr>
          <t xml:space="preserve">
• 1.2 for wind before December 31, 2005.
• 1.1 for wind after December 31, 2005, and before December 31, 2008.
• 1.1 for energy derived from methane on or before December 31, 2008.</t>
        </r>
      </text>
    </comment>
    <comment ref="F37" authorId="3">
      <text>
        <r>
          <rPr>
            <b/>
            <sz val="9"/>
            <color indexed="81"/>
            <rFont val="Tahoma"/>
            <charset val="1"/>
          </rPr>
          <t>Justin Barnes:</t>
        </r>
        <r>
          <rPr>
            <sz val="9"/>
            <color indexed="81"/>
            <rFont val="Tahoma"/>
            <charset val="1"/>
          </rPr>
          <t xml:space="preserve">
Slightly unclear, but administrative rules and certification documents seem to indicate that only PV systems qualify.</t>
        </r>
      </text>
    </comment>
    <comment ref="H37" authorId="4">
      <text>
        <r>
          <rPr>
            <b/>
            <sz val="9"/>
            <color indexed="81"/>
            <rFont val="Tahoma"/>
            <family val="2"/>
          </rPr>
          <t>Justin Barnes :</t>
        </r>
        <r>
          <rPr>
            <sz val="9"/>
            <color indexed="81"/>
            <rFont val="Tahoma"/>
            <family val="2"/>
          </rPr>
          <t xml:space="preserve">
Solar resources generally "must be connected to the distribution grid serving Maryland", which may preclude some cental PV installations.</t>
        </r>
      </text>
    </comment>
    <comment ref="I37" authorId="3">
      <text>
        <r>
          <rPr>
            <b/>
            <sz val="9"/>
            <color indexed="81"/>
            <rFont val="Tahoma"/>
            <charset val="1"/>
          </rPr>
          <t>Justin Barnes:</t>
        </r>
        <r>
          <rPr>
            <sz val="9"/>
            <color indexed="81"/>
            <rFont val="Tahoma"/>
            <charset val="1"/>
          </rPr>
          <t xml:space="preserve">
Nonhazardous, organic material that is available on a renewable or recurring basis. Does not include old-growth or sawdust. Municipal waste-to-energy is currently permitted to qualify as a Tier II resource, but beginning October 1, 2011 waste-to-energy and refused derived fuel resources connected to the MD distibution grid will qualify as Tier I resources.
Thermal energy from an in-state biomass system fueled primarily by animal manure feedstock and supplemented by food waste or other qualifying biomass qualifies beginning January 1, 2013. Thermal energy from an anaerobic digester system must be used on-site.</t>
        </r>
      </text>
    </comment>
    <comment ref="J37" authorId="4">
      <text>
        <r>
          <rPr>
            <b/>
            <sz val="9"/>
            <color indexed="81"/>
            <rFont val="Tahoma"/>
            <family val="2"/>
          </rPr>
          <t>Justin Barnes :</t>
        </r>
        <r>
          <rPr>
            <sz val="9"/>
            <color indexed="81"/>
            <rFont val="Tahoma"/>
            <family val="2"/>
          </rPr>
          <t xml:space="preserve">
No pumped storage and no new dams. Must be at a dam in existence as of 01/01/2004, but no size restrictions for Tier II. For Tier I eligibility (which also qualifies as Tier II), the facility must be less than 30 MW and at a dam in operation as of 2004. </t>
        </r>
      </text>
    </comment>
    <comment ref="K37" authorId="2">
      <text>
        <r>
          <rPr>
            <b/>
            <sz val="9"/>
            <color indexed="81"/>
            <rFont val="Tahoma"/>
            <charset val="1"/>
          </rPr>
          <t>Justin R. Barnes:</t>
        </r>
        <r>
          <rPr>
            <sz val="9"/>
            <color indexed="81"/>
            <rFont val="Tahoma"/>
            <charset val="1"/>
          </rPr>
          <t xml:space="preserve">
Geothermal heating and cooling systems that are commissioned on or after January 1, 2013 qualify for the standard. In order to qualify the systme must meet or exceed federal Energy Star standards; displace or replace inefficient space or water heating systems whose primary fuel is electricity or a non-natural gas fuel; displace or replace inefficient space cooling systems that do not meet Energy Star standards; be connected to the MD distribution grid; and not feed electricity back into the grid.</t>
        </r>
      </text>
    </comment>
    <comment ref="M37" authorId="4">
      <text>
        <r>
          <rPr>
            <b/>
            <sz val="9"/>
            <color indexed="81"/>
            <rFont val="Tahoma"/>
            <family val="2"/>
          </rPr>
          <t>Justin Barnes :</t>
        </r>
        <r>
          <rPr>
            <sz val="9"/>
            <color indexed="81"/>
            <rFont val="Tahoma"/>
            <family val="2"/>
          </rPr>
          <t xml:space="preserve">
Wave, tidal, current, and thermal</t>
        </r>
        <r>
          <rPr>
            <sz val="8"/>
            <color indexed="81"/>
            <rFont val="Tahoma"/>
            <family val="2"/>
          </rPr>
          <t>.</t>
        </r>
      </text>
    </comment>
    <comment ref="Q37" authorId="4">
      <text>
        <r>
          <rPr>
            <b/>
            <sz val="8"/>
            <color indexed="81"/>
            <rFont val="Tahoma"/>
            <family val="2"/>
          </rPr>
          <t>Justin Barnes :</t>
        </r>
        <r>
          <rPr>
            <sz val="8"/>
            <color indexed="81"/>
            <rFont val="Tahoma"/>
            <family val="2"/>
          </rPr>
          <t xml:space="preserve">
Constant over time generally, but no ACP for Tier II industrial process load shortfalls.</t>
        </r>
      </text>
    </comment>
    <comment ref="F38" authorId="3">
      <text>
        <r>
          <rPr>
            <b/>
            <sz val="9"/>
            <color indexed="81"/>
            <rFont val="Tahoma"/>
            <charset val="1"/>
          </rPr>
          <t>Justin Barnes:</t>
        </r>
        <r>
          <rPr>
            <sz val="9"/>
            <color indexed="81"/>
            <rFont val="Tahoma"/>
            <charset val="1"/>
          </rPr>
          <t xml:space="preserve">
Slightly unclear, but administrative rules and certification documents seem to indicate that only PV systems qualify.</t>
        </r>
      </text>
    </comment>
    <comment ref="H38" authorId="4">
      <text>
        <r>
          <rPr>
            <b/>
            <sz val="9"/>
            <color indexed="81"/>
            <rFont val="Tahoma"/>
            <family val="2"/>
          </rPr>
          <t>Justin Barnes :</t>
        </r>
        <r>
          <rPr>
            <sz val="9"/>
            <color indexed="81"/>
            <rFont val="Tahoma"/>
            <family val="2"/>
          </rPr>
          <t xml:space="preserve">
Solar resources generally "must be connected to the distribution grid serving Maryland", which may preclude some cental PV installations.</t>
        </r>
      </text>
    </comment>
    <comment ref="Q38" authorId="4">
      <text>
        <r>
          <rPr>
            <b/>
            <sz val="8"/>
            <color indexed="81"/>
            <rFont val="Tahoma"/>
            <family val="2"/>
          </rPr>
          <t>Justin Barnes :</t>
        </r>
        <r>
          <rPr>
            <sz val="8"/>
            <color indexed="81"/>
            <rFont val="Tahoma"/>
            <family val="2"/>
          </rPr>
          <t xml:space="preserve">
Solar ACP (Tier 3) declines as follows ($ per MWh): $450 in 2008, $400 in 2009 through 2014, $350 in 2015 and 2016, $200 in 2017 and 2018 and continuing to decline by $50 bi-annually until it reaches $50 in 2023 and beyond.</t>
        </r>
      </text>
    </comment>
    <comment ref="A39" authorId="1">
      <text>
        <r>
          <rPr>
            <b/>
            <sz val="9"/>
            <color indexed="81"/>
            <rFont val="Tahoma"/>
            <family val="2"/>
          </rPr>
          <t xml:space="preserve">jrbarne2:
</t>
        </r>
        <r>
          <rPr>
            <sz val="9"/>
            <color indexed="81"/>
            <rFont val="Tahoma"/>
            <family val="2"/>
          </rPr>
          <t xml:space="preserve">• RPS applies to all retail electiricity suppliers except municipal utilities (IOUs and competitive suppliers) 
• Tier 1 = Class I - New RE (installed after 12/31/97); the 1% annual increase is indefinite after 2020, so shown here through 2030.  New designation also includes new incremental generation or efficiency improvements at existing facilities.  
• Tier 2 is Class II - Existing RE (installed prior to 12/31/97), except waste to energy (installed prior to 12/31/97 ); Flat obligation of 3.6% beginning in 2009.  No specified end date, shown here as 2025 to coincide with Tier 1 schedule.           
• Tier 3 is Class II - Existing waste-to-energy (installed prior to 12/31/97); Flat obligation of 3.5% beginning in 2009. No specified end date, shown here as 2025 to coincide with Tier 1 schedule.    
• Tier 4 is for in-state solar resouces used for on-site generation with a maximum nameplate capacity (DC) of 6 MW. Despite on-site requirement, DOER indicates that utility-owned projects are eligible provided they meet the 6 MW limit. 
• The structure of Tier 4 is unique in terms of the expected obligations. The ultimate target is 455,520 MWh without a specific target date, consistent with a total capacity target of 400 MW. For 2010 - 2013 the RPS percentage obligations for all tiers reflect actual calculated obligations from the MA DOER. Comment boxes include the total DOER determined SREC obligation and the retail load number upon which the compliance percentage is based.
• The percentages included in the annual obligations fields for future years assume a no-growth load scenario (from CY 2008) of 50,321,635 MWh, and an overall capacity factor of 13%. The projections use the standard DOER formula and an idealized scenario where production exactly matches the annual targets. In other words it does not include any projections for shortages or oversupply events which will result in adjustments. It does however include the expected oversupply for 2012 (which impacts 2013 and 2014 targets) based on the numbers the DOER used to determine the 2013 obligation. The annual increase is described in terms of new installations, as follows: 2011 obligation = 78,577 MWh; 2012 obligation = 2011 obligation + [(2011 projected SREC generation - 2010 actual SREC generation) X 1.3]. The obligation is stated as a MWh target, and must be divided by load in order to come up with a % requirement. For the purposes of coming up with a % obligation, the DOER uses load numbers from the year 2 years prior to the current year. For instance, the 2011 % obligation is calculated based on the load data submitted by suppliers for their 2009 general RPS compliance reports. For 2014 and beyond comment boxes include the projected solar obligation in MWh. 
• Tier 4 is considered part of the Tier 1 obligation, which has been adjusted down accordingly each year to account for the Tier 4 obligation meeting a small portion of the Tier 1 standard. 
• The estimated end-date under the current ideal growth scenario is 2020, where no new facilities will be accepted into the SREC program.  The annual schedule assumes a constant obligation of 455,520 from 2020 through 2030 (i.e., 10-yr duration), which is the maximum possible under the current program terms allowing generators to deposit SRECs into an auction account.  The solar standard is then merged into the Tier 1 standard.  
• State goal of 25% of state load by 2020 from demand-side resources (energy efficiency, load management, demand response and generation that is located behind a customer’s meter including a combined heat and power systems).
• The solar ACP (Tier 4) has been established as a 10-year forward schedule, set at $550 in 2012 and 2013 and declining 5% annually to a level of $330/MWh in 2023. The 10-year schedule will be maintained by appending an additional year on to the end of the schedule each year, with the level established based on stakeholder inputs. For the solar carve-out, loads associated with contracts entered into prior to January 1, 2010 are only required to pay the Tier I ACP. This amounts to roughly 80% for 2010, 40% for 2011, 20% for 2012, 10% in 2013, and 5% in 2014 of competitive supplier load, which in turn comprises roughly 50% of total state load. The MWh requirements (and by extension the % requirements) could therefore be seen as lower than described here because it would likely be much less costly for a supplier to pay the Tier I ACP than purchase SRECs. This should not be taken to mean that the standard itself is lower, just that it is much less likely to be met with SREC retirements because of the low ACP rate. </t>
        </r>
      </text>
    </comment>
    <comment ref="I39" authorId="1">
      <text>
        <r>
          <rPr>
            <b/>
            <sz val="9"/>
            <color indexed="81"/>
            <rFont val="Tahoma"/>
            <family val="2"/>
          </rPr>
          <t>jrbarne2:</t>
        </r>
        <r>
          <rPr>
            <sz val="9"/>
            <color indexed="81"/>
            <rFont val="Tahoma"/>
            <family val="2"/>
          </rPr>
          <t xml:space="preserve">
Low emission advanced technologies such as gasification using such biomass fuels as wood, agricultural, or food wastes, energy crops, biogas, biodiesel, or organic refuse-derived fuel. Facilities must meet emission guidelines specified by the DOER. Traditional solid fuel comsbustion boilers are eligible provided they meet the criteria. </t>
        </r>
      </text>
    </comment>
    <comment ref="J39" authorId="1">
      <text>
        <r>
          <rPr>
            <b/>
            <sz val="9"/>
            <color indexed="81"/>
            <rFont val="Tahoma"/>
            <family val="2"/>
          </rPr>
          <t>jrbarne2:</t>
        </r>
        <r>
          <rPr>
            <sz val="9"/>
            <color indexed="81"/>
            <rFont val="Tahoma"/>
            <family val="2"/>
          </rPr>
          <t xml:space="preserve">
New hydroelectric facilities only. Facilities must meet environmental standards and be 30 MW or less (increased from 25 MW effective November 1, 2012).  No new dams are eligible, but new production or incremental additions at existing dams is eligible. Pumped storage facilities are not eligible.</t>
        </r>
      </text>
    </comment>
    <comment ref="M39" authorId="1">
      <text>
        <r>
          <rPr>
            <b/>
            <sz val="9"/>
            <color indexed="81"/>
            <rFont val="Tahoma"/>
            <family val="2"/>
          </rPr>
          <t>jrbarne2:</t>
        </r>
        <r>
          <rPr>
            <sz val="9"/>
            <color indexed="81"/>
            <rFont val="Tahoma"/>
            <family val="2"/>
          </rPr>
          <t xml:space="preserve">
Ocean thermal, wave, or tidal energy.</t>
        </r>
      </text>
    </comment>
    <comment ref="P39" authorId="1">
      <text>
        <r>
          <rPr>
            <b/>
            <sz val="9"/>
            <color indexed="81"/>
            <rFont val="Tahoma"/>
            <family val="2"/>
          </rPr>
          <t>jrbarne2:</t>
        </r>
        <r>
          <rPr>
            <sz val="9"/>
            <color indexed="81"/>
            <rFont val="Tahoma"/>
            <family val="2"/>
          </rPr>
          <t xml:space="preserve">
• Until 01/01/09 MA DOER was permitted approve additional "vintage" resources in existence prior to 12/31/1997 as Class I (new) renewables .
• Incremental additions or efficiency improvements made after 12/31/1997 also qualify as Class I (new) renewables.</t>
        </r>
      </text>
    </comment>
    <comment ref="Q39" authorId="1">
      <text>
        <r>
          <rPr>
            <b/>
            <sz val="9"/>
            <color indexed="81"/>
            <rFont val="Tahoma"/>
            <family val="2"/>
          </rPr>
          <t>jrbarne2:</t>
        </r>
        <r>
          <rPr>
            <sz val="9"/>
            <color indexed="81"/>
            <rFont val="Tahoma"/>
            <family val="2"/>
          </rPr>
          <t xml:space="preserve">
2013 level; adjusted annually according to the Consumer Price Index.</t>
        </r>
      </text>
    </comment>
    <comment ref="I40" authorId="1">
      <text>
        <r>
          <rPr>
            <b/>
            <sz val="9"/>
            <color indexed="81"/>
            <rFont val="Tahoma"/>
            <family val="2"/>
          </rPr>
          <t>jrbarne2:</t>
        </r>
        <r>
          <rPr>
            <sz val="9"/>
            <color indexed="81"/>
            <rFont val="Tahoma"/>
            <family val="2"/>
          </rPr>
          <t xml:space="preserve">
Low emission advanced technologies such as gasification using such biomass fuels as wood, agricultural, or food wastes, energy crops, biogas, biodiesel, or organic refuse-derived fuel.  Facilities must meet emission guidelines specified by the DOER. Traditional solid fuel comsbustion boilers are eligible provided they meet the criteria. The DOER has published information on retooling existing facilities to meet this requirement.</t>
        </r>
      </text>
    </comment>
    <comment ref="J40" authorId="1">
      <text>
        <r>
          <rPr>
            <b/>
            <sz val="9"/>
            <color indexed="81"/>
            <rFont val="Tahoma"/>
            <family val="2"/>
          </rPr>
          <t>jrbarne2:</t>
        </r>
        <r>
          <rPr>
            <sz val="9"/>
            <color indexed="81"/>
            <rFont val="Tahoma"/>
            <family val="2"/>
          </rPr>
          <t xml:space="preserve">
Existing hydro facilities (12/31/1997). Facilities must meet environmental standards and be 7.5 MW or less (increased from 5 MW effective November 1, 2012.) Pumped storage facilities are not eligible.</t>
        </r>
      </text>
    </comment>
    <comment ref="M40" authorId="1">
      <text>
        <r>
          <rPr>
            <b/>
            <sz val="9"/>
            <color indexed="81"/>
            <rFont val="Tahoma"/>
            <family val="2"/>
          </rPr>
          <t>jrbarne2:</t>
        </r>
        <r>
          <rPr>
            <sz val="9"/>
            <color indexed="81"/>
            <rFont val="Tahoma"/>
            <family val="2"/>
          </rPr>
          <t xml:space="preserve">
Ocean thermal, wave, or tidal energy.</t>
        </r>
      </text>
    </comment>
    <comment ref="Q40" authorId="1">
      <text>
        <r>
          <rPr>
            <b/>
            <sz val="9"/>
            <color indexed="81"/>
            <rFont val="Tahoma"/>
            <family val="2"/>
          </rPr>
          <t>jrbarne2:</t>
        </r>
        <r>
          <rPr>
            <sz val="9"/>
            <color indexed="81"/>
            <rFont val="Tahoma"/>
            <family val="2"/>
          </rPr>
          <t xml:space="preserve">
2013 level; adjusted annually according to the Consumer Price Index.</t>
        </r>
      </text>
    </comment>
    <comment ref="Q41" authorId="1">
      <text>
        <r>
          <rPr>
            <b/>
            <sz val="9"/>
            <color indexed="81"/>
            <rFont val="Tahoma"/>
            <family val="2"/>
          </rPr>
          <t>jrbarne2:</t>
        </r>
        <r>
          <rPr>
            <sz val="9"/>
            <color indexed="81"/>
            <rFont val="Tahoma"/>
            <family val="2"/>
          </rPr>
          <t xml:space="preserve">
2013 level; adjusted annually according to the Consumer Price Index.</t>
        </r>
      </text>
    </comment>
    <comment ref="G42" authorId="3">
      <text>
        <r>
          <rPr>
            <b/>
            <sz val="9"/>
            <color indexed="81"/>
            <rFont val="Tahoma"/>
            <family val="2"/>
          </rPr>
          <t>Justin Barnes:</t>
        </r>
        <r>
          <rPr>
            <sz val="9"/>
            <color indexed="81"/>
            <rFont val="Tahoma"/>
            <family val="2"/>
          </rPr>
          <t xml:space="preserve">
6 MW limit; utility-owned projects are eligible but must be 6 MW or less. </t>
        </r>
      </text>
    </comment>
    <comment ref="H42" authorId="3">
      <text>
        <r>
          <rPr>
            <b/>
            <sz val="9"/>
            <color indexed="81"/>
            <rFont val="Tahoma"/>
            <family val="2"/>
          </rPr>
          <t>Justin Barnes:</t>
        </r>
        <r>
          <rPr>
            <sz val="9"/>
            <color indexed="81"/>
            <rFont val="Tahoma"/>
            <family val="2"/>
          </rPr>
          <t xml:space="preserve">
6 MW limit; utility-owned projects are eligible but must 6 MW or less </t>
        </r>
      </text>
    </comment>
    <comment ref="N42" authorId="3">
      <text>
        <r>
          <rPr>
            <b/>
            <sz val="9"/>
            <color indexed="81"/>
            <rFont val="Tahoma"/>
            <charset val="1"/>
          </rPr>
          <t>Justin Barnes:</t>
        </r>
        <r>
          <rPr>
            <sz val="9"/>
            <color indexed="81"/>
            <rFont val="Tahoma"/>
            <charset val="1"/>
          </rPr>
          <t xml:space="preserve">
Solar carve-out load exemptions exist based on the 2010 TransCanada settlement exempting competitive supplier contracts executed prior to January 1, 2010. According to the DOER roughly 50% of state load is met by competitive suppliers and contract exemptions amount to roughly 80% of competitive supplier load for 2010, 40% for 2011, 20% for 2012, 10% in 2013, and 5% in 2014. The load covered (and therefore the MWh requirements and the % requirements) is therefore actually lower than described here. Because only 50% of load is met by competitive suppliers, the impact on MWh requirements is roughly half of the percentage of supplier load exemption.</t>
        </r>
      </text>
    </comment>
    <comment ref="P42" authorId="3">
      <text>
        <r>
          <rPr>
            <b/>
            <sz val="9"/>
            <color indexed="81"/>
            <rFont val="Tahoma"/>
            <family val="2"/>
          </rPr>
          <t>Justin Barnes:</t>
        </r>
        <r>
          <rPr>
            <sz val="9"/>
            <color indexed="81"/>
            <rFont val="Tahoma"/>
            <family val="2"/>
          </rPr>
          <t xml:space="preserve">
This is a general requirement, but facililities that have received MA Renewable Energy Trust or ARRA funding prior to 01/01/2010 are not eligible to generate SRECs for the standard.</t>
        </r>
      </text>
    </comment>
    <comment ref="Q42" authorId="3">
      <text>
        <r>
          <rPr>
            <b/>
            <sz val="9"/>
            <color indexed="81"/>
            <rFont val="Tahoma"/>
            <family val="2"/>
          </rPr>
          <t>Justin Barnes:</t>
        </r>
        <r>
          <rPr>
            <sz val="9"/>
            <color indexed="81"/>
            <rFont val="Tahoma"/>
            <family val="2"/>
          </rPr>
          <t xml:space="preserve">
2012 and 2013 level. SACP has a 10-yr forward schedule which declines at 5% annually beginning with a decline to $523/MWh for 2014. It will decline further to $496/MWh for 2015 and continue to do so beyond this time to $330 in 2023. The SACP was initially set at $600/MWh for 2010 and reduced to $550 for 2011 at the discretion of the DOER. In addition, for load associated with contracts entered into prior to January 1, 2010 the SACP is the same as the Tier I ACP. </t>
        </r>
      </text>
    </comment>
    <comment ref="S42" authorId="3">
      <text>
        <r>
          <rPr>
            <b/>
            <sz val="9"/>
            <color indexed="81"/>
            <rFont val="Tahoma"/>
            <family val="2"/>
          </rPr>
          <t>Justin Barnes:</t>
        </r>
        <r>
          <rPr>
            <sz val="9"/>
            <color indexed="81"/>
            <rFont val="Tahoma"/>
            <family val="2"/>
          </rPr>
          <t xml:space="preserve">
Standard persists for a maximum of 10 additional years to fufill terms of generator "opt-in" to Auction process. Thereafter solar is a non-differentiated component of the Tier 1 standard. Under the current ideal scenario projection the standard is met in 2020 and continues until 2030. Compliance % values have been entered for here for these 10 years in order to calculate the continued Tier I requirement, which is reduced by the amount of the solar requirement.</t>
        </r>
      </text>
    </comment>
    <comment ref="U42" authorId="3">
      <text>
        <r>
          <rPr>
            <b/>
            <sz val="9"/>
            <color indexed="81"/>
            <rFont val="Tahoma"/>
            <family val="2"/>
          </rPr>
          <t>Justin Barnes:</t>
        </r>
        <r>
          <rPr>
            <sz val="9"/>
            <color indexed="81"/>
            <rFont val="Tahoma"/>
            <family val="2"/>
          </rPr>
          <t xml:space="preserve">
DOER estimated initial capacity benchmark for 2010.  Standard ultimately determined in MWh.</t>
        </r>
      </text>
    </comment>
    <comment ref="Z42" authorId="3">
      <text>
        <r>
          <rPr>
            <b/>
            <sz val="9"/>
            <color indexed="81"/>
            <rFont val="Tahoma"/>
            <family val="2"/>
          </rPr>
          <t>Justin Barnes:</t>
        </r>
        <r>
          <rPr>
            <sz val="9"/>
            <color indexed="81"/>
            <rFont val="Tahoma"/>
            <family val="2"/>
          </rPr>
          <t xml:space="preserve">
Approximate end-date based on ultimate 400 MW standard and formula for annual increases in the standard.</t>
        </r>
      </text>
    </comment>
    <comment ref="AK42" authorId="3">
      <text>
        <r>
          <rPr>
            <b/>
            <sz val="9"/>
            <color indexed="81"/>
            <rFont val="Tahoma"/>
            <charset val="1"/>
          </rPr>
          <t>Justin Barnes:</t>
        </r>
        <r>
          <rPr>
            <sz val="9"/>
            <color indexed="81"/>
            <rFont val="Tahoma"/>
            <charset val="1"/>
          </rPr>
          <t xml:space="preserve">
Obligation: 34,164 MWh
Load (2008): 50,321,635</t>
        </r>
      </text>
    </comment>
    <comment ref="AL42" authorId="3">
      <text>
        <r>
          <rPr>
            <b/>
            <sz val="9"/>
            <color indexed="81"/>
            <rFont val="Tahoma"/>
            <charset val="1"/>
          </rPr>
          <t>Justin Barnes:</t>
        </r>
        <r>
          <rPr>
            <sz val="9"/>
            <color indexed="81"/>
            <rFont val="Tahoma"/>
            <charset val="1"/>
          </rPr>
          <t xml:space="preserve">
Obligation: 78,577 MWh
Load (2009): 48,301,821</t>
        </r>
      </text>
    </comment>
    <comment ref="AM42" authorId="3">
      <text>
        <r>
          <rPr>
            <b/>
            <sz val="9"/>
            <color indexed="81"/>
            <rFont val="Tahoma"/>
            <charset val="1"/>
          </rPr>
          <t>Justin Barnes:</t>
        </r>
        <r>
          <rPr>
            <sz val="9"/>
            <color indexed="81"/>
            <rFont val="Tahoma"/>
            <charset val="1"/>
          </rPr>
          <t xml:space="preserve">
Obligation: 81,559 MWh
Load (2010): 50,025,563</t>
        </r>
      </text>
    </comment>
    <comment ref="AN42" authorId="3">
      <text>
        <r>
          <rPr>
            <b/>
            <sz val="9"/>
            <color indexed="81"/>
            <rFont val="Tahoma"/>
            <family val="2"/>
          </rPr>
          <t>Justin Barnes:</t>
        </r>
        <r>
          <rPr>
            <sz val="9"/>
            <color indexed="81"/>
            <rFont val="Tahoma"/>
            <family val="2"/>
          </rPr>
          <t xml:space="preserve">
Obligation: 135,495 MWh
Load (2011): 49,386,169</t>
        </r>
      </text>
    </comment>
    <comment ref="AO42" authorId="3">
      <text>
        <r>
          <rPr>
            <b/>
            <sz val="9"/>
            <color indexed="81"/>
            <rFont val="Tahoma"/>
            <family val="2"/>
          </rPr>
          <t>Justin Barnes:</t>
        </r>
        <r>
          <rPr>
            <sz val="9"/>
            <color indexed="81"/>
            <rFont val="Tahoma"/>
            <family val="2"/>
          </rPr>
          <t xml:space="preserve">
Projected Obligation: 197,241 MWh</t>
        </r>
      </text>
    </comment>
    <comment ref="AP42" authorId="3">
      <text>
        <r>
          <rPr>
            <b/>
            <sz val="9"/>
            <color indexed="81"/>
            <rFont val="Tahoma"/>
            <family val="2"/>
          </rPr>
          <t>Justin Barnes:</t>
        </r>
        <r>
          <rPr>
            <sz val="9"/>
            <color indexed="81"/>
            <rFont val="Tahoma"/>
            <family val="2"/>
          </rPr>
          <t xml:space="preserve">
Projected Obligation: 277,510 MWh</t>
        </r>
      </text>
    </comment>
    <comment ref="AQ42" authorId="3">
      <text>
        <r>
          <rPr>
            <b/>
            <sz val="9"/>
            <color indexed="81"/>
            <rFont val="Tahoma"/>
            <family val="2"/>
          </rPr>
          <t>Justin Barnes:</t>
        </r>
        <r>
          <rPr>
            <sz val="9"/>
            <color indexed="81"/>
            <rFont val="Tahoma"/>
            <family val="2"/>
          </rPr>
          <t xml:space="preserve">
Projected Obligation: 381,859 MWh</t>
        </r>
      </text>
    </comment>
    <comment ref="AR42" authorId="3">
      <text>
        <r>
          <rPr>
            <b/>
            <sz val="9"/>
            <color indexed="81"/>
            <rFont val="Tahoma"/>
            <family val="2"/>
          </rPr>
          <t>Justin Barnes:</t>
        </r>
        <r>
          <rPr>
            <sz val="9"/>
            <color indexed="81"/>
            <rFont val="Tahoma"/>
            <family val="2"/>
          </rPr>
          <t xml:space="preserve">
Projected Obligation: 455,520 MWh</t>
        </r>
      </text>
    </comment>
    <comment ref="AS42" authorId="3">
      <text>
        <r>
          <rPr>
            <b/>
            <sz val="9"/>
            <color indexed="81"/>
            <rFont val="Tahoma"/>
            <family val="2"/>
          </rPr>
          <t>Justin Barnes:</t>
        </r>
        <r>
          <rPr>
            <sz val="9"/>
            <color indexed="81"/>
            <rFont val="Tahoma"/>
            <family val="2"/>
          </rPr>
          <t xml:space="preserve">
Projected Obligation: 455,520 MWh</t>
        </r>
      </text>
    </comment>
    <comment ref="AT42" authorId="3">
      <text>
        <r>
          <rPr>
            <b/>
            <sz val="9"/>
            <color indexed="81"/>
            <rFont val="Tahoma"/>
            <family val="2"/>
          </rPr>
          <t>Justin Barnes:</t>
        </r>
        <r>
          <rPr>
            <sz val="9"/>
            <color indexed="81"/>
            <rFont val="Tahoma"/>
            <family val="2"/>
          </rPr>
          <t xml:space="preserve">
Projected Obligation: 455,520 MWh</t>
        </r>
      </text>
    </comment>
    <comment ref="AU42" authorId="3">
      <text>
        <r>
          <rPr>
            <b/>
            <sz val="9"/>
            <color indexed="81"/>
            <rFont val="Tahoma"/>
            <family val="2"/>
          </rPr>
          <t>Justin Barnes:</t>
        </r>
        <r>
          <rPr>
            <sz val="9"/>
            <color indexed="81"/>
            <rFont val="Tahoma"/>
            <family val="2"/>
          </rPr>
          <t xml:space="preserve">
Projected Obligation: 455,520 MWh</t>
        </r>
      </text>
    </comment>
    <comment ref="AV42" authorId="3">
      <text>
        <r>
          <rPr>
            <b/>
            <sz val="9"/>
            <color indexed="81"/>
            <rFont val="Tahoma"/>
            <family val="2"/>
          </rPr>
          <t>Justin Barnes:</t>
        </r>
        <r>
          <rPr>
            <sz val="9"/>
            <color indexed="81"/>
            <rFont val="Tahoma"/>
            <family val="2"/>
          </rPr>
          <t xml:space="preserve">
Projected Obligation: 455,520 MWh</t>
        </r>
      </text>
    </comment>
    <comment ref="AW42" authorId="3">
      <text>
        <r>
          <rPr>
            <b/>
            <sz val="9"/>
            <color indexed="81"/>
            <rFont val="Tahoma"/>
            <family val="2"/>
          </rPr>
          <t>Justin Barnes:</t>
        </r>
        <r>
          <rPr>
            <sz val="9"/>
            <color indexed="81"/>
            <rFont val="Tahoma"/>
            <family val="2"/>
          </rPr>
          <t xml:space="preserve">
Projected Obligation: 455,520 MWh</t>
        </r>
      </text>
    </comment>
    <comment ref="AX42" authorId="3">
      <text>
        <r>
          <rPr>
            <b/>
            <sz val="9"/>
            <color indexed="81"/>
            <rFont val="Tahoma"/>
            <family val="2"/>
          </rPr>
          <t>Justin Barnes:</t>
        </r>
        <r>
          <rPr>
            <sz val="9"/>
            <color indexed="81"/>
            <rFont val="Tahoma"/>
            <family val="2"/>
          </rPr>
          <t xml:space="preserve">
Projected Obligation: 455,520 MWh</t>
        </r>
      </text>
    </comment>
    <comment ref="AY42" authorId="3">
      <text>
        <r>
          <rPr>
            <b/>
            <sz val="9"/>
            <color indexed="81"/>
            <rFont val="Tahoma"/>
            <family val="2"/>
          </rPr>
          <t>Justin Barnes:</t>
        </r>
        <r>
          <rPr>
            <sz val="9"/>
            <color indexed="81"/>
            <rFont val="Tahoma"/>
            <family val="2"/>
          </rPr>
          <t xml:space="preserve">
Projected Obligation: 455,520 MWh</t>
        </r>
      </text>
    </comment>
    <comment ref="AZ42" authorId="3">
      <text>
        <r>
          <rPr>
            <b/>
            <sz val="9"/>
            <color indexed="81"/>
            <rFont val="Tahoma"/>
            <family val="2"/>
          </rPr>
          <t>Justin Barnes:</t>
        </r>
        <r>
          <rPr>
            <sz val="9"/>
            <color indexed="81"/>
            <rFont val="Tahoma"/>
            <family val="2"/>
          </rPr>
          <t xml:space="preserve">
Projected Obligation: 455,520 MWh</t>
        </r>
      </text>
    </comment>
    <comment ref="BA42" authorId="3">
      <text>
        <r>
          <rPr>
            <b/>
            <sz val="9"/>
            <color indexed="81"/>
            <rFont val="Tahoma"/>
            <family val="2"/>
          </rPr>
          <t>Justin Barnes:</t>
        </r>
        <r>
          <rPr>
            <sz val="9"/>
            <color indexed="81"/>
            <rFont val="Tahoma"/>
            <family val="2"/>
          </rPr>
          <t xml:space="preserve">
Projected Obligation: 455,520 MWh</t>
        </r>
      </text>
    </comment>
    <comment ref="BB42" authorId="3">
      <text>
        <r>
          <rPr>
            <b/>
            <sz val="9"/>
            <color indexed="81"/>
            <rFont val="Tahoma"/>
            <family val="2"/>
          </rPr>
          <t>Justin Barnes:</t>
        </r>
        <r>
          <rPr>
            <sz val="9"/>
            <color indexed="81"/>
            <rFont val="Tahoma"/>
            <family val="2"/>
          </rPr>
          <t xml:space="preserve">
Projected Obligation: 455,520 MWh</t>
        </r>
      </text>
    </comment>
    <comment ref="A43" authorId="1">
      <text>
        <r>
          <rPr>
            <b/>
            <sz val="9"/>
            <color indexed="81"/>
            <rFont val="Tahoma"/>
            <family val="2"/>
          </rPr>
          <t>jrbarne2:</t>
        </r>
        <r>
          <rPr>
            <sz val="9"/>
            <color indexed="81"/>
            <rFont val="Tahoma"/>
            <family val="2"/>
          </rPr>
          <t xml:space="preserve">
• RPS applies to all utilities and suppliers
• All utilities/suppliers are subject to the 10% standard; Detroit Edison (DE) and Consumers Energy (CE) have an additional capacity requirement.  As the % obligation and the new capacity obligation(s) are not exclusive, energy from facilities used to meet the new RE capacity obligation may be used to meet the % obligation.  Based on DTE's and CE's existing RE portfolios, the % obligation looks to be higher than the new capacity obligation in any case 
• Each utility/supplier has a unique annual obligation based on its existing portfolio of RECs and must acquire an increasing percentage of the RECs needed to meet the 10% standard each year from 2012 to 2015.  Beyond 2015, entities must achieve each year at least the number of RECs that were required in 2015, not a portfolio of 10% of annual electricity sales as is the case with most other RPS policies.  The actual % RE may therefore decline over time as MWh sales increase.  
• Starting RPS % entered here is based on an estimate of statewide existing RE of 3.5% based on a 2007 report http://www.michigan.gov/documents/mpsc/mrep_data_report_2006_final_210560_7.pdf.  The starting % for an entity with a baseline of zero would be 2% in 2012 according to the RPS law.
• Up to 10% of a utility’s obligation may be met with energy optimization credits (EOCs) and/or advanced cleaner energy credits (AECs) with approval of the PSC, although approval is not required for AECs generated using industrial cogeneration.  No more than 70% of the 10% limit may be met using advanced energy systems in existence on or before 1/1/08. EOCs may be substituted at a 1:1 ratio to RECs, while most AECs are substituted at a ratio of 10 AECs:1 REC.  Exceptions to this are industrial cogeneration and plasma arc gasification, which are credited at a 1:1 ratio.  </t>
        </r>
      </text>
    </comment>
    <comment ref="F43" authorId="1">
      <text>
        <r>
          <rPr>
            <b/>
            <sz val="9"/>
            <color indexed="81"/>
            <rFont val="Tahoma"/>
            <family val="2"/>
          </rPr>
          <t>jrbarne2:</t>
        </r>
        <r>
          <rPr>
            <sz val="9"/>
            <color indexed="81"/>
            <rFont val="Tahoma"/>
            <family val="2"/>
          </rPr>
          <t xml:space="preserve">
2 Bonus "Michigan" RECs are granted for each MWh of energy produced by solar facilities.</t>
        </r>
      </text>
    </comment>
    <comment ref="G43" authorId="1">
      <text>
        <r>
          <rPr>
            <b/>
            <sz val="9"/>
            <color indexed="81"/>
            <rFont val="Tahoma"/>
            <family val="2"/>
          </rPr>
          <t>jrbarne2:</t>
        </r>
        <r>
          <rPr>
            <sz val="9"/>
            <color indexed="81"/>
            <rFont val="Tahoma"/>
            <family val="2"/>
          </rPr>
          <t xml:space="preserve">
2 Bonus "Michigan" RECs are granted for each MWh of energy produced by solar facilities.</t>
        </r>
      </text>
    </comment>
    <comment ref="H43" authorId="1">
      <text>
        <r>
          <rPr>
            <b/>
            <sz val="9"/>
            <color indexed="81"/>
            <rFont val="Tahoma"/>
            <family val="2"/>
          </rPr>
          <t>jrbarne2:</t>
        </r>
        <r>
          <rPr>
            <sz val="9"/>
            <color indexed="81"/>
            <rFont val="Tahoma"/>
            <family val="2"/>
          </rPr>
          <t xml:space="preserve">
2 Bonus "Michigan" RECs are granted for each MWh of energy produced by solar facilities.</t>
        </r>
      </text>
    </comment>
    <comment ref="I43" authorId="4">
      <text>
        <r>
          <rPr>
            <b/>
            <sz val="9"/>
            <color indexed="81"/>
            <rFont val="Tahoma"/>
            <family val="2"/>
          </rPr>
          <t>Justin Barnes :</t>
        </r>
        <r>
          <rPr>
            <sz val="9"/>
            <color indexed="81"/>
            <rFont val="Tahoma"/>
            <family val="2"/>
          </rPr>
          <t xml:space="preserve">
Organic matter not derived from fossil fuels that replenishes over a human time frame. Includes energy crops, crop residues; sustainable wood; wood thinning waste; pulp and paper; and variety of wastes. Municipal solid waste is considered eligible under a separate designation from biomass.</t>
        </r>
      </text>
    </comment>
    <comment ref="J43" authorId="1">
      <text>
        <r>
          <rPr>
            <b/>
            <sz val="9"/>
            <color indexed="81"/>
            <rFont val="Tahoma"/>
            <family val="2"/>
          </rPr>
          <t>jrbarne2:</t>
        </r>
        <r>
          <rPr>
            <sz val="9"/>
            <color indexed="81"/>
            <rFont val="Tahoma"/>
            <family val="2"/>
          </rPr>
          <t xml:space="preserve">
Existing traditional; new run-of-river would appear to be eligible but no new dams.  No size restrictions on otherwise eligible facilities.</t>
        </r>
      </text>
    </comment>
    <comment ref="M43" authorId="4">
      <text>
        <r>
          <rPr>
            <b/>
            <sz val="9"/>
            <color indexed="81"/>
            <rFont val="Tahoma"/>
            <family val="2"/>
          </rPr>
          <t>Justin Barnes :</t>
        </r>
        <r>
          <rPr>
            <sz val="9"/>
            <color indexed="81"/>
            <rFont val="Tahoma"/>
            <family val="2"/>
          </rPr>
          <t xml:space="preserve">
Wave, tidal, and current.</t>
        </r>
      </text>
    </comment>
    <comment ref="P43" authorId="1">
      <text>
        <r>
          <rPr>
            <b/>
            <sz val="9"/>
            <color indexed="81"/>
            <rFont val="Tahoma"/>
            <family val="2"/>
          </rPr>
          <t>jrbarne2:</t>
        </r>
        <r>
          <rPr>
            <sz val="9"/>
            <color indexed="81"/>
            <rFont val="Tahoma"/>
            <family val="2"/>
          </rPr>
          <t xml:space="preserve">
For DTE and CE capacity mandates: 10/6/2008</t>
        </r>
      </text>
    </comment>
    <comment ref="Q43" authorId="1">
      <text>
        <r>
          <rPr>
            <b/>
            <sz val="9"/>
            <color indexed="81"/>
            <rFont val="Tahoma"/>
            <family val="2"/>
          </rPr>
          <t>jrbarne2:</t>
        </r>
        <r>
          <rPr>
            <sz val="9"/>
            <color indexed="81"/>
            <rFont val="Tahoma"/>
            <family val="2"/>
          </rPr>
          <t xml:space="preserve">
Non-compliance met with requirement to purchase RECs but without benefit of cost recovery, thus ACP could be considered market price for RECs.  Alternative suppliers are subject to civil fines, but this does not appear to apply to other utilities. </t>
        </r>
      </text>
    </comment>
    <comment ref="R43" authorId="1">
      <text>
        <r>
          <rPr>
            <b/>
            <sz val="9"/>
            <color indexed="81"/>
            <rFont val="Tahoma"/>
            <family val="2"/>
          </rPr>
          <t>jrbarne2:</t>
        </r>
        <r>
          <rPr>
            <sz val="9"/>
            <color indexed="81"/>
            <rFont val="Tahoma"/>
            <family val="2"/>
          </rPr>
          <t xml:space="preserve">
• 3.0 for solar electricity. 
• 1.2 for RE produced at peak demand times by technologies other than wind.
• 1.2 for RE produced off-peak and stored using advanced electric storage technology or hydroelectric pumped storage and used during peak demand.  
• 1.1 for RE produced using in-state manufactured equipment (available for 3 years after the in-service date of the facility).  
• 1.1 for RE produced using a system which was constructed using an in-state workforce (available for three years after the in-service date of the facility).</t>
        </r>
      </text>
    </comment>
    <comment ref="S43" authorId="0">
      <text>
        <r>
          <rPr>
            <b/>
            <sz val="8"/>
            <color indexed="81"/>
            <rFont val="Tahoma"/>
            <family val="2"/>
          </rPr>
          <t>matthew mowers:</t>
        </r>
        <r>
          <rPr>
            <sz val="8"/>
            <color indexed="81"/>
            <rFont val="Tahoma"/>
            <family val="2"/>
          </rPr>
          <t xml:space="preserve">
At minimum, the # of RECs required in 2015 must be acquired annually in 2016 and beyond.  The standard is no longer based on % of electricity sales after 2015.</t>
        </r>
      </text>
    </comment>
    <comment ref="U43" authorId="1">
      <text>
        <r>
          <rPr>
            <b/>
            <sz val="9"/>
            <color indexed="81"/>
            <rFont val="Tahoma"/>
            <family val="2"/>
          </rPr>
          <t>jrbarne2:</t>
        </r>
        <r>
          <rPr>
            <sz val="9"/>
            <color indexed="81"/>
            <rFont val="Tahoma"/>
            <family val="2"/>
          </rPr>
          <t xml:space="preserve">
DTE: 300 MW by 2012 and 600 MW by 2015.
CE: 200 MW by 2012 and 500 MW by 2015</t>
        </r>
      </text>
    </comment>
    <comment ref="X43" authorId="1">
      <text>
        <r>
          <rPr>
            <b/>
            <sz val="9"/>
            <color indexed="81"/>
            <rFont val="Tahoma"/>
            <family val="2"/>
          </rPr>
          <t>jrbarne2:</t>
        </r>
        <r>
          <rPr>
            <sz val="9"/>
            <color indexed="81"/>
            <rFont val="Tahoma"/>
            <family val="2"/>
          </rPr>
          <t xml:space="preserve">
DTE: 300 MW by 2012 and 600 MW by 2015.
CE: 200 MW by 2012 and 500 MW by 2015</t>
        </r>
      </text>
    </comment>
    <comment ref="A44" authorId="0">
      <text>
        <r>
          <rPr>
            <b/>
            <sz val="8"/>
            <color indexed="81"/>
            <rFont val="Tahoma"/>
            <family val="2"/>
          </rPr>
          <t>Justin Barnes:</t>
        </r>
        <r>
          <rPr>
            <sz val="8"/>
            <color indexed="81"/>
            <rFont val="Tahoma"/>
            <family val="2"/>
          </rPr>
          <t xml:space="preserve">
• Primary = standard for Xcel Energy 
• Tier 1 = Non-wind or solar RE resources
• Tier 2 = Wind and solar set-side (In 2020 at least 25% of the 30% -- 83.3% -- of the RE must come from wind and solar, with no more than 1% of the 30% -- 3.3% -- from solar.)  There are no starting %s or benchmarks before 2020; however, for modeling purposes, the wind and solar tier is shown as 83.3% of the standard each year.  The solar portion is simply an optional technology, thus it does not comprise a separate tier and should not be interpreted as a carve-out.
• Secondary = all other utilities  
• After January 1, 2010, hydrogen must be generated by other eligible renewables in order to be eligible for compliance.  
• The non-mandated objective calling for 1% RE in 2005 and 7% RE by 2010 is not included here.</t>
        </r>
      </text>
    </comment>
    <comment ref="I44" authorId="1">
      <text>
        <r>
          <rPr>
            <b/>
            <sz val="9"/>
            <color indexed="81"/>
            <rFont val="Tahoma"/>
            <family val="2"/>
          </rPr>
          <t>jrbarne2:</t>
        </r>
        <r>
          <rPr>
            <sz val="9"/>
            <color indexed="81"/>
            <rFont val="Tahoma"/>
            <family val="2"/>
          </rPr>
          <t xml:space="preserve">
Defined as herbaceous crops, trees, agricultural waste, and aquatic plant matter, excluding mixed municipal solid waste. A fairly complicated set of sustainability criteria apply depending on the biomass resource being used. 
Biomass also includes "an energy recovery facility used to capture the heat value of mixed municipal solid waste or refuse-derived fuel from mixed municipal solid waste as a primary fuel."</t>
        </r>
      </text>
    </comment>
    <comment ref="J44" authorId="1">
      <text>
        <r>
          <rPr>
            <b/>
            <sz val="9"/>
            <color indexed="81"/>
            <rFont val="Tahoma"/>
            <family val="2"/>
          </rPr>
          <t>jrbarne2:</t>
        </r>
        <r>
          <rPr>
            <sz val="9"/>
            <color indexed="81"/>
            <rFont val="Tahoma"/>
            <family val="2"/>
          </rPr>
          <t xml:space="preserve">
Must be 100 MW or less.</t>
        </r>
      </text>
    </comment>
    <comment ref="P44" authorId="3">
      <text>
        <r>
          <rPr>
            <b/>
            <sz val="9"/>
            <color indexed="81"/>
            <rFont val="Tahoma"/>
            <charset val="1"/>
          </rPr>
          <t>Justin Barnes:</t>
        </r>
        <r>
          <rPr>
            <sz val="9"/>
            <color indexed="81"/>
            <rFont val="Tahoma"/>
            <charset val="1"/>
          </rPr>
          <t xml:space="preserve">
Administrative penalty. The amount of the penalty may not exceed the costs of compliance by other means (e.g., REC purchases, utility projects). </t>
        </r>
      </text>
    </comment>
    <comment ref="I46" authorId="1">
      <text>
        <r>
          <rPr>
            <b/>
            <sz val="9"/>
            <color indexed="81"/>
            <rFont val="Tahoma"/>
            <family val="2"/>
          </rPr>
          <t>jrbarne2:</t>
        </r>
        <r>
          <rPr>
            <sz val="9"/>
            <color indexed="81"/>
            <rFont val="Tahoma"/>
            <family val="2"/>
          </rPr>
          <t xml:space="preserve">
Defined as herbaceous crops, trees, agricultural waste, and aquatic plant matter, excluding mixed municipal solid waste. A fairly complicated set of sustainability criteria apply depending on the biomass resource being used.
Biomass also includes "an energy recovery facility used to capture the heat value of mixed municipal solid waste or refuse-derived fuel from mixed municipal solid waste as a primary fuel."</t>
        </r>
      </text>
    </comment>
    <comment ref="J46" authorId="1">
      <text>
        <r>
          <rPr>
            <b/>
            <sz val="9"/>
            <color indexed="81"/>
            <rFont val="Tahoma"/>
            <family val="2"/>
          </rPr>
          <t>jrbarne2:</t>
        </r>
        <r>
          <rPr>
            <sz val="9"/>
            <color indexed="81"/>
            <rFont val="Tahoma"/>
            <family val="2"/>
          </rPr>
          <t xml:space="preserve">
Must be 100 MW or less.</t>
        </r>
      </text>
    </comment>
    <comment ref="A47" authorId="1">
      <text>
        <r>
          <rPr>
            <b/>
            <sz val="9"/>
            <color indexed="81"/>
            <rFont val="Tahoma"/>
            <family val="2"/>
          </rPr>
          <t xml:space="preserve">jrbarne2:
</t>
        </r>
        <r>
          <rPr>
            <sz val="9"/>
            <color indexed="81"/>
            <rFont val="Tahoma"/>
            <family val="2"/>
          </rPr>
          <t xml:space="preserve">• RPS applies to IOUs only (see note on exemption below).  2015 %'s must be maintained indefinitely thereafter 
• Tier 1 = Main RE Requirement (non-solar resources)
• Tier 2 = Solar electric set-aside
• Load covered slightly uncertain as Empire District Electric indicates that they qualify for an exemption from the solar portion of the RPS based on having achieved an eligible renewable energy technology nameplate capacity equal to or greater than 15% of the utility's total owned fossil-fired generating capacity by January 20, 2009. Based on statutory language it appears that they are required to meet the Tier 1 requirement regardless of any exemption, but may be exempted from Tier 2 requirement. For the time being load covered for both tiers reflects the inclusion of Empire District Electric. </t>
        </r>
      </text>
    </comment>
    <comment ref="I47" authorId="1">
      <text>
        <r>
          <rPr>
            <b/>
            <sz val="9"/>
            <color indexed="81"/>
            <rFont val="Tahoma"/>
            <family val="2"/>
          </rPr>
          <t>jrbarne2:</t>
        </r>
        <r>
          <rPr>
            <sz val="9"/>
            <color indexed="81"/>
            <rFont val="Tahoma"/>
            <family val="2"/>
          </rPr>
          <t xml:space="preserve">
Biomass includes dedicated crops grown for energy production, cellulosic agricultural residues, plant residues, methane from landfills or from wastewater treatment, clean and untreated wood such as pallets. Traditional municipal solid waste incineration does not appear to be eligible, but thermal depolymerization and pyrolysis of waste resources is permitted. </t>
        </r>
      </text>
    </comment>
    <comment ref="J47" authorId="1">
      <text>
        <r>
          <rPr>
            <b/>
            <sz val="9"/>
            <color indexed="81"/>
            <rFont val="Tahoma"/>
            <family val="2"/>
          </rPr>
          <t>jrbarne2:</t>
        </r>
        <r>
          <rPr>
            <sz val="9"/>
            <color indexed="81"/>
            <rFont val="Tahoma"/>
            <family val="2"/>
          </rPr>
          <t xml:space="preserve">
Must be 10 MW or less, with no new dams or diversions.</t>
        </r>
      </text>
    </comment>
    <comment ref="Q47" authorId="0">
      <text>
        <r>
          <rPr>
            <b/>
            <sz val="8"/>
            <color indexed="81"/>
            <rFont val="Tahoma"/>
            <family val="2"/>
          </rPr>
          <t>matthew mowers:</t>
        </r>
        <r>
          <rPr>
            <sz val="8"/>
            <color indexed="81"/>
            <rFont val="Tahoma"/>
            <family val="2"/>
          </rPr>
          <t xml:space="preserve">
200% rec value</t>
        </r>
      </text>
    </comment>
    <comment ref="R47" authorId="1">
      <text>
        <r>
          <rPr>
            <b/>
            <sz val="9"/>
            <color indexed="81"/>
            <rFont val="Tahoma"/>
            <family val="2"/>
          </rPr>
          <t>jrbarne2:</t>
        </r>
        <r>
          <rPr>
            <sz val="9"/>
            <color indexed="81"/>
            <rFont val="Tahoma"/>
            <family val="2"/>
          </rPr>
          <t xml:space="preserve">
• 1.25 for in-state generation.</t>
        </r>
      </text>
    </comment>
    <comment ref="N48" authorId="4">
      <text>
        <r>
          <rPr>
            <b/>
            <sz val="8"/>
            <color indexed="81"/>
            <rFont val="Tahoma"/>
            <family val="2"/>
          </rPr>
          <t>Justin Barnes :</t>
        </r>
        <r>
          <rPr>
            <sz val="8"/>
            <color indexed="81"/>
            <rFont val="Tahoma"/>
            <family val="2"/>
          </rPr>
          <t xml:space="preserve">
Empire District Electric included, but may be able to claim an exemption from solar portion  of law on basis of existing capacity. Without Empire, load covered would be 65.0%.</t>
        </r>
      </text>
    </comment>
    <comment ref="Q48" authorId="0">
      <text>
        <r>
          <rPr>
            <b/>
            <sz val="8"/>
            <color indexed="81"/>
            <rFont val="Tahoma"/>
            <family val="2"/>
          </rPr>
          <t>matthew mowers:</t>
        </r>
        <r>
          <rPr>
            <sz val="8"/>
            <color indexed="81"/>
            <rFont val="Tahoma"/>
            <family val="2"/>
          </rPr>
          <t xml:space="preserve">
200% rec value</t>
        </r>
      </text>
    </comment>
    <comment ref="A49" authorId="0">
      <text>
        <r>
          <rPr>
            <b/>
            <sz val="8"/>
            <color indexed="81"/>
            <rFont val="Tahoma"/>
            <family val="2"/>
          </rPr>
          <t>matthew mowers:</t>
        </r>
        <r>
          <rPr>
            <sz val="8"/>
            <color indexed="81"/>
            <rFont val="Tahoma"/>
            <family val="2"/>
          </rPr>
          <t xml:space="preserve">
• Not included here is a community-owned RE set-aside for IOUs of 50 MW in 2010 - 2014 and 75 MW in 2015 and beyond.  This is total capacity proportionally allocated to obligated utilities based on the % of retail electricity sales.  Assumptions regarding MWhs would be required to calculate the Main RE Tier if the community-owned RE was entered as a Tier.
• Co-ops and existing municipal utilities with &gt; 5,000 customers must develop their own RPS and are not represented in the "% load covered" here.
• Regarding % load covered, competitive suppliers are exempt under certain conditions.  The PUC doe not yet know which supplies will claim exemptions since the compliance reports are not due until next year.  The % load covered assumes no exemptions.</t>
        </r>
      </text>
    </comment>
    <comment ref="I49" authorId="1">
      <text>
        <r>
          <rPr>
            <b/>
            <sz val="9"/>
            <color indexed="81"/>
            <rFont val="Tahoma"/>
            <family val="2"/>
          </rPr>
          <t>jrbarne2:</t>
        </r>
        <r>
          <rPr>
            <sz val="9"/>
            <color indexed="81"/>
            <rFont val="Tahoma"/>
            <family val="2"/>
          </rPr>
          <t xml:space="preserve">
Includes low-emission, non-toxic sources such as dedicated energy crops, animal wastes, or solid organic fuels from wood, forest, or field residues. No treated woods.</t>
        </r>
      </text>
    </comment>
    <comment ref="J49" authorId="1">
      <text>
        <r>
          <rPr>
            <b/>
            <sz val="9"/>
            <color indexed="81"/>
            <rFont val="Tahoma"/>
            <family val="2"/>
          </rPr>
          <t>jrbarne2:</t>
        </r>
        <r>
          <rPr>
            <sz val="9"/>
            <color indexed="81"/>
            <rFont val="Tahoma"/>
            <family val="2"/>
          </rPr>
          <t xml:space="preserve">
No new dams or diversions and must be 10 MW or less, except a facility up to 15 MW installed at an existing resevoir or irrigation system that did not have hydroelectric generation as of 04/16/2009 is eligible. </t>
        </r>
      </text>
    </comment>
    <comment ref="A50" authorId="0">
      <text>
        <r>
          <rPr>
            <b/>
            <sz val="8"/>
            <color indexed="81"/>
            <rFont val="Tahoma"/>
            <family val="2"/>
          </rPr>
          <t>matthew mowers:</t>
        </r>
        <r>
          <rPr>
            <sz val="8"/>
            <color indexed="81"/>
            <rFont val="Tahoma"/>
            <family val="2"/>
          </rPr>
          <t xml:space="preserve">
• Tier 1 = Main RE requirement
• Tier 2 = Solar (electric or thermal) set-aside, set at 5% of total obligation (e.g., 1% for total 20% obligation in 2015) through 2015, and 6% for 2016 and thereafter.
• Utilities can meet the main RE standard through RE or energy savings from efficiency measures.  Efficiency measures installed after 1/1/2005 are eligible.  At least 50% of the total amount of  EE measures  must be installed at residential customer locations and no more than 25% EE can be used to meet the annual requirement each year. </t>
        </r>
      </text>
    </comment>
    <comment ref="G50" authorId="1">
      <text>
        <r>
          <rPr>
            <b/>
            <sz val="9"/>
            <color indexed="81"/>
            <rFont val="Tahoma"/>
            <family val="2"/>
          </rPr>
          <t>jrbarne2:</t>
        </r>
        <r>
          <rPr>
            <sz val="9"/>
            <color indexed="81"/>
            <rFont val="Tahoma"/>
            <family val="2"/>
          </rPr>
          <t xml:space="preserve">
PV systems installed by a retail customer and for which at least 50% of energy is used by the customer get a 2.4 multiplier. A .05 adder applies to customer-maintained DG systems, bringing the total to 2.45. </t>
        </r>
      </text>
    </comment>
    <comment ref="I50" authorId="1">
      <text>
        <r>
          <rPr>
            <b/>
            <sz val="9"/>
            <color indexed="81"/>
            <rFont val="Tahoma"/>
            <family val="2"/>
          </rPr>
          <t>jrbarne2:</t>
        </r>
        <r>
          <rPr>
            <sz val="9"/>
            <color indexed="81"/>
            <rFont val="Tahoma"/>
            <family val="2"/>
          </rPr>
          <t xml:space="preserve">
Any organic matter that is available on a renewable basis, including, without limitation: agricultural crops and agricultural wastes and residues; wood and wood wastes and residues; animal wastes; municipal wastes; and aquatic plants.</t>
        </r>
      </text>
    </comment>
    <comment ref="J50" authorId="1">
      <text>
        <r>
          <rPr>
            <b/>
            <sz val="9"/>
            <color indexed="81"/>
            <rFont val="Tahoma"/>
            <family val="2"/>
          </rPr>
          <t>jrbarne2:</t>
        </r>
        <r>
          <rPr>
            <sz val="9"/>
            <color indexed="81"/>
            <rFont val="Tahoma"/>
            <family val="2"/>
          </rPr>
          <t xml:space="preserve">
Must be 30 MW or less. For any water impoundment, the dam must have been in existence as of 01/01/2003 and the water in a resevoir must be used exclusively for irrigation. No new impoundments or diversions are permitted.</t>
        </r>
      </text>
    </comment>
    <comment ref="L50" authorId="1">
      <text>
        <r>
          <rPr>
            <b/>
            <sz val="9"/>
            <color indexed="81"/>
            <rFont val="Tahoma"/>
            <family val="2"/>
          </rPr>
          <t>jrbarne2:</t>
        </r>
        <r>
          <rPr>
            <sz val="9"/>
            <color indexed="81"/>
            <rFont val="Tahoma"/>
            <family val="2"/>
          </rPr>
          <t xml:space="preserve">
Included in the definition of biomass as a biogas</t>
        </r>
      </text>
    </comment>
    <comment ref="P50" authorId="1">
      <text>
        <r>
          <rPr>
            <b/>
            <sz val="9"/>
            <color indexed="81"/>
            <rFont val="Tahoma"/>
            <family val="2"/>
          </rPr>
          <t>jrbarne2:</t>
        </r>
        <r>
          <rPr>
            <sz val="9"/>
            <color indexed="81"/>
            <rFont val="Tahoma"/>
            <family val="2"/>
          </rPr>
          <t xml:space="preserve">
EE installed before 1/1/05 is not eligible.  Certain hydropower facilities are eligible only if in existence as of 1/1/03.  RE projects participating in TRED must have commenced construction by 7/1/01.</t>
        </r>
      </text>
    </comment>
    <comment ref="R50" authorId="1">
      <text>
        <r>
          <rPr>
            <b/>
            <sz val="9"/>
            <color indexed="81"/>
            <rFont val="Tahoma"/>
            <family val="2"/>
          </rPr>
          <t>jrbarne2:</t>
        </r>
        <r>
          <rPr>
            <sz val="9"/>
            <color indexed="81"/>
            <rFont val="Tahoma"/>
            <family val="2"/>
          </rPr>
          <t xml:space="preserve">
• 2.4 for customer-sited PV (Tier 1) where 50% of generation is used on-site. (May be combined with DG multiplier for a total of 2.45.)
• 1.05 for energy efficiency measure. 
• 1.05 for customer-maintained RE distributed generation.
• 2.0 for electricity generation saved by a utility during peak load periods. 
• 0.70 for energy derived from waste tire facilities using reverse polymerization technology where 50% of generation is used on-site.</t>
        </r>
      </text>
    </comment>
    <comment ref="G51" authorId="1">
      <text>
        <r>
          <rPr>
            <b/>
            <sz val="9"/>
            <color indexed="81"/>
            <rFont val="Tahoma"/>
            <family val="2"/>
          </rPr>
          <t>jrbarne2:</t>
        </r>
        <r>
          <rPr>
            <sz val="9"/>
            <color indexed="81"/>
            <rFont val="Tahoma"/>
            <family val="2"/>
          </rPr>
          <t xml:space="preserve">
PV systems installed by a retail customer and for which at least 50% of energy is used by the customer get a 2.4 multiplier. A .05 adder applies to customer-maintained DG systems, bringing the total to 2.45.</t>
        </r>
      </text>
    </comment>
    <comment ref="A52" authorId="1">
      <text>
        <r>
          <rPr>
            <b/>
            <sz val="9"/>
            <color indexed="81"/>
            <rFont val="Tahoma"/>
            <family val="2"/>
          </rPr>
          <t>jrbarne2:</t>
        </r>
        <r>
          <rPr>
            <sz val="9"/>
            <color indexed="81"/>
            <rFont val="Tahoma"/>
            <family val="2"/>
          </rPr>
          <t xml:space="preserve">
• Tier 1 = Class I (New RE, Electricity Resources)
• Tier 1 = Class I (New Class I Useful Thermal Resources)
• Tier 3 = Class II (New Solar (electric))
• Tier 4 = Class III (Existing Biomass/Methane)  
• Tier 5 = Class IV (Existing Small Hydro)                                            
• % of load covered includes exemption for municipal utilities, added in 2008 
• Penalty/ACP ($/MWh) adjusted annually based for inflation, current numbers are applicable to 2012.</t>
        </r>
      </text>
    </comment>
    <comment ref="I52" authorId="1">
      <text>
        <r>
          <rPr>
            <b/>
            <sz val="9"/>
            <color indexed="81"/>
            <rFont val="Tahoma"/>
            <family val="2"/>
          </rPr>
          <t>jrbarne2:</t>
        </r>
        <r>
          <rPr>
            <sz val="9"/>
            <color indexed="81"/>
            <rFont val="Tahoma"/>
            <family val="2"/>
          </rPr>
          <t xml:space="preserve">
Plant-derived fuel including clean and untreated wood such as brush, stumps, lumber ends and trimmings, wood pallets, bark, wood chips or pellets, shavings, sawdust and slash, agricultural crops, biogas. Facilities must meet specific emission standards in order to qualify. </t>
        </r>
      </text>
    </comment>
    <comment ref="J52" authorId="1">
      <text>
        <r>
          <rPr>
            <b/>
            <sz val="9"/>
            <color indexed="81"/>
            <rFont val="Tahoma"/>
            <family val="2"/>
          </rPr>
          <t>jrbarne2:</t>
        </r>
        <r>
          <rPr>
            <sz val="9"/>
            <color indexed="81"/>
            <rFont val="Tahoma"/>
            <family val="2"/>
          </rPr>
          <t xml:space="preserve">
Incremental production at existing facilities only; no explicit size limits but the implication would be that no new dams or impoundments are permitted. </t>
        </r>
      </text>
    </comment>
    <comment ref="M52" authorId="1">
      <text>
        <r>
          <rPr>
            <b/>
            <sz val="9"/>
            <color indexed="81"/>
            <rFont val="Tahoma"/>
            <family val="2"/>
          </rPr>
          <t>jrbarne2:</t>
        </r>
        <r>
          <rPr>
            <sz val="9"/>
            <color indexed="81"/>
            <rFont val="Tahoma"/>
            <family val="2"/>
          </rPr>
          <t xml:space="preserve">
Ocean thermal, wave, current, or tidal energy</t>
        </r>
      </text>
    </comment>
    <comment ref="P52" authorId="2">
      <text>
        <r>
          <rPr>
            <b/>
            <sz val="9"/>
            <color indexed="81"/>
            <rFont val="Tahoma"/>
            <family val="2"/>
          </rPr>
          <t>Justin R. Barnes:</t>
        </r>
        <r>
          <rPr>
            <sz val="9"/>
            <color indexed="81"/>
            <rFont val="Tahoma"/>
            <family val="2"/>
          </rPr>
          <t xml:space="preserve">
General dividing line between new and existing resources. However, geothermal, biomass, and solar thermal resources that produce useful thermal energy must have been placed in service after January 1, 2013. </t>
        </r>
      </text>
    </comment>
    <comment ref="Q52" authorId="4">
      <text>
        <r>
          <rPr>
            <b/>
            <sz val="8"/>
            <color indexed="81"/>
            <rFont val="Tahoma"/>
            <family val="2"/>
          </rPr>
          <t>Justin Barnes :</t>
        </r>
        <r>
          <rPr>
            <sz val="8"/>
            <color indexed="81"/>
            <rFont val="Tahoma"/>
            <family val="2"/>
          </rPr>
          <t xml:space="preserve">
2013 level, as amended by SB218 effective June 19, 2012. Adjusted annually for inflation at half the rate of increase of the Consumer Price Index.</t>
        </r>
      </text>
    </comment>
    <comment ref="I53" authorId="2">
      <text>
        <r>
          <rPr>
            <b/>
            <sz val="9"/>
            <color indexed="81"/>
            <rFont val="Tahoma"/>
            <family val="2"/>
          </rPr>
          <t>Justin R. Barnes:</t>
        </r>
        <r>
          <rPr>
            <sz val="9"/>
            <color indexed="81"/>
            <rFont val="Tahoma"/>
            <family val="2"/>
          </rPr>
          <t xml:space="preserve">
</t>
        </r>
        <r>
          <rPr>
            <sz val="8"/>
            <color indexed="81"/>
            <rFont val="Tahoma"/>
            <family val="2"/>
          </rPr>
          <t xml:space="preserve">Includes only useful thermal energy from biomass plants placed in service after January 1, 2013. Must be plant-derived fuel including clean and untreated wood such as brush, stumps, lumber ends and trimmings, wood pallets, bark, wood chips or pellets, shavings, sawdust and slash, agricultural crops, biogas. Facilities must meet specific emission standards in order to qualify. </t>
        </r>
      </text>
    </comment>
    <comment ref="K53" authorId="2">
      <text>
        <r>
          <rPr>
            <b/>
            <sz val="9"/>
            <color indexed="81"/>
            <rFont val="Tahoma"/>
            <family val="2"/>
          </rPr>
          <t>Justin R. Barnes:</t>
        </r>
        <r>
          <rPr>
            <sz val="9"/>
            <color indexed="81"/>
            <rFont val="Tahoma"/>
            <family val="2"/>
          </rPr>
          <t xml:space="preserve">
</t>
        </r>
        <r>
          <rPr>
            <sz val="8"/>
            <color indexed="81"/>
            <rFont val="Tahoma"/>
            <family val="2"/>
          </rPr>
          <t>Useful thermal energy from geothermal sources. Only units placed in service after January, 1 2013 qualify.</t>
        </r>
      </text>
    </comment>
    <comment ref="Q53" authorId="2">
      <text>
        <r>
          <rPr>
            <b/>
            <sz val="9"/>
            <color indexed="81"/>
            <rFont val="Tahoma"/>
            <family val="2"/>
          </rPr>
          <t>Justin R. Barnes:</t>
        </r>
        <r>
          <rPr>
            <sz val="9"/>
            <color indexed="81"/>
            <rFont val="Tahoma"/>
            <family val="2"/>
          </rPr>
          <t xml:space="preserve">
</t>
        </r>
        <r>
          <rPr>
            <sz val="8"/>
            <color indexed="81"/>
            <rFont val="Tahoma"/>
            <family val="2"/>
          </rPr>
          <t>2013 level as amended by SB218 effective June 19, 2012. Adjusted annually for inflation beginning at half the rate of increase of the Consumer Price Index</t>
        </r>
        <r>
          <rPr>
            <sz val="9"/>
            <color indexed="81"/>
            <rFont val="Tahoma"/>
            <family val="2"/>
          </rPr>
          <t>.</t>
        </r>
      </text>
    </comment>
    <comment ref="Q54" authorId="4">
      <text>
        <r>
          <rPr>
            <b/>
            <sz val="8"/>
            <color indexed="81"/>
            <rFont val="Tahoma"/>
            <family val="2"/>
          </rPr>
          <t>Justin Barnes :</t>
        </r>
        <r>
          <rPr>
            <sz val="8"/>
            <color indexed="81"/>
            <rFont val="Tahoma"/>
            <family val="2"/>
          </rPr>
          <t xml:space="preserve">
2013 level, as amended by SB218 effective June 19, 2012. Adjusted annually for inflation at half the rate of increase of the Consumer Price Index.</t>
        </r>
      </text>
    </comment>
    <comment ref="I55" authorId="1">
      <text>
        <r>
          <rPr>
            <b/>
            <sz val="9"/>
            <color indexed="81"/>
            <rFont val="Tahoma"/>
            <family val="2"/>
          </rPr>
          <t>jrbarne2:</t>
        </r>
        <r>
          <rPr>
            <sz val="9"/>
            <color indexed="81"/>
            <rFont val="Tahoma"/>
            <family val="2"/>
          </rPr>
          <t xml:space="preserve">
Plant-derived fuel including clean and untreated wood such as brush, stumps, lumber ends and trimmings, wood pallets, bark, wood chips or pellets, shavings, sawdust and slash, agricultural crops, biogas.  This is an existing resource (pre-2006) tier. Facilities must meet specific emission requirements in order to qualify.</t>
        </r>
      </text>
    </comment>
    <comment ref="Q55" authorId="4">
      <text>
        <r>
          <rPr>
            <b/>
            <sz val="8"/>
            <color indexed="81"/>
            <rFont val="Tahoma"/>
            <family val="2"/>
          </rPr>
          <t>Justin Barnes :</t>
        </r>
        <r>
          <rPr>
            <sz val="8"/>
            <color indexed="81"/>
            <rFont val="Tahoma"/>
            <family val="2"/>
          </rPr>
          <t xml:space="preserve">
2013 level, as amended by SB218 effective June 19, 2012. Adjusted annually for inflation at the full rate of increase of the Consumer Price Index.</t>
        </r>
      </text>
    </comment>
    <comment ref="J56" authorId="1">
      <text>
        <r>
          <rPr>
            <b/>
            <sz val="9"/>
            <color indexed="81"/>
            <rFont val="Tahoma"/>
            <family val="2"/>
          </rPr>
          <t>jrbarne2:</t>
        </r>
        <r>
          <rPr>
            <sz val="9"/>
            <color indexed="81"/>
            <rFont val="Tahoma"/>
            <family val="2"/>
          </rPr>
          <t xml:space="preserve">
Includes only facilities placed in service prior to January 1, 2006 that meet state water qualify standards applicable to hydroelectric projects. Facilities may be either: (1) 5 MW or less and incorporate upstream and downstream diadromous fish passages approved by the FERC or (2) 1 MW or less, connected to the distribution system in New Hampshire, and meet applicable FERC fish passage restoration requirements.</t>
        </r>
      </text>
    </comment>
    <comment ref="Q56" authorId="4">
      <text>
        <r>
          <rPr>
            <b/>
            <sz val="8"/>
            <color indexed="81"/>
            <rFont val="Tahoma"/>
            <family val="2"/>
          </rPr>
          <t>Justin Barnes :</t>
        </r>
        <r>
          <rPr>
            <sz val="8"/>
            <color indexed="81"/>
            <rFont val="Tahoma"/>
            <family val="2"/>
          </rPr>
          <t xml:space="preserve">
2013 level, as amended by SB218 effective June 19, 2012. Adjusted annually for inflation at the full rate of increase of the Consumer Price Index.</t>
        </r>
      </text>
    </comment>
    <comment ref="A57" authorId="1">
      <text>
        <r>
          <rPr>
            <b/>
            <sz val="9"/>
            <color indexed="81"/>
            <rFont val="Tahoma"/>
            <family val="2"/>
          </rPr>
          <t>jrbarne2:</t>
        </r>
        <r>
          <rPr>
            <sz val="9"/>
            <color indexed="81"/>
            <rFont val="Tahoma"/>
            <family val="2"/>
          </rPr>
          <t xml:space="preserve">
• Tier 1 = Class I Renewables
• Tier 2 = Class II Renewables (constant 2.5% throughout RPS period)
• Tier 3 = Solar (electric) set-aside. Has transitioned back and forth from % to GWh and back to %. Now a %-based standard 
• Per S.B. 1925 alternative compliance payments are set on a rolling 15-year schedule that declines over time. Applicable yearly values are:   
EY 2009: $711 per MWh  (Energy Year runs from June - May, in this case June 2008 - May 2009 = EY 2009)
EY 2010: $693 per MWh; EY 2011: $675 per MWh; EY 2012 :$658 per MWh; EY 2013: $641 per MWh; EY 2014: $339 per MWh; EY 2015: $331 per MWh; EY 2016: $323 per MWh; EY 2017: $315 per MWh; EY 2018: $308 per MWh; EY 2019: $300 per MWh; EY 2020: $293 per MWh; EY 2021: $286 per MWh; EY 2022: $279 per MWh; EY 2023: $272 per MWh; EY 2024: $266 per MWh; EY 2025: $260 per MWh
EY 2026: $253 per MWh; EY 2027: $250 per MWh; EY 2028: $239 per MWh/
• In 2010 New Jersey enacted an offshore wind carve-out intended to develop at least 1,100 MW of offshore wind capacity. The legislation does not specify a time line for the achievement of the mandate, but the BPU is required to develop a %-based standard which will achieve the target. The carve-out will not increases the overall Class I target according to the legislation. The BPU adopted rules in February 2011. The rules do not specify annual compliance benchmarks, but rather they base the Offshore Wind REC (OREC) requirement on the expected generation from facilities after they are placed in service. Thus the actual compliance target will not be known until there is a project, and then the requirement will be based on the whole of that facility's expected production, allocated on a pro-rata basis among suppliers. In order to be certified as a offshore wind facility, the applicant must go through a BPU approval process and among other things, specify a contract price for ORECs. The price must be in the form of a fixed, flat OREC price for the proposed term, or a fixed price for every contract year. Suppliers must abide by the contract prices and terms approved by the BPU. </t>
        </r>
      </text>
    </comment>
    <comment ref="F57" authorId="1">
      <text>
        <r>
          <rPr>
            <b/>
            <sz val="9"/>
            <color indexed="81"/>
            <rFont val="Tahoma"/>
            <family val="2"/>
          </rPr>
          <t>jrbarne2:</t>
        </r>
        <r>
          <rPr>
            <sz val="9"/>
            <color indexed="81"/>
            <rFont val="Tahoma"/>
            <family val="2"/>
          </rPr>
          <t xml:space="preserve">
Currently, customer-sited resources must be connected to the distribution grid serving NJ.  This could preclude some large-scale installations. The "connected to the distribution system" requirement that governs solar carve-out eligibility (Tier III) does not appear to apply to solar facilities used for other tiers.</t>
        </r>
      </text>
    </comment>
    <comment ref="H57" authorId="1">
      <text>
        <r>
          <rPr>
            <b/>
            <sz val="9"/>
            <color indexed="81"/>
            <rFont val="Tahoma"/>
            <family val="2"/>
          </rPr>
          <t>jrbarne2:</t>
        </r>
        <r>
          <rPr>
            <sz val="9"/>
            <color indexed="81"/>
            <rFont val="Tahoma"/>
            <family val="2"/>
          </rPr>
          <t xml:space="preserve">
Currently, customer-sited resources must be connected to the distribution grid serving NJ.  This could preclude some large-scale installations. The "connected to the distribution system" requirement that governs solar carve-out eligibility (Tier III) does not appear to apply to solar facilities used for other tiers.</t>
        </r>
      </text>
    </comment>
    <comment ref="I57" authorId="1">
      <text>
        <r>
          <rPr>
            <b/>
            <sz val="9"/>
            <color indexed="81"/>
            <rFont val="Tahoma"/>
            <family val="2"/>
          </rPr>
          <t>jrbarne2:</t>
        </r>
        <r>
          <rPr>
            <sz val="9"/>
            <color indexed="81"/>
            <rFont val="Tahoma"/>
            <family val="2"/>
          </rPr>
          <t xml:space="preserve">
Any organic matter that is available on a renewable or recurring basis, including dedicated energy crops and trees, agricultural food and feed crop residues, aquatic plants, wood and wood residues, animal wastes, and other waste materials, but not including old-growth timber. Biomass must be harvested in a sustainable manner.</t>
        </r>
      </text>
    </comment>
    <comment ref="J57" authorId="2">
      <text>
        <r>
          <rPr>
            <b/>
            <sz val="9"/>
            <color indexed="81"/>
            <rFont val="Tahoma"/>
            <charset val="1"/>
          </rPr>
          <t>Justin R. Barnes:</t>
        </r>
        <r>
          <rPr>
            <sz val="9"/>
            <color indexed="81"/>
            <rFont val="Tahoma"/>
            <charset val="1"/>
          </rPr>
          <t xml:space="preserve">
Facilities of 3 MW or less that are certified as Low-impact facilities by a nationally recognized organization. Facilities must be located in the state, connected to the distribution grid, and placed in service after July 23, 2012.</t>
        </r>
      </text>
    </comment>
    <comment ref="M57" authorId="1">
      <text>
        <r>
          <rPr>
            <b/>
            <sz val="9"/>
            <color indexed="81"/>
            <rFont val="Tahoma"/>
            <family val="2"/>
          </rPr>
          <t>jrbarne2:</t>
        </r>
        <r>
          <rPr>
            <sz val="9"/>
            <color indexed="81"/>
            <rFont val="Tahoma"/>
            <family val="2"/>
          </rPr>
          <t xml:space="preserve">
Wave or tidal action</t>
        </r>
      </text>
    </comment>
    <comment ref="P57" authorId="2">
      <text>
        <r>
          <rPr>
            <b/>
            <sz val="9"/>
            <color indexed="81"/>
            <rFont val="Tahoma"/>
            <charset val="1"/>
          </rPr>
          <t>Justin R. Barnes:</t>
        </r>
        <r>
          <rPr>
            <sz val="9"/>
            <color indexed="81"/>
            <rFont val="Tahoma"/>
            <charset val="1"/>
          </rPr>
          <t xml:space="preserve">
No general date; however in order to qualify as a Class I resource, a low-impact hydropower facility of 3 MW or less must have been placed in service after July 23, 2012.</t>
        </r>
      </text>
    </comment>
    <comment ref="F58" authorId="1">
      <text>
        <r>
          <rPr>
            <b/>
            <sz val="9"/>
            <color indexed="81"/>
            <rFont val="Tahoma"/>
            <family val="2"/>
          </rPr>
          <t>jrbarne2:</t>
        </r>
        <r>
          <rPr>
            <sz val="9"/>
            <color indexed="81"/>
            <rFont val="Tahoma"/>
            <family val="2"/>
          </rPr>
          <t xml:space="preserve">
Currently, customer-sited resources must be connected to the distribution grid serving NJ.  This could preclude some large-scale installations. The "connected to the distribution system" requirement that governs solar carve-out eligibility (Tier III) does not appear to apply to solar facilities used for other tiers.</t>
        </r>
      </text>
    </comment>
    <comment ref="H58" authorId="1">
      <text>
        <r>
          <rPr>
            <b/>
            <sz val="9"/>
            <color indexed="81"/>
            <rFont val="Tahoma"/>
            <family val="2"/>
          </rPr>
          <t>jrbarne2:</t>
        </r>
        <r>
          <rPr>
            <sz val="9"/>
            <color indexed="81"/>
            <rFont val="Tahoma"/>
            <family val="2"/>
          </rPr>
          <t xml:space="preserve">
Currently, customer-sited resources must be connected to the distribution grid serving NJ.  This could preclude some large-scale installations. The "connected to the distribution system" requirement that governs solar carve-out eligibility (Tier III) does not appear to apply to solar facilities used for other tiers.</t>
        </r>
      </text>
    </comment>
    <comment ref="I58" authorId="1">
      <text>
        <r>
          <rPr>
            <b/>
            <sz val="9"/>
            <color indexed="81"/>
            <rFont val="Tahoma"/>
            <family val="2"/>
          </rPr>
          <t>jrbarne2:</t>
        </r>
        <r>
          <rPr>
            <sz val="9"/>
            <color indexed="81"/>
            <rFont val="Tahoma"/>
            <family val="2"/>
          </rPr>
          <t xml:space="preserve">
Any organic matter that is available on a renewable or recurring basis, including dedicated energy crops and trees, agricultural food and feed crop residues, aquatic plants, wood and wood residues, animal wastes, and other waste materials, but not including old-growth timber. Biomass must be harvested in a sustainable manner.</t>
        </r>
      </text>
    </comment>
    <comment ref="J58" authorId="1">
      <text>
        <r>
          <rPr>
            <b/>
            <sz val="9"/>
            <color indexed="81"/>
            <rFont val="Tahoma"/>
            <family val="2"/>
          </rPr>
          <t>jrbarne2:</t>
        </r>
        <r>
          <rPr>
            <sz val="9"/>
            <color indexed="81"/>
            <rFont val="Tahoma"/>
            <family val="2"/>
          </rPr>
          <t xml:space="preserve">
Must be 30 MW or less; no apparent restrictions on new dams, but must meet DEP environmental standards and minimize any impacts to the environment and local communities. Facilities must be located in a place where retail competition is permitted. Low-impact facilities of 3 MW or less qualify as Tier I resources. </t>
        </r>
      </text>
    </comment>
    <comment ref="M58" authorId="1">
      <text>
        <r>
          <rPr>
            <b/>
            <sz val="9"/>
            <color indexed="81"/>
            <rFont val="Tahoma"/>
            <family val="2"/>
          </rPr>
          <t>jrbarne2:</t>
        </r>
        <r>
          <rPr>
            <sz val="9"/>
            <color indexed="81"/>
            <rFont val="Tahoma"/>
            <family val="2"/>
          </rPr>
          <t xml:space="preserve">
Wave or tidal action</t>
        </r>
      </text>
    </comment>
    <comment ref="F59" authorId="1">
      <text>
        <r>
          <rPr>
            <b/>
            <sz val="9"/>
            <color indexed="81"/>
            <rFont val="Tahoma"/>
            <family val="2"/>
          </rPr>
          <t>jrbarne2:</t>
        </r>
        <r>
          <rPr>
            <sz val="9"/>
            <color indexed="81"/>
            <rFont val="Tahoma"/>
            <family val="2"/>
          </rPr>
          <t xml:space="preserve">
Currently, customer-generated resources and solar resources must be connected to the distribution grid serving NJ.  This is defined to generally include only facilities connected at 69 kV or less, unless the facility is net metered. Grid-supply systems (i.e., not net metered, on-site generated, or eligible for aggregated net metering) must receive BPU approval to be designated as "connected to the distribution system". </t>
        </r>
      </text>
    </comment>
    <comment ref="H59" authorId="1">
      <text>
        <r>
          <rPr>
            <b/>
            <sz val="9"/>
            <color indexed="81"/>
            <rFont val="Tahoma"/>
            <family val="2"/>
          </rPr>
          <t>jrbarne2:</t>
        </r>
        <r>
          <rPr>
            <sz val="9"/>
            <color indexed="81"/>
            <rFont val="Tahoma"/>
            <family val="2"/>
          </rPr>
          <t xml:space="preserve">
Currently, customer-generated resources and solar resources must be connected to the distribution grid serving NJ.  This is defined to generally include only facilities connected at 69 kV or less, unless the facility is net metered. Grid-supply systems (i.e., not net metered, on-site generated, or eligible for aggregated net metering) must receive BPU approval to be designated as "connected to the distribution system". </t>
        </r>
      </text>
    </comment>
    <comment ref="Q59" authorId="1">
      <text>
        <r>
          <rPr>
            <b/>
            <sz val="9"/>
            <color indexed="81"/>
            <rFont val="Tahoma"/>
            <family val="2"/>
          </rPr>
          <t>jrbarne2:</t>
        </r>
        <r>
          <rPr>
            <sz val="9"/>
            <color indexed="81"/>
            <rFont val="Tahoma"/>
            <family val="2"/>
          </rPr>
          <t xml:space="preserve">
Varies, declining from $711/MWh for June 2008-May 2009 to $239/MWh for June 2027-May 2028. Current value for June 2012-May 2013.</t>
        </r>
      </text>
    </comment>
    <comment ref="A60" authorId="1">
      <text>
        <r>
          <rPr>
            <b/>
            <sz val="9"/>
            <color indexed="81"/>
            <rFont val="Tahoma"/>
            <family val="2"/>
          </rPr>
          <t>jrbarne2:</t>
        </r>
        <r>
          <rPr>
            <sz val="9"/>
            <color indexed="81"/>
            <rFont val="Tahoma"/>
            <family val="2"/>
          </rPr>
          <t xml:space="preserve">
• Primary = IOUs
• Tier 1 = Main RE (non-set-aside RE) requirement. All resources defined by other tiers are eligible for this portion of the requirement. 
• Tier 2 = Solar set-aside
• Tier 3 = Wind set-aside
• Tier 4 = Other non-wind, non-solar RE technologies (biomass, geothermal, eligible hydro).
• Tier 5 = Distributed generation set-aside
• The applicable set-aside % are stated in terms of the % of the overall target for any given year. The Tier 2 solar set aside is 20%, the Tier 3 wind set-aside is 30%, and the "other" renewables set-aside is 5%. This means the the balance of the standard (45%) may be met with any qualifying renewable resource. The distributed generation set-aside is set at 1.5% in 2011 and increases to 3% in 2015. The DG set-aside is not applied to each individual tier, but rather to the target as a whole in any given year. 
• The set aside requirements were modified effective beginning in 2013 for Tier 3 (wind) and Tier 4 (non-solar, non-wind). The wind set aside was increased from 20% to 30% and the "other" renewables set-aside was reduced from 10% to 5%. This has the effect of reducing the Tier I (Main RE) requirements. Prior to 2013, utilities have recieved waivers on several occasions from meeting the "other" renewables requirement. 
• Secondary = Rural electric co-ops (set asides do not apply to co-ops)
</t>
        </r>
      </text>
    </comment>
    <comment ref="I60" authorId="1">
      <text>
        <r>
          <rPr>
            <b/>
            <sz val="9"/>
            <color indexed="81"/>
            <rFont val="Tahoma"/>
            <family val="2"/>
          </rPr>
          <t>jrbarne2:</t>
        </r>
        <r>
          <rPr>
            <sz val="9"/>
            <color indexed="81"/>
            <rFont val="Tahoma"/>
            <family val="2"/>
          </rPr>
          <t xml:space="preserve">
Biomass resources are fuels, such as agriculture or animal waste, small diameter timber, salt cedar and other phreatophyte or woody vegetation removed from river basins or watersheds in New Mexico, landfill gas and anaerobically digested waste biomass.</t>
        </r>
      </text>
    </comment>
    <comment ref="J60" authorId="1">
      <text>
        <r>
          <rPr>
            <b/>
            <sz val="9"/>
            <color indexed="81"/>
            <rFont val="Tahoma"/>
            <family val="2"/>
          </rPr>
          <t>jrbarne2:</t>
        </r>
        <r>
          <rPr>
            <sz val="9"/>
            <color indexed="81"/>
            <rFont val="Tahoma"/>
            <family val="2"/>
          </rPr>
          <t xml:space="preserve">
No detailed definition, but must be placed in service after July 1, 2007.</t>
        </r>
      </text>
    </comment>
    <comment ref="P60" authorId="3">
      <text>
        <r>
          <rPr>
            <b/>
            <sz val="9"/>
            <color indexed="81"/>
            <rFont val="Tahoma"/>
            <family val="2"/>
          </rPr>
          <t>Justin Barnes:</t>
        </r>
        <r>
          <rPr>
            <sz val="9"/>
            <color indexed="81"/>
            <rFont val="Tahoma"/>
            <family val="2"/>
          </rPr>
          <t xml:space="preserve">
Hydro facilities must have been placed in service after 07/01/2007 in order to qualify.</t>
        </r>
      </text>
    </comment>
    <comment ref="I63" authorId="1">
      <text>
        <r>
          <rPr>
            <b/>
            <sz val="9"/>
            <color indexed="81"/>
            <rFont val="Tahoma"/>
            <family val="2"/>
          </rPr>
          <t>jrbarne2:</t>
        </r>
        <r>
          <rPr>
            <sz val="9"/>
            <color indexed="81"/>
            <rFont val="Tahoma"/>
            <family val="2"/>
          </rPr>
          <t xml:space="preserve">
Biomass resources are fuels, such as agriculture or animal waste, small diameter timber, salt cedar and other phreatophyte or woody vegetation removed from river basins or watersheds in New Mexico, landfill gas and anaerobically digested waste biomass.</t>
        </r>
      </text>
    </comment>
    <comment ref="J63" authorId="1">
      <text>
        <r>
          <rPr>
            <b/>
            <sz val="9"/>
            <color indexed="81"/>
            <rFont val="Tahoma"/>
            <family val="2"/>
          </rPr>
          <t>jrbarne2:</t>
        </r>
        <r>
          <rPr>
            <sz val="9"/>
            <color indexed="81"/>
            <rFont val="Tahoma"/>
            <family val="2"/>
          </rPr>
          <t xml:space="preserve">
No detailed definition, but must be placed in service after July 1, 2007.</t>
        </r>
      </text>
    </comment>
    <comment ref="I65" authorId="1">
      <text>
        <r>
          <rPr>
            <b/>
            <sz val="9"/>
            <color indexed="81"/>
            <rFont val="Tahoma"/>
            <family val="2"/>
          </rPr>
          <t>jrbarne2:</t>
        </r>
        <r>
          <rPr>
            <sz val="9"/>
            <color indexed="81"/>
            <rFont val="Tahoma"/>
            <family val="2"/>
          </rPr>
          <t xml:space="preserve">
Biomass resources are fuels, such as agriculture or animal waste, small diameter timber, salt cedar and other phreatophyte or woody vegetation removed from river basins or watersheds in New Mexico, landfill gas and anaerobically digested waste biomass.</t>
        </r>
      </text>
    </comment>
    <comment ref="J65" authorId="1">
      <text>
        <r>
          <rPr>
            <b/>
            <sz val="9"/>
            <color indexed="81"/>
            <rFont val="Tahoma"/>
            <family val="2"/>
          </rPr>
          <t>jrbarne2:</t>
        </r>
        <r>
          <rPr>
            <sz val="9"/>
            <color indexed="81"/>
            <rFont val="Tahoma"/>
            <family val="2"/>
          </rPr>
          <t xml:space="preserve">
No detailed definition, but must be placed in service after July 1, 2007.</t>
        </r>
      </text>
    </comment>
    <comment ref="P65" authorId="3">
      <text>
        <r>
          <rPr>
            <b/>
            <sz val="9"/>
            <color indexed="81"/>
            <rFont val="Tahoma"/>
            <family val="2"/>
          </rPr>
          <t>Justin Barnes:</t>
        </r>
        <r>
          <rPr>
            <sz val="9"/>
            <color indexed="81"/>
            <rFont val="Tahoma"/>
            <family val="2"/>
          </rPr>
          <t xml:space="preserve">
Hydro facilities must have been placed in service after 07/01/2007 in order to qualify.</t>
        </r>
      </text>
    </comment>
    <comment ref="A66" authorId="0">
      <text>
        <r>
          <rPr>
            <b/>
            <sz val="8"/>
            <color indexed="81"/>
            <rFont val="Tahoma"/>
            <family val="2"/>
          </rPr>
          <t>Justin Barnes wrote:</t>
        </r>
        <r>
          <rPr>
            <sz val="8"/>
            <color indexed="81"/>
            <rFont val="Tahoma"/>
            <family val="2"/>
          </rPr>
          <t xml:space="preserve">
• Tier 1 = Main RE requirement
• Tier 2 = Customer-Sited RE set-aside (5.995% of the incremental NYSERDA RPS target of 8.086%, which equals 0.4848% of the total load covered by the RPS.)
• Tier 3 = Existing Renewables
• Final RPS target includes 0.21% for EO 111 which requires NY State Agencies to purchase renewable power, but which is not included in this analysis. Green Market Voluntary Purchases have a 1% target for 2015 not included in these RPS targets. The removal of these targets leads to an ultimate RPS target of 28.79% (30% - 1.21%).
• Generators are required to hold 5% of RECs for Voluntary Market
• LIPA, NYPA, and munis are not part of NY RPS monetary collections, but are encouraged to meet the standards. However, the standard itself is intended to apply to all state electricity sales. NYSERDA separates out LIPA's share of the incremental requirement which averages roughly 15.3% of the total requirement in their estimates. The NYPA and municipal utility portions of the state load are included in calculation the annual MWh targets by NYSERDA, thus it has been included here even though RPS collections to fund the RPS tiers only come from IOU customers. The load covered number reflects the subtraction of only LIPA's share (15.3%).  
• The annual compliance obligation %s have been calculated based on statistics from multiple sources. Figures for the overall annual incremental MWh targets and state electricity sales were taken from the NY PSC's April 2010 Order reauthorizing the CST, establsihing annual targets (see Table 17) and detailing the %'s to be met by LIPA's efforts outside of the RPS. However, these have been adjusted to correspond with slighly lower CST targets established in the 2010-2015 CST Operating Plan. The CST Operating Plan establishes 2015 targets of roughly 106,000 MWh below those in the April 2010 Order without specifying annual MWh targets. For our purposes it has been assumed that the CST goal will increase by the same amount for annually 2011 - 2015 (87,956 MWh) to meet the ultimate goal. The estimated 2010 target has been left as specified in Table 17 of the April 2010 Order). The Main Tier annual % targets have been adjusted so that the overall annual MWh targets established in April 2010 are maintained through 2015, which appears to be the case based on the most RPS Performance Report through 2010.  These documents are all available from the PSC in Case 03-E-0188.  
• The Tier 3 percentage fluctuates (alternately decreasing then increasing) based on forecasts of expected electricity demand. </t>
        </r>
      </text>
    </comment>
    <comment ref="I66" authorId="1">
      <text>
        <r>
          <rPr>
            <b/>
            <sz val="9"/>
            <color indexed="81"/>
            <rFont val="Tahoma"/>
            <family val="2"/>
          </rPr>
          <t>jrbarne2:</t>
        </r>
        <r>
          <rPr>
            <sz val="9"/>
            <color indexed="81"/>
            <rFont val="Tahoma"/>
            <family val="2"/>
          </rPr>
          <t xml:space="preserve">
Very detailed definition. Includes harvested wood, agricultural residues, mill residues, urban wood (untreated) wood waste, refuse derived fuels, and sustainable energy crops.</t>
        </r>
      </text>
    </comment>
    <comment ref="J66" authorId="1">
      <text>
        <r>
          <rPr>
            <b/>
            <sz val="9"/>
            <color indexed="81"/>
            <rFont val="Tahoma"/>
            <family val="2"/>
          </rPr>
          <t>jrbarne2:</t>
        </r>
        <r>
          <rPr>
            <sz val="9"/>
            <color indexed="81"/>
            <rFont val="Tahoma"/>
            <family val="2"/>
          </rPr>
          <t xml:space="preserve">
No new dams or impoundments but upgrades eligible.  Run-of-river up to 30 MW that meets low-impact criteria is eligible.</t>
        </r>
      </text>
    </comment>
    <comment ref="M66" authorId="1">
      <text>
        <r>
          <rPr>
            <b/>
            <sz val="9"/>
            <color indexed="81"/>
            <rFont val="Tahoma"/>
            <family val="2"/>
          </rPr>
          <t>jrbarne2:</t>
        </r>
        <r>
          <rPr>
            <sz val="9"/>
            <color indexed="81"/>
            <rFont val="Tahoma"/>
            <family val="2"/>
          </rPr>
          <t xml:space="preserve">
Tidal, wave, and ocean thermal.</t>
        </r>
      </text>
    </comment>
    <comment ref="Q66" authorId="0">
      <text>
        <r>
          <rPr>
            <b/>
            <sz val="8"/>
            <color indexed="81"/>
            <rFont val="Tahoma"/>
            <family val="2"/>
          </rPr>
          <t>matthew mowers:</t>
        </r>
        <r>
          <rPr>
            <sz val="8"/>
            <color indexed="81"/>
            <rFont val="Tahoma"/>
            <family val="2"/>
          </rPr>
          <t xml:space="preserve">
no ACP</t>
        </r>
      </text>
    </comment>
    <comment ref="H67" authorId="1">
      <text>
        <r>
          <rPr>
            <b/>
            <sz val="9"/>
            <color indexed="81"/>
            <rFont val="Tahoma"/>
            <family val="2"/>
          </rPr>
          <t>jrbarne2:</t>
        </r>
        <r>
          <rPr>
            <sz val="9"/>
            <color indexed="81"/>
            <rFont val="Tahoma"/>
            <family val="2"/>
          </rPr>
          <t xml:space="preserve">
Large PV stations are potentially eligible, but no matter how large they are they must be used primarily to service on-site load.</t>
        </r>
      </text>
    </comment>
    <comment ref="I67" authorId="1">
      <text>
        <r>
          <rPr>
            <b/>
            <sz val="9"/>
            <color indexed="81"/>
            <rFont val="Tahoma"/>
            <family val="2"/>
          </rPr>
          <t>jrbarne2:</t>
        </r>
        <r>
          <rPr>
            <sz val="9"/>
            <color indexed="81"/>
            <rFont val="Tahoma"/>
            <family val="2"/>
          </rPr>
          <t xml:space="preserve">
Methane digesters only.</t>
        </r>
      </text>
    </comment>
    <comment ref="Q67" authorId="0">
      <text>
        <r>
          <rPr>
            <b/>
            <sz val="8"/>
            <color indexed="81"/>
            <rFont val="Tahoma"/>
            <family val="2"/>
          </rPr>
          <t>matthew mowers:</t>
        </r>
        <r>
          <rPr>
            <sz val="8"/>
            <color indexed="81"/>
            <rFont val="Tahoma"/>
            <family val="2"/>
          </rPr>
          <t xml:space="preserve">
no ACP</t>
        </r>
      </text>
    </comment>
    <comment ref="I68" authorId="1">
      <text>
        <r>
          <rPr>
            <b/>
            <sz val="9"/>
            <color indexed="81"/>
            <rFont val="Tahoma"/>
            <family val="2"/>
          </rPr>
          <t xml:space="preserve">jrbarne2:
</t>
        </r>
        <r>
          <rPr>
            <sz val="9"/>
            <color indexed="81"/>
            <rFont val="Tahoma"/>
            <family val="2"/>
          </rPr>
          <t>Very detailed definition. Includes harvested wood, agricultural residues, mill residues, urban wood (untreated) wood waste, refuse derived fuels, and sustainable energy crops.</t>
        </r>
      </text>
    </comment>
    <comment ref="J68" authorId="3">
      <text>
        <r>
          <rPr>
            <b/>
            <sz val="9"/>
            <color indexed="81"/>
            <rFont val="Tahoma"/>
            <charset val="1"/>
          </rPr>
          <t>Justin Barnes:</t>
        </r>
        <r>
          <rPr>
            <sz val="9"/>
            <color indexed="81"/>
            <rFont val="Tahoma"/>
            <charset val="1"/>
          </rPr>
          <t xml:space="preserve">
No apparent limitations on existing hydroelectric resources (these are included in the Baseline RE calculation). However, in order to be eligible for financial support through the Maintenance Resources program, a facility must be 5 MW or less, run-of-river type, and located with the state of New York.</t>
        </r>
      </text>
    </comment>
    <comment ref="Q68" authorId="0">
      <text>
        <r>
          <rPr>
            <b/>
            <sz val="8"/>
            <color indexed="81"/>
            <rFont val="Tahoma"/>
            <family val="2"/>
          </rPr>
          <t>matthew mowers:</t>
        </r>
        <r>
          <rPr>
            <sz val="8"/>
            <color indexed="81"/>
            <rFont val="Tahoma"/>
            <family val="2"/>
          </rPr>
          <t xml:space="preserve">
no ACP</t>
        </r>
      </text>
    </comment>
    <comment ref="A69" authorId="0">
      <text>
        <r>
          <rPr>
            <b/>
            <sz val="8"/>
            <color indexed="81"/>
            <rFont val="Tahoma"/>
            <family val="2"/>
          </rPr>
          <t>matthew mowers:</t>
        </r>
        <r>
          <rPr>
            <sz val="8"/>
            <color indexed="81"/>
            <rFont val="Tahoma"/>
            <family val="2"/>
          </rPr>
          <t xml:space="preserve">
• Primary = IOUs (EE implemented after 1/1/07 can satisfy up to 25% of RE std. until 2021 and up to 40% in 2021 and thereafter.)  
• Tier 1 = Main RE requirement
• Tier 2 = Solar (electric or thermal) set-aside 
• Tier 3 = Swine waste set-aside
• Tier 4 = Poultry waste set-aside (this is a MWh target, but it has been converted to % as well using estimated electricity sales growth rate)
• Secondary = Rural Electric Co-ops/Municipal utilities (These utilities are permitted to use EE implemented after 1/1/07 or demand side management to satisfy the standard without limitation, and may also use large hydropower to meet up to 30% of the renewable energy requirement.)  
• Secondary utilities must also comply with Tier mandates (set-asides).  </t>
        </r>
      </text>
    </comment>
    <comment ref="I69" authorId="4">
      <text>
        <r>
          <rPr>
            <b/>
            <sz val="9"/>
            <color indexed="81"/>
            <rFont val="Tahoma"/>
            <family val="2"/>
          </rPr>
          <t>Justin Barnes :</t>
        </r>
        <r>
          <rPr>
            <sz val="9"/>
            <color indexed="81"/>
            <rFont val="Tahoma"/>
            <family val="2"/>
          </rPr>
          <t xml:space="preserve">
Definition includes agricultural wastes, wood wastes, energy crops, pulping liquors, and animal wastes.  All combustion based facilities must have Best Available Control Technologies (pollution). Subsequent NCUC ruling indicates that biomass resulting from whole tree harvesting is allowed under the standard.</t>
        </r>
      </text>
    </comment>
    <comment ref="J69" authorId="4">
      <text>
        <r>
          <rPr>
            <b/>
            <sz val="9"/>
            <color indexed="81"/>
            <rFont val="Tahoma"/>
            <family val="2"/>
          </rPr>
          <t>Justin Barnes :</t>
        </r>
        <r>
          <rPr>
            <sz val="9"/>
            <color indexed="81"/>
            <rFont val="Tahoma"/>
            <family val="2"/>
          </rPr>
          <t xml:space="preserve">
Must be 10 MW or less; new or existing facilities are eligible.</t>
        </r>
      </text>
    </comment>
    <comment ref="M69" authorId="4">
      <text>
        <r>
          <rPr>
            <b/>
            <sz val="9"/>
            <color indexed="81"/>
            <rFont val="Tahoma"/>
            <family val="2"/>
          </rPr>
          <t>Justin Barnes :</t>
        </r>
        <r>
          <rPr>
            <sz val="9"/>
            <color indexed="81"/>
            <rFont val="Tahoma"/>
            <family val="2"/>
          </rPr>
          <t xml:space="preserve">
Ocean current or wave, but not thermal.</t>
        </r>
      </text>
    </comment>
    <comment ref="P69" authorId="1">
      <text>
        <r>
          <rPr>
            <b/>
            <sz val="9"/>
            <color indexed="81"/>
            <rFont val="Tahoma"/>
            <family val="2"/>
          </rPr>
          <t>jrbarne2:</t>
        </r>
        <r>
          <rPr>
            <sz val="9"/>
            <color indexed="81"/>
            <rFont val="Tahoma"/>
            <family val="2"/>
          </rPr>
          <t xml:space="preserve">
New facility also includes any hydropower up to 10 MW that delivers to utility and NC GreenPower contracts prior to 1/1/07. </t>
        </r>
      </text>
    </comment>
    <comment ref="AM71" authorId="2">
      <text>
        <r>
          <rPr>
            <b/>
            <sz val="9"/>
            <color indexed="81"/>
            <rFont val="Tahoma"/>
            <charset val="1"/>
          </rPr>
          <t>Justin R. Barnes:</t>
        </r>
        <r>
          <rPr>
            <sz val="9"/>
            <color indexed="81"/>
            <rFont val="Tahoma"/>
            <charset val="1"/>
          </rPr>
          <t xml:space="preserve">
The statute requires 0.07% of sales from swine waste resources during 2012, but in November 2012 the NCUC waived the 2012 requirement.</t>
        </r>
      </text>
    </comment>
    <comment ref="AM72" authorId="2">
      <text>
        <r>
          <rPr>
            <b/>
            <sz val="9"/>
            <color indexed="81"/>
            <rFont val="Tahoma"/>
            <charset val="1"/>
          </rPr>
          <t>Justin R. Barnes:</t>
        </r>
        <r>
          <rPr>
            <sz val="9"/>
            <color indexed="81"/>
            <rFont val="Tahoma"/>
            <charset val="1"/>
          </rPr>
          <t xml:space="preserve">
This tier (poultry waste) is set as a MWh target, but it has been converted to % as well using the estimated electricity sales growth rate.  
By statute, the applicable MWh requirements are: 170,000 MWh in 2012; 700,000 MWh in 2013; and 900,000 MWh in 2014 and thereafter. However, a November 2012 NCUC Order pushed compliance schedule back by one year, so the first compliance year is now 2013 and subsequent years were also pushed back by one year.</t>
        </r>
      </text>
    </comment>
    <comment ref="I73" authorId="4">
      <text>
        <r>
          <rPr>
            <b/>
            <sz val="9"/>
            <color indexed="81"/>
            <rFont val="Tahoma"/>
            <family val="2"/>
          </rPr>
          <t>Justin Barnes :</t>
        </r>
        <r>
          <rPr>
            <sz val="9"/>
            <color indexed="81"/>
            <rFont val="Tahoma"/>
            <family val="2"/>
          </rPr>
          <t xml:space="preserve">
Definition includes agricultural wastes, wood wastes, energy crops, pulping liquors, and animal wastes.  All combustion based facilities must have Best Available Control Technologies (pollution). Subsequent NCUC ruling indicates that biomass resulting from whole tree harvesting is allowed under the standard.</t>
        </r>
      </text>
    </comment>
    <comment ref="J73" authorId="4">
      <text>
        <r>
          <rPr>
            <b/>
            <sz val="9"/>
            <color indexed="81"/>
            <rFont val="Tahoma"/>
            <family val="2"/>
          </rPr>
          <t>Justin Barnes :</t>
        </r>
        <r>
          <rPr>
            <sz val="9"/>
            <color indexed="81"/>
            <rFont val="Tahoma"/>
            <family val="2"/>
          </rPr>
          <t xml:space="preserve">
No size limit exists in contrast to the primary RPS (10 MW maximum size). Up to 30% may be hydroelectric, including allocations made by the Southeastern Power Administration (SEPA).</t>
        </r>
      </text>
    </comment>
    <comment ref="M73" authorId="4">
      <text>
        <r>
          <rPr>
            <b/>
            <sz val="9"/>
            <color indexed="81"/>
            <rFont val="Tahoma"/>
            <family val="2"/>
          </rPr>
          <t>Justin Barnes :</t>
        </r>
        <r>
          <rPr>
            <sz val="9"/>
            <color indexed="81"/>
            <rFont val="Tahoma"/>
            <family val="2"/>
          </rPr>
          <t xml:space="preserve">
Ocean current or wave, but not thermal.</t>
        </r>
      </text>
    </comment>
    <comment ref="AM75" authorId="2">
      <text>
        <r>
          <rPr>
            <b/>
            <sz val="9"/>
            <color indexed="81"/>
            <rFont val="Tahoma"/>
            <charset val="1"/>
          </rPr>
          <t>Justin R. Barnes:</t>
        </r>
        <r>
          <rPr>
            <sz val="9"/>
            <color indexed="81"/>
            <rFont val="Tahoma"/>
            <charset val="1"/>
          </rPr>
          <t xml:space="preserve">
The statute requires 0.07% of sales from swine waste resources during 2012, but in November 2012 the NCUC waived the 2012 requirement.</t>
        </r>
      </text>
    </comment>
    <comment ref="AM76" authorId="2">
      <text>
        <r>
          <rPr>
            <b/>
            <sz val="9"/>
            <color indexed="81"/>
            <rFont val="Tahoma"/>
            <charset val="1"/>
          </rPr>
          <t>Justin R. Barnes:</t>
        </r>
        <r>
          <rPr>
            <sz val="9"/>
            <color indexed="81"/>
            <rFont val="Tahoma"/>
            <charset val="1"/>
          </rPr>
          <t xml:space="preserve">
This tier (poultry waste) is set as a MWh target, but it has been converted to % as well using the estimated electricity sales growth rate.  
By statute, the applicable MWh requirements are: 170,000 MWh in 2012; 700,000 MWh in 2013; and 900,000 MWh in 2014 and thereafter. However, a November 2012 NCUC Order pushed compliance schedule back by one year, so the first compliance year is now 2013 and subsequent years were also pushed back by one year.</t>
        </r>
      </text>
    </comment>
    <comment ref="A77" authorId="1">
      <text>
        <r>
          <rPr>
            <b/>
            <sz val="9"/>
            <color indexed="81"/>
            <rFont val="Tahoma"/>
            <family val="2"/>
          </rPr>
          <t>jrbarne2:</t>
        </r>
        <r>
          <rPr>
            <sz val="9"/>
            <color indexed="81"/>
            <rFont val="Tahoma"/>
            <family val="2"/>
          </rPr>
          <t xml:space="preserve">
• Tier 1 = Main RE requirement (non-solar resources)
• Tier 2 = Solar electric set-aside
• At least 50% of the renewable energy requirement must be met by in-state facilities and the remaining 50% with resources that can be shown to be deliverable into the state.
• The definition of renewable energy was amended (SB 289) 2012 to include "energy" (i.e., apparently including thermal energy) from one cogeneration facility effective July 16, 2012. The facility in question is a steel mill and the legislative language is written in such a way that only this facility could qualify. In addition, it was later amended (SB 315) to include "waste energy recovery systems" placed in service after the effective date of the legislation (September 9, 2012), which generally only includes electricity generated using waste heat.
• In addition, there is a standard of 12.5% "advanced energy" by 2024 not shown here that does not have interim benchmarks. As a result of 2012 amendments, the definition of advanced energy includes any new, repowered, retrofitted or refueled generating facility located in Ohio, including natural gas, coal, or nuclear facilties. This renders the advanced energy standard essentially meaningless. Advanced energy also refers to a variety of other resources, including: clean coal; generation III advanced nuclear power; distributed combined heat and power (CHP); fuel cells that generate electricity; certain solid waste conversion technologies; and demand side management or efficiency improvements. Any eligible renewables are eligible to participate in the "advanced energy" standard as well. 
• ACP/Penalty for Tier 1 (main renewables tier) is adjusted annually for inflation but will not be less than $45. The solar ACP (Tier 2) begins at $450 and decreases to $400/MWh in 2010 and 2011 and then decreases incrementally by $50 every two years, to a minimum of $50.</t>
        </r>
      </text>
    </comment>
    <comment ref="I77" authorId="1">
      <text>
        <r>
          <rPr>
            <b/>
            <sz val="9"/>
            <color indexed="81"/>
            <rFont val="Tahoma"/>
            <family val="2"/>
          </rPr>
          <t>jrbarne2:</t>
        </r>
        <r>
          <rPr>
            <sz val="9"/>
            <color indexed="81"/>
            <rFont val="Tahoma"/>
            <family val="2"/>
          </rPr>
          <t xml:space="preserve">
Minimal definition. Includes biologically derived methane gas, or energy derived from nontreated by-products of the pulping process or wood manufacturing process, including bark, wood chips, sawdust, and lignin in spent pulping liquors.
Possible variable multiplier arrived at by multipying 1 REC X (ACP/market REC price) but may not be less than 1 MWh. The bonus will apply only if the biomass proportion of biomass/coal cofiring is 80% or more. This facility, the "Burger" facility, would have had have two generation units totaling 312 MW but the project has reportedly been canceled so it is likely that this multiplier will ultimately never be used. </t>
        </r>
      </text>
    </comment>
    <comment ref="J77" authorId="1">
      <text>
        <r>
          <rPr>
            <b/>
            <sz val="9"/>
            <color indexed="81"/>
            <rFont val="Tahoma"/>
            <family val="2"/>
          </rPr>
          <t>jrbarne2:</t>
        </r>
        <r>
          <rPr>
            <sz val="9"/>
            <color indexed="81"/>
            <rFont val="Tahoma"/>
            <family val="2"/>
          </rPr>
          <t xml:space="preserve">
Significant environmental restrictions, but no size limits or limits on new dams or vintage. </t>
        </r>
      </text>
    </comment>
    <comment ref="P77" authorId="1">
      <text>
        <r>
          <rPr>
            <b/>
            <sz val="9"/>
            <color indexed="81"/>
            <rFont val="Tahoma"/>
            <family val="2"/>
          </rPr>
          <t>jrbarne2:</t>
        </r>
        <r>
          <rPr>
            <sz val="9"/>
            <color indexed="81"/>
            <rFont val="Tahoma"/>
            <family val="2"/>
          </rPr>
          <t xml:space="preserve">
For a commercial customer-sited renewable energy resource where the customer commits to integration into the electric distribution utility's demand-response, both new and existing facilities are eligible.</t>
        </r>
      </text>
    </comment>
    <comment ref="Q77" authorId="3">
      <text>
        <r>
          <rPr>
            <b/>
            <sz val="9"/>
            <color indexed="81"/>
            <rFont val="Tahoma"/>
            <charset val="1"/>
          </rPr>
          <t>Justin Barnes:</t>
        </r>
        <r>
          <rPr>
            <sz val="9"/>
            <color indexed="81"/>
            <rFont val="Tahoma"/>
            <charset val="1"/>
          </rPr>
          <t xml:space="preserve">
2012. ACP was initially set at $45/MWh but is adjusted annually for inflation. Was $45.93 in 2011.</t>
        </r>
      </text>
    </comment>
    <comment ref="R77" authorId="3">
      <text>
        <r>
          <rPr>
            <b/>
            <sz val="9"/>
            <color indexed="81"/>
            <rFont val="Tahoma"/>
            <family val="2"/>
          </rPr>
          <t>Justin Barnes:</t>
        </r>
        <r>
          <rPr>
            <sz val="9"/>
            <color indexed="81"/>
            <rFont val="Tahoma"/>
            <family val="2"/>
          </rPr>
          <t xml:space="preserve">
Possible variable multiplier arrived at by multipying 1 REC X (ACP/market REC price) but may not be less than 1 MWh. The bonus will apply only if the biomass proportion of biomass/coal cofiring is 80% or more. This facility, the "Burger" facility, would have had have two generation units totaling 312 MW but the project has reportedly been canceled so it is likely that this multiplier will ultimately never be used. </t>
        </r>
      </text>
    </comment>
    <comment ref="Q78" authorId="1">
      <text>
        <r>
          <rPr>
            <b/>
            <sz val="9"/>
            <color indexed="81"/>
            <rFont val="Tahoma"/>
            <family val="2"/>
          </rPr>
          <t>jrbarne2:</t>
        </r>
        <r>
          <rPr>
            <sz val="9"/>
            <color indexed="81"/>
            <rFont val="Tahoma"/>
            <family val="2"/>
          </rPr>
          <t xml:space="preserve">
2013 value. Was $450 in 2009, declined to $400/MWh in 2010 and 2011 and at $50/MWh every two years thereafter to a minimum of $50/MWh in 2024.</t>
        </r>
      </text>
    </comment>
    <comment ref="A79" authorId="1">
      <text>
        <r>
          <rPr>
            <b/>
            <sz val="9"/>
            <color indexed="81"/>
            <rFont val="Tahoma"/>
            <family val="2"/>
          </rPr>
          <t>jrbarne2:</t>
        </r>
        <r>
          <rPr>
            <sz val="9"/>
            <color indexed="81"/>
            <rFont val="Tahoma"/>
            <family val="2"/>
          </rPr>
          <t xml:space="preserve">
• Primary = Large utility (&gt;3% of total state sales) 
• Secondary = Small utility (&gt;1.5% of total state sales) 
• Tertiary = Smallest utility (&lt;1.5% of total state sales)  
• Utilities may be classified as "large" regardless of sales under certain conditions related to using coal or investing in a coal facility.  
• Non-binding goal of 8% of the state’s retail electric load is from small-scale renewable energy projects with a generating capacity of 20 MW or less not included here.
• In 2009 Oregon enacted a 20 MW-AC PV by 2020 standard applicable to the state's investor-owned utilities. Facilities must be 500 kW to 5 MW in order qualify. Each IOU (3) is allocated a share of the requirement based on their 2008 retail sales and receive double credit towards the RPS for electricity generated by eligible facilities. For the time being, this has not been incorporated as a separate tier because the nature of requirement (MW instead of %, applicable utilities don't correspond to existing RPS types) does not fit within the existing framework. In May 2010 the Oregon PUC issued an order defining rules for the PV standard, including the portion allocated to each IOU as follows: PGE (10.9 MW), Pacific Power (8.7 MW), Idaho Power (0.5 MW). PGE and Pacific Power are subject to the Primary RPS while Idaho Power is subject to the Secondary RPS.   </t>
        </r>
      </text>
    </comment>
    <comment ref="G79" authorId="3">
      <text>
        <r>
          <rPr>
            <b/>
            <sz val="9"/>
            <color indexed="81"/>
            <rFont val="Tahoma"/>
            <family val="2"/>
          </rPr>
          <t>Justin Barnes:</t>
        </r>
        <r>
          <rPr>
            <sz val="9"/>
            <color indexed="81"/>
            <rFont val="Tahoma"/>
            <family val="2"/>
          </rPr>
          <t xml:space="preserve">
Double credit for IOUs for PV systems from 500 kW - 5 MW operational prior to January 1, 2016. Not listed as a "2" here because of size limitations.</t>
        </r>
      </text>
    </comment>
    <comment ref="H79" authorId="3">
      <text>
        <r>
          <rPr>
            <b/>
            <sz val="9"/>
            <color indexed="81"/>
            <rFont val="Tahoma"/>
            <family val="2"/>
          </rPr>
          <t>Justin Barnes:</t>
        </r>
        <r>
          <rPr>
            <sz val="9"/>
            <color indexed="81"/>
            <rFont val="Tahoma"/>
            <family val="2"/>
          </rPr>
          <t xml:space="preserve">
Double credit for IOUs (PGE and Pacific Power) for PV systems from 500 kW - 5 MW operational prior to January 1, 2016.</t>
        </r>
      </text>
    </comment>
    <comment ref="I79" authorId="1">
      <text>
        <r>
          <rPr>
            <b/>
            <sz val="9"/>
            <color indexed="81"/>
            <rFont val="Tahoma"/>
            <family val="2"/>
          </rPr>
          <t>jrbarne2:</t>
        </r>
        <r>
          <rPr>
            <sz val="9"/>
            <color indexed="81"/>
            <rFont val="Tahoma"/>
            <family val="2"/>
          </rPr>
          <t xml:space="preserve">
Biomass and biomass byproducts; including but not limited to organic waste, spent pulping liquor, woody debris or hardwoods as defined by harvesting criteria, agricultural wastes, dedicated energy crops and biogas. Includes limited MSW (9 average MW maximum) for post-1995 resources. Pre-1995 MSW eligible up to 11 average MW, but only for compliance in 2026 and beyond.</t>
        </r>
      </text>
    </comment>
    <comment ref="J79" authorId="1">
      <text>
        <r>
          <rPr>
            <b/>
            <sz val="9"/>
            <color indexed="81"/>
            <rFont val="Tahoma"/>
            <family val="2"/>
          </rPr>
          <t>jrbarne2:</t>
        </r>
        <r>
          <rPr>
            <sz val="9"/>
            <color indexed="81"/>
            <rFont val="Tahoma"/>
            <family val="2"/>
          </rPr>
          <t xml:space="preserve">
Somewhat complicated. For pre-1995 facilities, eligibility includes post-1994 efficiency upgrades and low-impact hydro up to 50 MW per utility per year for utiliity-owned facilities. For non-utility owned, post-1994 facilties, up to 40 MW of low-impact hydro located in Oregon that is licensed by FERC or exempt from FERC licensing requirements is eligible. For post-1994 facilities, includes only efficiency upgrades that meet certain geographic and environmental requirements.</t>
        </r>
      </text>
    </comment>
    <comment ref="M79" authorId="1">
      <text>
        <r>
          <rPr>
            <b/>
            <sz val="9"/>
            <color indexed="81"/>
            <rFont val="Tahoma"/>
            <family val="2"/>
          </rPr>
          <t>jrbarne2:</t>
        </r>
        <r>
          <rPr>
            <sz val="9"/>
            <color indexed="81"/>
            <rFont val="Tahoma"/>
            <family val="2"/>
          </rPr>
          <t xml:space="preserve">
Tidal, wave, and ocean thermal.</t>
        </r>
      </text>
    </comment>
    <comment ref="P79" authorId="1">
      <text>
        <r>
          <rPr>
            <b/>
            <sz val="9"/>
            <color indexed="81"/>
            <rFont val="Tahoma"/>
            <family val="2"/>
          </rPr>
          <t>jrbarne2:</t>
        </r>
        <r>
          <rPr>
            <sz val="9"/>
            <color indexed="81"/>
            <rFont val="Tahoma"/>
            <family val="2"/>
          </rPr>
          <t xml:space="preserve">
Electricity from facilities operational before 1/1/95 attributable to efficiency, or for non-hydropower facilities, capacity upgrades on or after 1/1/95, is a qualifying resource. A limited amount of hydropower from facilities operational before 1995 can qualify as an eligible resource under certain conditions. In addition, pre-1995 biomass and MSW qualify but only for 2026 and beyond. Due to banking generation of eligible energy from these facilities may take place before 2026, but credits may not be retired for RPS compliance before 2026. Pre-1995 MSW is limited to 11 average MW per calendar year.</t>
        </r>
      </text>
    </comment>
    <comment ref="Q79" authorId="3">
      <text>
        <r>
          <rPr>
            <b/>
            <sz val="9"/>
            <color indexed="81"/>
            <rFont val="Tahoma"/>
            <family val="2"/>
          </rPr>
          <t>Justin Barnes:</t>
        </r>
        <r>
          <rPr>
            <sz val="9"/>
            <color indexed="81"/>
            <rFont val="Tahoma"/>
            <family val="2"/>
          </rPr>
          <t xml:space="preserve">
2011 rate; Applies only to IOUs and electricity service suppliers (regardless of load serviced).  Consumer-owned utilities set their own rates. Eugene W&amp;L is the only primary RPS consumer-owned utility.</t>
        </r>
      </text>
    </comment>
    <comment ref="R79" authorId="3">
      <text>
        <r>
          <rPr>
            <b/>
            <sz val="9"/>
            <color indexed="81"/>
            <rFont val="Tahoma"/>
            <family val="2"/>
          </rPr>
          <t>Justin Barnes:</t>
        </r>
        <r>
          <rPr>
            <sz val="9"/>
            <color indexed="81"/>
            <rFont val="Tahoma"/>
            <family val="2"/>
          </rPr>
          <t xml:space="preserve">
IOUs (PGE and Pacific Power for Primary RPS, Idaho Power for Secondary RPS) receive double credit for PV systems from 500 kW - 5 MW operational prior to January 1, 2016. </t>
        </r>
      </text>
    </comment>
    <comment ref="H80" authorId="3">
      <text>
        <r>
          <rPr>
            <b/>
            <sz val="9"/>
            <color indexed="81"/>
            <rFont val="Tahoma"/>
            <family val="2"/>
          </rPr>
          <t>Justin Barnes:</t>
        </r>
        <r>
          <rPr>
            <sz val="9"/>
            <color indexed="81"/>
            <rFont val="Tahoma"/>
            <family val="2"/>
          </rPr>
          <t xml:space="preserve">
Double credit for IOUs (Idaho Power only) for PV systems from 500 kW - 5 MW operational prior to January 1, 2016.</t>
        </r>
      </text>
    </comment>
    <comment ref="I80" authorId="1">
      <text>
        <r>
          <rPr>
            <b/>
            <sz val="9"/>
            <color indexed="81"/>
            <rFont val="Tahoma"/>
            <family val="2"/>
          </rPr>
          <t>jrbarne2:</t>
        </r>
        <r>
          <rPr>
            <sz val="9"/>
            <color indexed="81"/>
            <rFont val="Tahoma"/>
            <family val="2"/>
          </rPr>
          <t xml:space="preserve">
Biomass and biomass byproducts; including but not limited to organic waste, spent pulping liquor, woody debris or hardwoods as defined by harvesting criteria, agricultural wastes, dedicated energy crops and biogas. Includes limited MSW (9 average MW maximum) for post-1995 resources. Pre-1995 MSW eligible up to 11 average MW, but only for compliance in 2026 and beyond.</t>
        </r>
      </text>
    </comment>
    <comment ref="J80" authorId="1">
      <text>
        <r>
          <rPr>
            <b/>
            <sz val="9"/>
            <color indexed="81"/>
            <rFont val="Tahoma"/>
            <family val="2"/>
          </rPr>
          <t>jrbarne2:</t>
        </r>
        <r>
          <rPr>
            <sz val="9"/>
            <color indexed="81"/>
            <rFont val="Tahoma"/>
            <family val="2"/>
          </rPr>
          <t xml:space="preserve">
Somewhat complicated. For pre-1995 facilities, eligibility includes post-1994 efficiency upgrades and low-impact hydro up to 50 MW per utility per year for utiliity-owned facilities. For non-utility owned, post-1994 facilties, up to 40 MW of low-impact hydro located in Oregon that is licensed by FERC or exempt from FERC licensing requirements is eligible. For post-1994 facilities, includes only efficiency upgrades that meet certain geographic and environmental requirements.</t>
        </r>
      </text>
    </comment>
    <comment ref="M80" authorId="1">
      <text>
        <r>
          <rPr>
            <b/>
            <sz val="9"/>
            <color indexed="81"/>
            <rFont val="Tahoma"/>
            <family val="2"/>
          </rPr>
          <t>jrbarne2:</t>
        </r>
        <r>
          <rPr>
            <sz val="9"/>
            <color indexed="81"/>
            <rFont val="Tahoma"/>
            <family val="2"/>
          </rPr>
          <t xml:space="preserve">
Tidal, wave, and ocean thermal.</t>
        </r>
      </text>
    </comment>
    <comment ref="Q80" authorId="3">
      <text>
        <r>
          <rPr>
            <b/>
            <sz val="9"/>
            <color indexed="81"/>
            <rFont val="Tahoma"/>
            <family val="2"/>
          </rPr>
          <t>Justin Barnes:</t>
        </r>
        <r>
          <rPr>
            <sz val="9"/>
            <color indexed="81"/>
            <rFont val="Tahoma"/>
            <family val="2"/>
          </rPr>
          <t xml:space="preserve">
As of January 2012 all utilities in this category  are consumer-owned so they set their own ACP rates. PUC rate of $50/MWh does not apply here although it could be used as a proxy.</t>
        </r>
      </text>
    </comment>
    <comment ref="I81" authorId="1">
      <text>
        <r>
          <rPr>
            <b/>
            <sz val="9"/>
            <color indexed="81"/>
            <rFont val="Tahoma"/>
            <family val="2"/>
          </rPr>
          <t>jrbarne2:</t>
        </r>
        <r>
          <rPr>
            <sz val="9"/>
            <color indexed="81"/>
            <rFont val="Tahoma"/>
            <family val="2"/>
          </rPr>
          <t xml:space="preserve">
Biomass and biomass byproducts; including but not limited to organic waste, spent pulping liquor, woody debris or hardwoods as defined by harvesting criteria, agricultural wastes, dedicated energy crops and biogas. Includes limited MSW (9 average MW maximum) for post-1995 resources. Pre-1995 MSW eligible up to 11 average MW, but only for compliance in 2026 and beyond.</t>
        </r>
      </text>
    </comment>
    <comment ref="J81" authorId="1">
      <text>
        <r>
          <rPr>
            <b/>
            <sz val="9"/>
            <color indexed="81"/>
            <rFont val="Tahoma"/>
            <family val="2"/>
          </rPr>
          <t>jrbarne2:</t>
        </r>
        <r>
          <rPr>
            <sz val="9"/>
            <color indexed="81"/>
            <rFont val="Tahoma"/>
            <family val="2"/>
          </rPr>
          <t xml:space="preserve">
Somewhat complicated. For pre-1995 facilities, eligibility includes post-1994 efficiency upgrades and low-impact hydro up to 50 MW per utility per year for utiliity-owned facilities. For non-utility owned, post-1994 facilties, up to 40 MW of low-impact hydro located in Oregon that is licensed by FERC or exempt from FERC licensing requirements is eligible. For post-1994 facilities, includes only efficiency upgrades that meet certain geographic and environmental requirements.</t>
        </r>
      </text>
    </comment>
    <comment ref="M81" authorId="1">
      <text>
        <r>
          <rPr>
            <b/>
            <sz val="9"/>
            <color indexed="81"/>
            <rFont val="Tahoma"/>
            <family val="2"/>
          </rPr>
          <t>jrbarne2:</t>
        </r>
        <r>
          <rPr>
            <sz val="9"/>
            <color indexed="81"/>
            <rFont val="Tahoma"/>
            <family val="2"/>
          </rPr>
          <t xml:space="preserve">
Tidal, wave, and ocean thermal.</t>
        </r>
      </text>
    </comment>
    <comment ref="Q81" authorId="3">
      <text>
        <r>
          <rPr>
            <b/>
            <sz val="9"/>
            <color indexed="81"/>
            <rFont val="Tahoma"/>
            <family val="2"/>
          </rPr>
          <t>Justin Barnes:</t>
        </r>
        <r>
          <rPr>
            <sz val="9"/>
            <color indexed="81"/>
            <rFont val="Tahoma"/>
            <family val="2"/>
          </rPr>
          <t xml:space="preserve">
2011 rate. Applies only to IOUs and electricity service suppliers (regardless of load serviced).  Consumer-owned utilities (31 of the 32 utilities governed by the tertiary RPS) set their own rates. Idaho Power is the only IOU for which the $50/MWh PUC rate applies.</t>
        </r>
      </text>
    </comment>
    <comment ref="A82" authorId="1">
      <text>
        <r>
          <rPr>
            <b/>
            <sz val="9"/>
            <color indexed="81"/>
            <rFont val="Tahoma"/>
            <family val="2"/>
          </rPr>
          <t>jrbarne2:</t>
        </r>
        <r>
          <rPr>
            <sz val="9"/>
            <color indexed="81"/>
            <rFont val="Tahoma"/>
            <family val="2"/>
          </rPr>
          <t xml:space="preserve">
• Tier 1 =  Class I Renewables
• Tier 2 = Class II Resources (includes some non-RE: waste coal, DG systems, demand-side management, large-scale hydro, MSW, and IGCC coal technology)
• Tier 3 =  Solar (PV) set-aside
• The Tier 1 requirement became a moving target starting June 1, 2009. Amendments in 2008 classifiied specific low-impact hydropower projects and reclassified some pulping and wood manufacturing by-products as Tier 1 resources. The Tier 1 requirement must be adjusted upward quarterly by the PUC based on actual generation from these newly designated Tier 1 resources.  For four quarters of 2009-2010 compliance year, adjustment is roughly 0.020% upwards. This average (0.02%) has been applied forward to all compliance years although it changes from quarter to quarter. 
• Utilities are exempt from compliance schedule until the companies have fully recovered their competitive or intangible transition charges, or until their generation rate caps have expired, whichever period is longer.  See http://www.puc.state.pa.us/electric/pdf/AEPS/AEPS_Ann_Rpt_2007.pdf  (page 7) for schedule.  The "% load covered" shown here is based on utilities that will eventually be subject to compliance (and competitive suppliers within their territories), which occurs beginning in 2011. 
• With exemptions in mind, the load covered would be roughly 14% in 2008 and 2009 and 40% in 2010. </t>
        </r>
      </text>
    </comment>
    <comment ref="I82" authorId="1">
      <text>
        <r>
          <rPr>
            <b/>
            <sz val="9"/>
            <color indexed="81"/>
            <rFont val="Tahoma"/>
            <family val="2"/>
          </rPr>
          <t>jrbarne2:</t>
        </r>
        <r>
          <rPr>
            <sz val="9"/>
            <color indexed="81"/>
            <rFont val="Tahoma"/>
            <family val="2"/>
          </rPr>
          <t xml:space="preserve">
Includes energy crops (subject to certain environmental requirements) as well as solid nonhazardous, cellulosic waste material that is segregated from other waste materials, such as waste pallets, crates and landscape or right-of-way tree trimmings or agricultural sources. Also includes in-state byproducts of the pulping process and wood manufacturing process such as bark, wood chips, sawdust and lignins in spent pulping liquors.</t>
        </r>
      </text>
    </comment>
    <comment ref="J82" authorId="1">
      <text>
        <r>
          <rPr>
            <b/>
            <sz val="9"/>
            <color indexed="81"/>
            <rFont val="Tahoma"/>
            <family val="2"/>
          </rPr>
          <t>jrbarne2:</t>
        </r>
        <r>
          <rPr>
            <sz val="9"/>
            <color indexed="81"/>
            <rFont val="Tahoma"/>
            <family val="2"/>
          </rPr>
          <t xml:space="preserve">
Generally must be low-impact and meet other environmental requirements, but no apparent size limitations. Supplementing this is a separate statute listing certain other low-impact hydropower facilities that qualify as Tier I.  One portion of this lists a maximum capacity of 21 MW and and a pre-1984 FERC license requirement. It does not affect the prior low-impact definition except to expand it. </t>
        </r>
      </text>
    </comment>
    <comment ref="P82" authorId="1">
      <text>
        <r>
          <rPr>
            <b/>
            <sz val="9"/>
            <color indexed="81"/>
            <rFont val="Tahoma"/>
            <family val="2"/>
          </rPr>
          <t>jrbarne2:</t>
        </r>
        <r>
          <rPr>
            <sz val="9"/>
            <color indexed="81"/>
            <rFont val="Tahoma"/>
            <family val="2"/>
          </rPr>
          <t xml:space="preserve">
Renewable energy generation from new or existing facilities counts toward RPS, except MSW (existing only, presumably with a vintage date of 02/28/2005 since this is the effective date of the original RPS enactment. </t>
        </r>
      </text>
    </comment>
    <comment ref="I83" authorId="1">
      <text>
        <r>
          <rPr>
            <b/>
            <sz val="9"/>
            <color indexed="81"/>
            <rFont val="Tahoma"/>
            <family val="2"/>
          </rPr>
          <t>jrbarne2:</t>
        </r>
        <r>
          <rPr>
            <sz val="9"/>
            <color indexed="81"/>
            <rFont val="Tahoma"/>
            <family val="2"/>
          </rPr>
          <t xml:space="preserve">
Out-of-state pulping and wood manufacturing byproducts including bark, wood chips, sawdust and lignins in spent pulping liquors. MSW is also eligible for Tier II.</t>
        </r>
      </text>
    </comment>
    <comment ref="J83" authorId="1">
      <text>
        <r>
          <rPr>
            <b/>
            <sz val="9"/>
            <color indexed="81"/>
            <rFont val="Tahoma"/>
            <family val="2"/>
          </rPr>
          <t>jrbarne2:</t>
        </r>
        <r>
          <rPr>
            <sz val="9"/>
            <color indexed="81"/>
            <rFont val="Tahoma"/>
            <family val="2"/>
          </rPr>
          <t xml:space="preserve">
Large scale.  Defined as hydro that does not meet the low-impact threshold for Tier I.</t>
        </r>
      </text>
    </comment>
    <comment ref="Q84" authorId="1">
      <text>
        <r>
          <rPr>
            <b/>
            <sz val="9"/>
            <color indexed="81"/>
            <rFont val="Tahoma"/>
            <family val="2"/>
          </rPr>
          <t>jrbarne2:</t>
        </r>
        <r>
          <rPr>
            <sz val="9"/>
            <color indexed="81"/>
            <rFont val="Tahoma"/>
            <family val="2"/>
          </rPr>
          <t xml:space="preserve">
Fluctuates according to a formula as follows: 200% X (market value of SRECs + levelized value of solar rebates). The current value applies to 2010/2011 compliance year. New value not available until after compliance year is over.</t>
        </r>
      </text>
    </comment>
    <comment ref="A85" authorId="1">
      <text>
        <r>
          <rPr>
            <b/>
            <sz val="9"/>
            <color indexed="81"/>
            <rFont val="Tahoma"/>
            <family val="2"/>
          </rPr>
          <t>jrbarne2:</t>
        </r>
        <r>
          <rPr>
            <sz val="9"/>
            <color indexed="81"/>
            <rFont val="Tahoma"/>
            <family val="2"/>
          </rPr>
          <t xml:space="preserve">
• Tier 1 =  New Renewables (incremental output increases at existing facilities of 10% or greater since 1997 qualifies for this tier as well)
• Tier 2 =  Existing Renewables  (Existing (pre-1998) RE resources can account for up to 2% of the 16% RPS.)
• Penalty/ACP ($/MWh) adjusted annually for inflation
• In 2009 RI enacted legislation requiring electric distribution companies (i.e., Narragansett Electric/National Grid) to enter into long-term contracts for at least 90 MW of new renewable generation capacity (adjusted by capacity factor) by 2013, including 3 MW of solar physically located in the state.  The contracts must purchase energy, capacity, and attributes. Although this is authorized as a separate and distinct requirement from the RPS, the utility may, but is not required to, use the RECs they purchase as part of the contracts for RPS compliance if approved by the PUC.  RECs not used for compliance must be sold through a competitive bidding process. 
• Compliance with the long-term contracts provision includes adjustments for the capacity factor of the resource, as determined by ISO-NE rules, thus the actual requirement is significantly larger than 3 MW. 3 MW at a 100% capacity factor would translate to a 0.3% solar requirement in 2013. </t>
        </r>
      </text>
    </comment>
    <comment ref="I85" authorId="1">
      <text>
        <r>
          <rPr>
            <b/>
            <sz val="9"/>
            <color indexed="81"/>
            <rFont val="Tahoma"/>
            <family val="2"/>
          </rPr>
          <t>jrbarne2:</t>
        </r>
        <r>
          <rPr>
            <sz val="9"/>
            <color indexed="81"/>
            <rFont val="Tahoma"/>
            <family val="2"/>
          </rPr>
          <t xml:space="preserve">
Eligible biomass includes sorted clean wood not mixed with other wastes, brush, slash, pallets, energy crops, agricultural wastes, etc. Must meet air permit criteria. MSW resources are specifically described as ineligible under any circumstances.</t>
        </r>
      </text>
    </comment>
    <comment ref="J85" authorId="1">
      <text>
        <r>
          <rPr>
            <b/>
            <sz val="9"/>
            <color indexed="81"/>
            <rFont val="Tahoma"/>
            <family val="2"/>
          </rPr>
          <t>jrbarne2:</t>
        </r>
        <r>
          <rPr>
            <sz val="9"/>
            <color indexed="81"/>
            <rFont val="Tahoma"/>
            <family val="2"/>
          </rPr>
          <t xml:space="preserve">
30 MW or less; no new impoundments.</t>
        </r>
      </text>
    </comment>
    <comment ref="M85" authorId="1">
      <text>
        <r>
          <rPr>
            <b/>
            <sz val="9"/>
            <color indexed="81"/>
            <rFont val="Tahoma"/>
            <family val="2"/>
          </rPr>
          <t>jrbarne2:</t>
        </r>
        <r>
          <rPr>
            <sz val="9"/>
            <color indexed="81"/>
            <rFont val="Tahoma"/>
            <family val="2"/>
          </rPr>
          <t xml:space="preserve">
Tidal, wave, and ocean thermal.</t>
        </r>
      </text>
    </comment>
    <comment ref="Q85" authorId="4">
      <text>
        <r>
          <rPr>
            <b/>
            <sz val="8"/>
            <color indexed="81"/>
            <rFont val="Tahoma"/>
            <family val="2"/>
          </rPr>
          <t>Justin Barnes :</t>
        </r>
        <r>
          <rPr>
            <sz val="8"/>
            <color indexed="81"/>
            <rFont val="Tahoma"/>
            <family val="2"/>
          </rPr>
          <t xml:space="preserve">
2013; adjusted annually for inflation.</t>
        </r>
      </text>
    </comment>
    <comment ref="I86" authorId="1">
      <text>
        <r>
          <rPr>
            <b/>
            <sz val="9"/>
            <color indexed="81"/>
            <rFont val="Tahoma"/>
            <family val="2"/>
          </rPr>
          <t>jrbarne2:</t>
        </r>
        <r>
          <rPr>
            <sz val="9"/>
            <color indexed="81"/>
            <rFont val="Tahoma"/>
            <family val="2"/>
          </rPr>
          <t xml:space="preserve">
Eligible biomass includes sorted clean wood not mixed with other wastes, brush, slash, pallets, energy crops, agricultural wastes, etc. Must meet air permit criteria. MSW resources are specifically described as ineligible under any circumstances.</t>
        </r>
      </text>
    </comment>
    <comment ref="J86" authorId="1">
      <text>
        <r>
          <rPr>
            <b/>
            <sz val="9"/>
            <color indexed="81"/>
            <rFont val="Tahoma"/>
            <family val="2"/>
          </rPr>
          <t>jrbarne2:</t>
        </r>
        <r>
          <rPr>
            <sz val="9"/>
            <color indexed="81"/>
            <rFont val="Tahoma"/>
            <family val="2"/>
          </rPr>
          <t xml:space="preserve">
30 MW or less. Existing tier so no new impoundments.</t>
        </r>
      </text>
    </comment>
    <comment ref="M86" authorId="1">
      <text>
        <r>
          <rPr>
            <b/>
            <sz val="9"/>
            <color indexed="81"/>
            <rFont val="Tahoma"/>
            <family val="2"/>
          </rPr>
          <t>jrbarne2:</t>
        </r>
        <r>
          <rPr>
            <sz val="9"/>
            <color indexed="81"/>
            <rFont val="Tahoma"/>
            <family val="2"/>
          </rPr>
          <t xml:space="preserve">
Tidal, wave, and ocean thermal.</t>
        </r>
      </text>
    </comment>
    <comment ref="Q86" authorId="4">
      <text>
        <r>
          <rPr>
            <b/>
            <sz val="8"/>
            <color indexed="81"/>
            <rFont val="Tahoma"/>
            <family val="2"/>
          </rPr>
          <t>Justin Barnes :</t>
        </r>
        <r>
          <rPr>
            <sz val="8"/>
            <color indexed="81"/>
            <rFont val="Tahoma"/>
            <family val="2"/>
          </rPr>
          <t xml:space="preserve">
2013; adjusted annually for inflation.</t>
        </r>
      </text>
    </comment>
    <comment ref="A87" authorId="1">
      <text>
        <r>
          <rPr>
            <b/>
            <sz val="9"/>
            <color indexed="81"/>
            <rFont val="Tahoma"/>
            <family val="2"/>
          </rPr>
          <t>jrbarne2:</t>
        </r>
        <r>
          <rPr>
            <sz val="9"/>
            <color indexed="81"/>
            <rFont val="Tahoma"/>
            <family val="2"/>
          </rPr>
          <t xml:space="preserve">
• Tier 1 = New Renewables
• Tier 2 = Existing Renewables (constant 880 MW throughout RPS period)
• There is a voluntary goal within Tier 1 of 500 MW capacity from non-wind by 1/1/2015.
• Munis and co-ops that do not offer customer choice are not obligated to meet the RPS.   
• The % of load covered does not include the effects of the exemption for large customers served at transmission voltage (effective for 2008).  The 2008 report from ERCOT states that a total of 93 customers have opted-out, but information related to associated load subtractions remains confidential. 
• There is also a target of reaching 10,000 MW of renewable energy capacity by 2025.
• Non-wind resources installed after 09/01/2005 receive double credit under the standard, referred to as a compliance premium. The number of compliance premiums retired to meet the standard during any given year are added to the compliance requirement (calculated by the PUCT annually as a MWh number) for the following year. </t>
        </r>
      </text>
    </comment>
    <comment ref="F87" authorId="1">
      <text>
        <r>
          <rPr>
            <b/>
            <sz val="9"/>
            <color indexed="81"/>
            <rFont val="Tahoma"/>
            <family val="2"/>
          </rPr>
          <t>jrbarne2:</t>
        </r>
        <r>
          <rPr>
            <sz val="9"/>
            <color indexed="81"/>
            <rFont val="Tahoma"/>
            <family val="2"/>
          </rPr>
          <t xml:space="preserve">
Double credit only for facilities certified after 09/01/2005.</t>
        </r>
      </text>
    </comment>
    <comment ref="G87" authorId="1">
      <text>
        <r>
          <rPr>
            <b/>
            <sz val="9"/>
            <color indexed="81"/>
            <rFont val="Tahoma"/>
            <family val="2"/>
          </rPr>
          <t>jrbarne2:</t>
        </r>
        <r>
          <rPr>
            <sz val="9"/>
            <color indexed="81"/>
            <rFont val="Tahoma"/>
            <family val="2"/>
          </rPr>
          <t xml:space="preserve">
Double credit only for facilities certified after 09/01/2005.</t>
        </r>
      </text>
    </comment>
    <comment ref="H87" authorId="1">
      <text>
        <r>
          <rPr>
            <b/>
            <sz val="9"/>
            <color indexed="81"/>
            <rFont val="Tahoma"/>
            <family val="2"/>
          </rPr>
          <t>jrbarne2:</t>
        </r>
        <r>
          <rPr>
            <sz val="9"/>
            <color indexed="81"/>
            <rFont val="Tahoma"/>
            <family val="2"/>
          </rPr>
          <t xml:space="preserve">
Double credit only for facilities certified after 09/01/2005.</t>
        </r>
      </text>
    </comment>
    <comment ref="I87" authorId="1">
      <text>
        <r>
          <rPr>
            <b/>
            <sz val="9"/>
            <color indexed="81"/>
            <rFont val="Tahoma"/>
            <family val="2"/>
          </rPr>
          <t>jrbarne2:</t>
        </r>
        <r>
          <rPr>
            <sz val="9"/>
            <color indexed="81"/>
            <rFont val="Tahoma"/>
            <family val="2"/>
          </rPr>
          <t xml:space="preserve">
No detailed definition. Double credit only for facilities certified after 09/01/2005.</t>
        </r>
      </text>
    </comment>
    <comment ref="J87" authorId="1">
      <text>
        <r>
          <rPr>
            <b/>
            <sz val="9"/>
            <color indexed="81"/>
            <rFont val="Tahoma"/>
            <family val="2"/>
          </rPr>
          <t>jrbarne2:</t>
        </r>
        <r>
          <rPr>
            <sz val="9"/>
            <color indexed="81"/>
            <rFont val="Tahoma"/>
            <family val="2"/>
          </rPr>
          <t xml:space="preserve">
No restrictions. Double credit only for facilities certified after 09/01/2005.</t>
        </r>
      </text>
    </comment>
    <comment ref="K87" authorId="1">
      <text>
        <r>
          <rPr>
            <b/>
            <sz val="9"/>
            <color indexed="81"/>
            <rFont val="Tahoma"/>
            <family val="2"/>
          </rPr>
          <t>jrbarne2:</t>
        </r>
        <r>
          <rPr>
            <sz val="9"/>
            <color indexed="81"/>
            <rFont val="Tahoma"/>
            <family val="2"/>
          </rPr>
          <t xml:space="preserve">
Double credit only for facilities certified after 09/01/2005.</t>
        </r>
      </text>
    </comment>
    <comment ref="L87" authorId="1">
      <text>
        <r>
          <rPr>
            <b/>
            <sz val="9"/>
            <color indexed="81"/>
            <rFont val="Tahoma"/>
            <family val="2"/>
          </rPr>
          <t>jrbarne2:</t>
        </r>
        <r>
          <rPr>
            <sz val="9"/>
            <color indexed="81"/>
            <rFont val="Tahoma"/>
            <family val="2"/>
          </rPr>
          <t xml:space="preserve">
Double credit only for facilities certified after 09/01/2005.</t>
        </r>
      </text>
    </comment>
    <comment ref="M87" authorId="1">
      <text>
        <r>
          <rPr>
            <b/>
            <sz val="9"/>
            <color indexed="81"/>
            <rFont val="Tahoma"/>
            <family val="2"/>
          </rPr>
          <t>jrbarne2:</t>
        </r>
        <r>
          <rPr>
            <sz val="9"/>
            <color indexed="81"/>
            <rFont val="Tahoma"/>
            <family val="2"/>
          </rPr>
          <t xml:space="preserve">
Tidal, wave, and ocean thermal. Double credit only for facilities certified after 09/01/2005.</t>
        </r>
      </text>
    </comment>
    <comment ref="P87" authorId="1">
      <text>
        <r>
          <rPr>
            <b/>
            <sz val="9"/>
            <color indexed="81"/>
            <rFont val="Tahoma"/>
            <family val="2"/>
          </rPr>
          <t>jrbarne2:</t>
        </r>
        <r>
          <rPr>
            <sz val="9"/>
            <color indexed="81"/>
            <rFont val="Tahoma"/>
            <family val="2"/>
          </rPr>
          <t xml:space="preserve">
Renewable resources that are less than 10MW and placed in service prior to 9/1/1999 are also eligible as new. The multiplier for non-wind resources uses a different date (09/01/2005) as the cut-off for commercial operation, and only applies a multiplier to energy production which takes place after 12/31/2007.</t>
        </r>
      </text>
    </comment>
    <comment ref="R87" authorId="1">
      <text>
        <r>
          <rPr>
            <b/>
            <sz val="9"/>
            <color indexed="81"/>
            <rFont val="Tahoma"/>
            <family val="2"/>
          </rPr>
          <t>jrbarne2:</t>
        </r>
        <r>
          <rPr>
            <sz val="9"/>
            <color indexed="81"/>
            <rFont val="Tahoma"/>
            <family val="2"/>
          </rPr>
          <t xml:space="preserve">
• 2.0 for non-wind.  The PUCT has elected to award a "compliance premium" for each non-wind REC generated after 12/31/2007. Compliance premiums are functionally equivalent to a REC for RPS compliance purposes and may only be awarded to non-wind facilities that were installed and certified by the PUCT after 9/1/2005. This method effectively doubles the compliance value of electricity generated by renewable resources other than wind. </t>
        </r>
      </text>
    </comment>
    <comment ref="I88" authorId="1">
      <text>
        <r>
          <rPr>
            <b/>
            <sz val="9"/>
            <color indexed="81"/>
            <rFont val="Tahoma"/>
            <family val="2"/>
          </rPr>
          <t>jrbarne2:</t>
        </r>
        <r>
          <rPr>
            <sz val="9"/>
            <color indexed="81"/>
            <rFont val="Tahoma"/>
            <family val="2"/>
          </rPr>
          <t xml:space="preserve">
No detailed definition.</t>
        </r>
      </text>
    </comment>
    <comment ref="J88" authorId="1">
      <text>
        <r>
          <rPr>
            <b/>
            <sz val="9"/>
            <color indexed="81"/>
            <rFont val="Tahoma"/>
            <family val="2"/>
          </rPr>
          <t>jrbarne2:</t>
        </r>
        <r>
          <rPr>
            <sz val="9"/>
            <color indexed="81"/>
            <rFont val="Tahoma"/>
            <family val="2"/>
          </rPr>
          <t xml:space="preserve">
No restrictions.</t>
        </r>
      </text>
    </comment>
    <comment ref="M88" authorId="1">
      <text>
        <r>
          <rPr>
            <b/>
            <sz val="9"/>
            <color indexed="81"/>
            <rFont val="Tahoma"/>
            <family val="2"/>
          </rPr>
          <t>jrbarne2:</t>
        </r>
        <r>
          <rPr>
            <sz val="9"/>
            <color indexed="81"/>
            <rFont val="Tahoma"/>
            <family val="2"/>
          </rPr>
          <t xml:space="preserve">
Tidal, wave, and ocean thermal.</t>
        </r>
      </text>
    </comment>
    <comment ref="A89" authorId="1">
      <text>
        <r>
          <rPr>
            <b/>
            <sz val="9"/>
            <color indexed="81"/>
            <rFont val="Tahoma"/>
            <family val="2"/>
          </rPr>
          <t>jrbarne2:</t>
        </r>
        <r>
          <rPr>
            <sz val="9"/>
            <color indexed="81"/>
            <rFont val="Tahoma"/>
            <family val="2"/>
          </rPr>
          <t xml:space="preserve">
• No Tiers.  No secondary utilties.
• Penalty ($/MWh) for non-compliance adjusted annually for inflation.  Would be ~$51.80/MWh as of April 2009 but this is not really an issue at this point because compliance doesn't begin until 2012. </t>
        </r>
      </text>
    </comment>
    <comment ref="G89" authorId="1">
      <text>
        <r>
          <rPr>
            <b/>
            <sz val="9"/>
            <color indexed="81"/>
            <rFont val="Tahoma"/>
            <family val="2"/>
          </rPr>
          <t>jrbarne2:</t>
        </r>
        <r>
          <rPr>
            <sz val="9"/>
            <color indexed="81"/>
            <rFont val="Tahoma"/>
            <family val="2"/>
          </rPr>
          <t xml:space="preserve">
DG must be 5 MW or less in order to claim the double credit.</t>
        </r>
      </text>
    </comment>
    <comment ref="I89" authorId="1">
      <text>
        <r>
          <rPr>
            <b/>
            <sz val="9"/>
            <color indexed="81"/>
            <rFont val="Tahoma"/>
            <family val="2"/>
          </rPr>
          <t>jrbarne2:</t>
        </r>
        <r>
          <rPr>
            <sz val="9"/>
            <color indexed="81"/>
            <rFont val="Tahoma"/>
            <family val="2"/>
          </rPr>
          <t xml:space="preserve">
Biomass energy" includes: (i) Organic by-products of pulping and the wood manufacturing process; (ii) animal manure; (iii)  solid organic fuels from wood; (iv) forest or field residues; (v) untreated wooden demolition or construction debris; (vi) food waste and food processing residuals; (vii) liquors derived from algae; (viii) dedicated energy crops; and (ix) yard waste. It does not include:(i) Wood pieces that have
been  treated  with  chemical  preservatives  such  as  creosote, pentachlorophenol, or copper-chrome-arsenic; (ii) wood from old growth forests; or (iii) municipal solid waste.
</t>
        </r>
      </text>
    </comment>
    <comment ref="J89" authorId="1">
      <text>
        <r>
          <rPr>
            <b/>
            <sz val="9"/>
            <color indexed="81"/>
            <rFont val="Tahoma"/>
            <family val="2"/>
          </rPr>
          <t>jrbarne2:</t>
        </r>
        <r>
          <rPr>
            <sz val="9"/>
            <color indexed="81"/>
            <rFont val="Tahoma"/>
            <family val="2"/>
          </rPr>
          <t xml:space="preserve">
Facility efficiency improvments after 03/31/1999 and no new diversions or impoundments. Must be located in Pacific NW.  </t>
        </r>
      </text>
    </comment>
    <comment ref="M89" authorId="1">
      <text>
        <r>
          <rPr>
            <b/>
            <sz val="9"/>
            <color indexed="81"/>
            <rFont val="Tahoma"/>
            <family val="2"/>
          </rPr>
          <t>jrbarne2:</t>
        </r>
        <r>
          <rPr>
            <sz val="9"/>
            <color indexed="81"/>
            <rFont val="Tahoma"/>
            <family val="2"/>
          </rPr>
          <t xml:space="preserve">
Tidal, wave, and ocean thermal.</t>
        </r>
      </text>
    </comment>
    <comment ref="P89" authorId="1">
      <text>
        <r>
          <rPr>
            <b/>
            <sz val="9"/>
            <color indexed="81"/>
            <rFont val="Tahoma"/>
            <family val="2"/>
          </rPr>
          <t>jrbarne2:</t>
        </r>
        <r>
          <rPr>
            <sz val="9"/>
            <color indexed="81"/>
            <rFont val="Tahoma"/>
            <family val="2"/>
          </rPr>
          <t xml:space="preserve">
RE from resources other than fresh water that commence operation after 3/31/99 is eligible to meet the RES. Additionally, incremental electricity produced as a result of efficiency improvements completed after 3/31/99 to hydroelectric generation projects is also eligible under certain conditions. 
A separate date (after 12/31/2005) is used to determine eligibility for the 1.2 compliance multiplier related to the use of an approved apprenticeship program in project development.
Beginning in 2016 certain "qualified biomass resources" placed in service prior to March 31, 1999 will be permitted to qualify for the standard. There look to be a total of 3 existing biomass facilities that meet the amended requirements. Use of RECs associated with these facilities is limited to the utility owner or utility purchaser of power from an industrial biomass generator connected at transmission voltage. </t>
        </r>
      </text>
    </comment>
    <comment ref="R89" authorId="1">
      <text>
        <r>
          <rPr>
            <b/>
            <sz val="9"/>
            <color indexed="81"/>
            <rFont val="Tahoma"/>
            <family val="2"/>
          </rPr>
          <t>jrbarne2:</t>
        </r>
        <r>
          <rPr>
            <sz val="9"/>
            <color indexed="81"/>
            <rFont val="Tahoma"/>
            <family val="2"/>
          </rPr>
          <t xml:space="preserve">
• 1.2 for eligible RE from a facility that began operation after 12/31/05 where the developer used an approved apprenticeship program during facility construction.
• 2.0 for energy and/or RECs from DG facilities &lt; 5 MW in size.</t>
        </r>
      </text>
    </comment>
    <comment ref="A90" authorId="1">
      <text>
        <r>
          <rPr>
            <b/>
            <sz val="9"/>
            <color indexed="81"/>
            <rFont val="Tahoma"/>
            <family val="2"/>
          </rPr>
          <t>jrbarne2:</t>
        </r>
        <r>
          <rPr>
            <sz val="9"/>
            <color indexed="81"/>
            <rFont val="Tahoma"/>
            <family val="2"/>
          </rPr>
          <t xml:space="preserve">
• The target is 10% of all electric energy consumed in the state supplied by RE rather than 10% of each utility's electricity sales.  
• Each utility has a different baseline %.  Baseline starting percentage based on the individual utility's average RE percentage for 2001, 2002 and 2003.  According to PSC Annual RPS reports the aggregate baseline percentage is 3.55%.
• From their respective baselines, utilities must increase their RE % by at least 2% by 2010 (and maintain this level) and by 6% above the baseline in 2015 and thereafter. Thus the annual aggregate benchmarks are 3.55% for 2006-2009, 5.55% for 2010-2014, and 9.55% for 2015 and thereafter
• Thermal resources that displace conventional electricity are now eligible.  This could include solar water heating, solar lighting, geothermal, biogas, etc. as long as the displacement is measurable and verifiable.   
• Annual retail sales is calculated as the average of the electric provider's retail electric sales in the state during the prior 3 years.</t>
        </r>
      </text>
    </comment>
    <comment ref="I90" authorId="1">
      <text>
        <r>
          <rPr>
            <b/>
            <sz val="9"/>
            <color indexed="81"/>
            <rFont val="Tahoma"/>
            <family val="2"/>
          </rPr>
          <t>jrbarne2:</t>
        </r>
        <r>
          <rPr>
            <sz val="9"/>
            <color indexed="81"/>
            <rFont val="Tahoma"/>
            <family val="2"/>
          </rPr>
          <t xml:space="preserve">
Energy from wood or plant material or residue, biological waste, crops grown for use as a resource or landfill gases. Plasma arc gasification, densified fuel pellets made of waste material that is not garbage, and pyrolysis of organic or waste material are also eligible. These are separate line items not addressed under the general definition of biomass. Biomass does not include garbage, or nonvegetation-based industrial, commercial or household waste.  </t>
        </r>
      </text>
    </comment>
    <comment ref="J90" authorId="1">
      <text>
        <r>
          <rPr>
            <b/>
            <sz val="9"/>
            <color indexed="81"/>
            <rFont val="Tahoma"/>
            <family val="2"/>
          </rPr>
          <t>jrbarne2:</t>
        </r>
        <r>
          <rPr>
            <sz val="9"/>
            <color indexed="81"/>
            <rFont val="Tahoma"/>
            <family val="2"/>
          </rPr>
          <t xml:space="preserve">
All hydropower facilities of less than 60 MW are eligible. Large (60 MW or larger) projects are only eligible if placed in service on or after 12/31/2010, and then only beginning 12/31/2015. Large hydropower projects located in Manitoba, Canada must meet certain other additional restrictions in order to qualify under the standard. </t>
        </r>
      </text>
    </comment>
    <comment ref="M90" authorId="1">
      <text>
        <r>
          <rPr>
            <b/>
            <sz val="9"/>
            <color indexed="81"/>
            <rFont val="Tahoma"/>
            <family val="2"/>
          </rPr>
          <t>jrbarne2:</t>
        </r>
        <r>
          <rPr>
            <sz val="9"/>
            <color indexed="81"/>
            <rFont val="Tahoma"/>
            <family val="2"/>
          </rPr>
          <t xml:space="preserve">
Tidal or wave.</t>
        </r>
      </text>
    </comment>
    <comment ref="P90" authorId="1">
      <text>
        <r>
          <rPr>
            <b/>
            <sz val="9"/>
            <color indexed="81"/>
            <rFont val="Tahoma"/>
            <family val="2"/>
          </rPr>
          <t xml:space="preserve">jrbarne2:
</t>
        </r>
        <r>
          <rPr>
            <sz val="9"/>
            <color indexed="81"/>
            <rFont val="Tahoma"/>
            <family val="2"/>
          </rPr>
          <t>Date refers to earliest placed in service date for hydropower with a capacity of of 60 MW or greater. This generation is not eligible for inclusion under the standard until 12/31/2015.</t>
        </r>
        <r>
          <rPr>
            <b/>
            <sz val="9"/>
            <color indexed="81"/>
            <rFont val="Tahoma"/>
            <family val="2"/>
          </rPr>
          <t xml:space="preserve">
</t>
        </r>
        <r>
          <rPr>
            <sz val="9"/>
            <color indexed="81"/>
            <rFont val="Tahoma"/>
            <family val="2"/>
          </rPr>
          <t xml:space="preserve">
Other than under the restriction above, existing generation is eligible, but only the incremental generation from facilities placed in service prior to 1/1/2004 due to capacity improvements that were made after 1/1/2004 is eligible to receive renewable resource credits (RRCs). Any existing generation that does not meet this additional hurdle is counted as baseline generation and cannot be used to generate RRCs.
 </t>
        </r>
      </text>
    </comment>
    <comment ref="Q90" authorId="0">
      <text>
        <r>
          <rPr>
            <b/>
            <sz val="8"/>
            <color indexed="81"/>
            <rFont val="Tahoma"/>
            <family val="2"/>
          </rPr>
          <t>matthew mowers:</t>
        </r>
        <r>
          <rPr>
            <sz val="8"/>
            <color indexed="81"/>
            <rFont val="Tahoma"/>
            <family val="2"/>
          </rPr>
          <t xml:space="preserve">
$5000 to $500,000 fine</t>
        </r>
      </text>
    </comment>
  </commentList>
</comments>
</file>

<file path=xl/sharedStrings.xml><?xml version="1.0" encoding="utf-8"?>
<sst xmlns="http://schemas.openxmlformats.org/spreadsheetml/2006/main" count="139" uniqueCount="111">
  <si>
    <t>Missouri</t>
  </si>
  <si>
    <t>Montana</t>
  </si>
  <si>
    <t>New Jersey</t>
  </si>
  <si>
    <t>New Hampshire</t>
  </si>
  <si>
    <t>New Mexico</t>
  </si>
  <si>
    <t>Nevada</t>
  </si>
  <si>
    <t>Massachusetts</t>
  </si>
  <si>
    <t>New York</t>
  </si>
  <si>
    <t>North Carolina</t>
  </si>
  <si>
    <t>Ohio</t>
  </si>
  <si>
    <t>Oregon</t>
  </si>
  <si>
    <t>Pennsylvania</t>
  </si>
  <si>
    <t>Rhode Island</t>
  </si>
  <si>
    <t>Texas</t>
  </si>
  <si>
    <t>Washington</t>
  </si>
  <si>
    <t>Wisconsin</t>
  </si>
  <si>
    <t>Eligible Renewables</t>
  </si>
  <si>
    <t>CSP</t>
  </si>
  <si>
    <t>Arizona</t>
  </si>
  <si>
    <t>California</t>
  </si>
  <si>
    <t>Colorado</t>
  </si>
  <si>
    <t>Connecticut</t>
  </si>
  <si>
    <t>Delaware</t>
  </si>
  <si>
    <t>Illinois</t>
  </si>
  <si>
    <t>Iowa</t>
  </si>
  <si>
    <t>Maine</t>
  </si>
  <si>
    <t>Maryland</t>
  </si>
  <si>
    <t>Michigan</t>
  </si>
  <si>
    <t>Minnesota</t>
  </si>
  <si>
    <t>State (Notes as comments)</t>
  </si>
  <si>
    <t>Tier</t>
  </si>
  <si>
    <t>Duration (years)</t>
  </si>
  <si>
    <t>Existing RE Allowed (%)</t>
  </si>
  <si>
    <t>Landfill Gas</t>
  </si>
  <si>
    <t>Geothermal</t>
  </si>
  <si>
    <t>Hydro</t>
  </si>
  <si>
    <t>Biomass</t>
  </si>
  <si>
    <t>Wind</t>
  </si>
  <si>
    <t>Memo Notes and Updates</t>
  </si>
  <si>
    <t>Target RPS (%)</t>
  </si>
  <si>
    <t>Customer Sited (%)</t>
  </si>
  <si>
    <t>Starting RPS (%)</t>
  </si>
  <si>
    <t>Yearly Fractional Goals</t>
  </si>
  <si>
    <t>North Dakota</t>
  </si>
  <si>
    <t>South Dakota</t>
  </si>
  <si>
    <t>Utah</t>
  </si>
  <si>
    <t>Vermont</t>
  </si>
  <si>
    <t>Virginia</t>
  </si>
  <si>
    <t>Load Covered (%)</t>
  </si>
  <si>
    <t>Yearly Capacity Goals (MW)</t>
  </si>
  <si>
    <t>04/10/09 - Revised to clarify that DTE and Consumer's new capacity obligations are not exclusive of % requirements.  Production from new facilities counts for % obligation, thus these are not separate tiers.</t>
  </si>
  <si>
    <t xml:space="preserve">04/06/09 - Removed mention of conditional RPS for IPL based on IPL's application to the IUB approval to build a 630 MW coal-fired power plant.  IPL has canceled there plans so an expansion of the RPS via this mechanism is no longer a possibility. </t>
  </si>
  <si>
    <t>District of Columbia</t>
  </si>
  <si>
    <t>Hawaii</t>
  </si>
  <si>
    <t>Penalty or ACP ($/MWh)</t>
  </si>
  <si>
    <r>
      <t>RPS Type</t>
    </r>
    <r>
      <rPr>
        <b/>
        <sz val="10"/>
        <rFont val="Verdana"/>
        <family val="2"/>
      </rPr>
      <t xml:space="preserve"> (Primary, etc.)</t>
    </r>
  </si>
  <si>
    <t>New RE Date (mm/dd/yyyy)</t>
  </si>
  <si>
    <t>Contact: Justin Barnes                                North Carolina Solar Center  justin_barnes@ncsu.edu                              (919) 513-0792 http://www.dsireusa.org</t>
  </si>
  <si>
    <t xml:space="preserve"> Start Year (yyyy)</t>
  </si>
  <si>
    <t xml:space="preserve"> Target Year (yyyy)</t>
  </si>
  <si>
    <t>Starting Mandate (MW)</t>
  </si>
  <si>
    <t>Target Mandate (MW)</t>
  </si>
  <si>
    <t>Credit Multipliers</t>
  </si>
  <si>
    <t xml:space="preserve">Yes </t>
  </si>
  <si>
    <t>No</t>
  </si>
  <si>
    <t>Kansas</t>
  </si>
  <si>
    <t xml:space="preserve">06/09/09 - Added compliance years 2016 - 2025 to schedule as a result of May 2009 amendments.  Schedule through 2015 unchanged, but solar portion increases from 5% to 6% of total beginning in 2016. Total obligation changed from 20% in 2015 to 20% for 2015 - 2019, 22% for 2020 - 2024, and 25% for 2025 and thereafter. </t>
  </si>
  <si>
    <t>07/27/09 - Revised compliance schedule for H.B. 1464. The revision increases the 2020 target (formerly the last compliance year listed) from 20% to 25%, extends the 25% target through 2029, and adds a 40% target for 2030.  Also revised notes to describe sunset of EE counting under the RPS in 2015.  EE will have a separate standard.  04/24/09 - Added Hawaii into spreadsheet.</t>
  </si>
  <si>
    <t>Distributed PV</t>
  </si>
  <si>
    <t>Centralized PV</t>
  </si>
  <si>
    <t>Ocean</t>
  </si>
  <si>
    <t>306 GWh</t>
  </si>
  <si>
    <t>442 GWh</t>
  </si>
  <si>
    <t>596 Gwh</t>
  </si>
  <si>
    <t>West Virginia</t>
  </si>
  <si>
    <t>Oklahoma</t>
  </si>
  <si>
    <t>Voluntary Goals (Details not included here)</t>
  </si>
  <si>
    <t xml:space="preserve">10% by 2015 </t>
  </si>
  <si>
    <t>20% by 2025</t>
  </si>
  <si>
    <t>15% of base year (2007) sales by 2025</t>
  </si>
  <si>
    <t>25% by 2025</t>
  </si>
  <si>
    <t>15% by 2015</t>
  </si>
  <si>
    <t xml:space="preserve">06/30/10 - Rules adopted defining the allocation of the 20 MW (AC) PV by 2020 standard (details in general state and multiplier notes).   Allocations are as follows: PGE (10.9MW), Pacific Power (8.7MW), Idaho Power (0.5MW). PGE and Pacific Power are subject to the Primary RPS while Idaho Power is subject to the Secondary RPS.            03/25/10 - Revised notes for biomass eligibility and new renewables date to include new exceptions to general rules. All MSW now eligible with limitations (avg. MW) depending on in-service date. Pre-1995 biomass eligible for compliance in 2026 and beyond. Separate bill expanded pre-1995 hydroelectric eligibility to include some non-utility owned capacity. Also added information on IOU double credit multiplier for 500kW-5MW PV systems in service by Jan. 1, 2016.                       01/04/10 - added ACP specified for 2011 ($50/MWh) for IOUs and electricity service suppliers. PUC rate applies to all primary RPS utilities, and one secondary RPS utility.  Consumer-owned utilities set their own ACP rates.                                                   08/31/09 - added section to notes describing 20 MW-AC PV (500 kW - 5 MW per system) by 2020 requirement for IOUs.  Thus far this detail is not included in schedule as it does not correspond to existing RPS structure, but this can be revisited as necessary.               04/24/09 - revised ACP comments to indicate direction of current discussion taking place. </t>
  </si>
  <si>
    <t xml:space="preserve">No </t>
  </si>
  <si>
    <t>04/11/11 - Added a note in the New RE Date field to indicate that while all existing resources qualify, new hydropower facilities installed on or after May 28, 2009 are governed by a size limitation of 10 MW whereas existing hydropower resources are not.   12/01/10 - Revised general notes, load covered, and annual requirements per newly adopted regulations. The rules notably allow for the conversion of RECs into capacity (the basis for the standard) using resource capacity factors, but owned, leased, or long-term PPA's are accounted for at nameplate capacity. Added comments to each annual % requirement field with an estimate of nameplate capacity required based on 20-yr Kansas peak load forecasts. 06/09/09 - Completely new entry for RPS enacted in May 2009. Standard is 10% by 2011 and 20% by 2020.</t>
  </si>
  <si>
    <t>Indiana</t>
  </si>
  <si>
    <t>10% by 2025</t>
  </si>
  <si>
    <t>08/01/11 Added notes to the State Notes field to indicate that certain fuel cells now qualify for meeting the solar tier (Tier II) of the RPS as a result of amendments made by S.B. 124 enacted in July 2011. Also added brief notes to the Eligible Renewables fields. 04/27/11 - Removed information on the Secondary RPS (separate standard applied to SOS contracts entered from 2005 and 2006). The grandfathering provisions for these contracts have now expired so a separate compliance schedule (S2) no longer exists.     07/31/10 - Standard expanded from 20% by 2020 to 25% by 2025 and PV carve-out increased from 2.005% by 2020 to 3.5% by 2025. PV carve-out schedule has also been accelerated in early years; SACPs have been increased by $150/MWh to $400 for first use, $450 for second use, and $500, for third use; and a 10% multiplier has been added for in-state solar and wind with at least 50% Delaware-sourced components or 75% Delaware installation workforce. Also, municipal utilities and electric coops are now only exempt from the standard if they develop a comparable self-directed RPS by 2013. 08/27/09 - Revised load covered data for S1 and S2 per numbers from DE PSC.  Revised numbers include actual industrial exemptions from 2007-2008 compliance year and use a 2009 Delmarva SOS (S2) percentage of 33%. S2 will sunset in 2010 as existing 2005 and 2006 SOS contracts expire.                                                   07/24/09 - Revised annual compliance schedule by pushing it back one year in keeping with methodology for other states with mid-year compliance deadlines (e.g., NJ, PA), which refer to the year the period ends.  The state of DE still refers to compliance years by the year in which they begin.                                               04/03/09 - Corrected error in secondary RPS (Schedule 2) Tier I compliance percentage for 2010. Total compliance % was indicated as 6% but should have been 5%. Correcting the error reduced Tier I (2010) from 4.892% to 3.892%. Added comment indicating rationale for load covered %.</t>
  </si>
  <si>
    <t>08/31/11 - Updated annual compliance percentages for the solar carve-out (Tier III) per newly enacted legislation (B19-10). The standard has increased from 0.4% by 2020 to 2.5% by 2023. The 2020 compliance requirement is 1.58%. Since the solar carve-out is part of the Tier I resource standard, other Tier I requirements have correspondingly been lowered. SACP levels now decline over time but remain at the current level of $500/MWh through 2016. Solar facilities also now limited to in-District facilities (or located on a D.C. distribution feeder) of 5 MW or less.                                4/24/2009 - Added DC into spreadsheet.</t>
  </si>
  <si>
    <t>20% by 2017</t>
  </si>
  <si>
    <t>09/28/11 - Added a comment to the ACP field noting that the PUC may set an administrative penalty for non-compliance, the amount of which may not exceed the estimated costs of compliance. 04/08/11 - Added notes to the Eligible Renewables field detailing the eligibility of facilities that use mixed municipal solid waste as fuel.        06/09/09 - Revised general notes to indicate that up to 1% solar is now eligible under the former "wind-only" carve-out for Xcel.  Thus Tier II is now 25% (total) with at least 24% from wind and up to 1% from solar.  This is essentially an eligibility change so it does not affect the % requirements.</t>
  </si>
  <si>
    <t xml:space="preserve">11/23/11 - Revised the annual % requirements to reflect the fact that the CST target established under the 2010-2015 CST Operating Plan differs (~106,000 MWh lower) from the anticipated target defined in the April 2010 order which established the annual requirements for the overall 2015 target. The overall 2015 MWh target has been maintained, and the Main Tier % requirements have been adjusted to pick up the shortfall from the lower CST target.  04/11/11 - Added a note the Eligible Renewables section indicating that the Maintenance Resource designation for existing hydroelectric facilities is limited to in-state, run-of-river facilities of 5 MW or less. Maintenance Resources are eligible for financial incentives that are  necessary to keep an existing facility in commercial operation. 04/28/10 - Updated for new PSC order defining CST targets through 2015. New numbers put CST at 7% of total incremental MWh obligation, which is equivalent to 0.5673% of the total load covered by the RPS. For load covered, although NYSERDA only collects money from IOUs the standard is for all sales of electricity within NY. NYSERDA separates out LIPA's share (~15.3%) in calculating the annual MWh targets, which reduces the load covered to 84.7%.                                                         02/01/10 - Updated sheet for revised standard of 30% by 2015 which replaces prior standard of 25% by 2013. All annual compliance requirements have been updated using NYSERDA's Mid-Term Report describing the impacts of an expansion. Load covered % is uncertain at present as NYSERDA's numbers include LIPA and it is unclear at this time what is included in the revised load forecast numbers that the 30% standard is based upon. May need future revision.                         04/22/09 - added detail to notes describing ultimate target to further clarify that it does not include EO 111 (0.19%) or the voluntary (1%) green power marketing target. </t>
  </si>
  <si>
    <t xml:space="preserve">03/09/12 - Updated the definition of qualifying biomass resources per new legislation (ESB 5575). Also updated the New Renewables date to reflect an exception for certain existing biomass facilities beginning in 2016. Change also resulted from ESB 5575.       04/24/09 - Added note to indicate best guess for current ACP, as adjusted for inflation. </t>
  </si>
  <si>
    <t xml:space="preserve">04/05/12 - Added note to eligible technology fields for biomass and landfill gas indicating that effective March 27, 2012 biomethane delivered to a natural gas pipeline no longer qualifies, although biomethane produced and used on-site continues to qualify. 01/06/12 - Updated state notes to indicate the compliance requirement formula established by the CPUC in December 2011. The schedule defined by the CPUC corresponds to the straight-line increase schedule used in the fields detailing annual % compliance requirements so it has not resulted in changes to those numbers. 04/26/11 - Updated for the enactment of SBX1-2 establishing a standard of 20% by 2013, 25% by 2016, and 33% by 2020 requirement for retail sellers (IOUs, CCAs, Direct Access providers) and publicly owned utilities. In addition to establishing a statutory authority for the 33% by 2020 standard, the new legislation addresses the issue of compliance with unbundled RECs, utility ownership of RPS facilities, applies the new standard to municipal utilities, and makes small changes to hydropower qualification. Also revised fields relating to the qualification of existing resources.  09/30/09 - Revised compliance schedule, notes, and load covered to include the newly enacted 33% by 2020 standard authorized under Executive Order S-21-09, to be implemented by the CA Air Resources Board under their authority to adopt regulations for meeting CA's GHG reduction goals. In addition to extending the previous standard for 10 more years, the EO also applies it to municipal utilities, which were formerly not covered. The yearly fractional goals section uses an equal annual increase towards the 33% target although the EO does not set any interim benchmarks.  </t>
  </si>
  <si>
    <t>04/24/09 - Added noted about exemption for large customers served at transmission voltage in the context of load covered.  Added additional fields to define MW mandate compliance schedule</t>
  </si>
  <si>
    <t>05/22/12 - Revised notes in the New RE Date field to include dates applicable specifically to hydropower (but not generally to all RE). 06/30/10 - Newly enacted legislation offers a 200% multiplier for RE projects of 30 MW or less connected to transmission or distribution lines owned by a cooperative or municipal utility and installed by December 31, 2014. Only available for first 100 MW. Noted this in general multipler column but not technology columns.          03/31/10 - Revised primary schedule (IOUs) to incorporate expansion/revision. General RE requirement increased from 20% by 2020 to 30% by 2020 with interim goals also accelerated. Former solar carve-out of 0.8% is now a DG (30 MW max) carve-out of 3% by 2020, with half from customer-sited resources. In-state multiplier does not apply to DG tier resources.</t>
  </si>
  <si>
    <t xml:space="preserve">05/22/12 - Added greater definition detail in the Resource Eligibility notes for biomass and hydropower and New RE Date notes.  04/11/11 - Corrected Eligible Renewables fields to indicate that Class I facilities are universally permitted to be used to meet the Class II portion of the standard. Also added clarifying notes on this detail. 03/21/11 - Corrected the Existing Renewables % for Tiers 1 and 2. This field erroneously listed 23% in these fields (an artifact of prior versions of the sheet with a slightly different methodology). Both Tiers 1 and 2 allow all existing renewables to qualify up to the ultimate Tier target of 20% and Tier 2 target of 3% in 2020. </t>
  </si>
  <si>
    <t xml:space="preserve">06/14/12 - Updated Tier I and Tier III (solar) annual compliance benchmarks for SB 791, which accelerates of the solar standard from 2013-2020 and pushes up the ultimate 2% solar requirement from 2022 to 2020. The acceleration also has the effect of reducing Tier I compliance requirements from 2013 - 2020. Also updated notes eligible technology notes to describe qualification of geothermal heating and cooling and biomass thermal from new legislation. 09/13/11 - Updated Tier I ACP level, which increased from $20/MWh for 2006-2010 to $40/MWh beginning in 2011 and beyond.   06/01/11 - Revised State Notes and Eligible Technology Notes (biomass) for changes made by SB 690 (waste-to-energy from a Tier II to Tier I resource) and SB 717 which allows solar water heating to qualify for the solar carve-out beginning January 1, 2012.      03/21/11 - Revised State Notes section and Eligible Technologies to indicate Tier 3 is for PV resources only (i.e., CSP does not qualify). This detail was clarified in a recent PSC RPS rule adoption.            08/30/10 - Updated load covered to reflect 2008 compliance statistics. Remaining exemptions amount to roughly 4.15 million MWh, or 6.6% of state load (i.e., load covered was 93.4% for 2008). 06/01/10 - Tier 3 (solar) schedule by revised by S.B. 277 to accelerate annual targets for 2011 - 2016. Increases over former levels range from a 0.01% increase in 2011 (0.04% to 0.05%) to increases of 0.15% in 2015 and 2016 (0.35% to 0.5%) but the ultimate 2.0% by 2022 target remains unchanged. SACP levels were also increased for the 2011 -2016 period, most notably the SACP will remain at $400/MWh through 2014.                                  04/06/09 - Added more notes detailing variable ACP levels for industrial process loads and declining SACP (Tier III) schedule. Filled in applicable ACPs current for 2009. </t>
  </si>
  <si>
    <t>06/22/12 - Updated State Notes with for recently enacted S.B. 315, which allows waste heat energy recovery used to generate electricity to qualify as as renewable and revises the definition of advanced energy resources to include fossil fuel facilities.     05/15/12 - The 2012 non-solar ACP level has been set, increasing the non-solar ACP from $45.93 in 2011 to $47.56 for 2012. Also, S.B. 289 enacted in April 2012 revised the definition of renewable energy to include one cogeneration facility located at a steel mill (now indicated in State Notes). The law takes effect on 07/16/12.  02/07/12 - Updated solar ACP (Tier II) for 2012 compliance year. 05/02/11 - Updated the Tier I ACP from $45 to $45.93. The Tier I ACP is adjusted annually for inflation by the PUCO (mid-late April). 11/30/10 - Updated biomass multiplier notes. The "Burger facility", a biomass/coal cofiring venture reportedly been canceled so the biomass multiplier is likely to go unused. The multiplier was written in such a way that it would likely have only applied to this facility.          09/29/10 - Added further information on variable biomass multiplier expected to apply to one specific biomass/coal co-firing facility (the "Burger" facility, 2 generators of 156 MW apiece). Facility has been certified by PUCO and could have a significant impact on the OH REC market if it operates with a high capacity factor and maintains the required minimum biomass input of 80%. Actual impact will also depend on REC prices in relation to ACP (multiplier= ACP/REC price). 03/31/10 - Updated SACP for 2010 ($50/MWh decline from 2009). 01/31/10 - added note describing possible multiplier for biomass. Left value for this field at 1 because multiplier is written in such a way that it seems to only apply to one specific proposed facility. 04/22/09 - added note to clarify that renewables are eligible to participate in the "advanced energy" standard in addition to the specifically identified renewables portion. Also added details about ACP payments to notes and as comment in the ACP/penalty field.</t>
  </si>
  <si>
    <t>07/30/12 - Updated for S.B. 1925 to revise solar compliance schedule beginning in EY 2014; detail the establishment of a 15-year SACP schedule beginning in EY 2014; describe the basic details of the definition of "connected to the distribution system" in the Eligible Renewables notes; and update the Eligible Renewables notes to incorporate the inclusion of in-state low-impact hydro of 3 MW or less placed in service after July 23, 2012 as a Class I resource. 09/28/11 - Updated the SACP (Tier III) for the June 2011 - May 2012 compliance year (decreased from $675/MWh to $658/MWh). 03/21/11 - Added detail to the State Notes section on the offshore wind carve-out. It remains impossible to devise an annual compliance schedule for the offshore wind portion because the compliance requirements will be based on projected energy production from offshore wind facilities after they are in service.       08/30/10 - Offshore wind carve out of 1,100 MW enacted. BPU must devise % requirements to meet this target although no time line specified. The requirement will be carved-out of the current Class 1 % requirements, reducing it by an equivalent amount. No changes to sheet so far, but added this information to the notes section. 02/01/10 -Updated with revised Tier 3 schedule that is based on GWh production instead of % per recent legislation.  Expect this treatment to be temporary pending further details on how the revision may effect other parts of the standard still based on % requirements.                                                               06/09/09 - revised ACP level for solar (Tier 3, now $693/MWh) to reflect annual reduction with new compliance year (June 1).                                                                      04/10/09 - revised notes for solar (Tier 3) ACPs to fully describe declining 8-year schedule.</t>
  </si>
  <si>
    <t xml:space="preserve">11/05/12 - Made minor modifications to annual percentage compliance requirements based on 2011 PSC RPS report. The 2010 - 2014 requirements were increased by 0.02% (5.55% to 5.57%) and the 2015 requirement was increased by 0.02% (9.55% to 9.57%). 07/29/11 - Updated annual percentage compliance requirements based PSC Annual Reports on RPS progress. These reports specify a baseline percentage of 3.55%, which was formerly listed as 4.125%. Due to the structure of the WI RPS, this affects later year benchmarks as well (i.e., all % revised down by 0.575%). Also updated the notes on hydropower qualification to reflect a new law that allows hydropower facilities of 60 MW or larger placed in service on or after 12/31/2010 to qualify beginning on 12/31/2015.        06/01/10 - Revised description of eligible biomass in technology field (comment). S.B. 273 allows certain organic and waste resources to qualify. Noted in main comment that renewables which displace electricity (e.g., solar water heating, geothermal, biogas, etc.) are also now eligible to generate renewable resource credits (also S.B. 273). </t>
  </si>
  <si>
    <t>12/06/12 Revised the Tier 3 (swine waste) and Tier 4 (poultry waste) compliance schedules to reflect a November 2012 NCUC ruling waiving the 2012 requirements and pushing the overall Tier 4 schedule back by one year. 10/31/10 - Minor clarification on biomass eligibility allows whole tree harvesting to qualify as eligible biomass. Updated biomass note. 09/29/10 - Removed 400% offshore wind multiplier (Primary Tier I, wind) for Duke/UNC pilot project. Project has been canceled. 03/25/10 - Noted credit multiplier for Duke Energy and UNC Chapel Hill offshore wind pilot project. Multiplier is 400% (3 RECs for Duke, 1 for UNC for each MWh of generation) but is limited to the maximum of three turbines allowed for the pilot project.</t>
  </si>
  <si>
    <t>01/11/13 - Updated notes on ACPs to indicate that the rates specified apply to 2013. The 2013 ACP levels established by the NH PUC are identical to the 2012 levels, but will increase in future years in line with increases in the Consumer Price Index.              06/24/12 - Updated for recently enacted SB 218, which modifies annual compliance requirements for all tiers except the solar electric tier, revises ACP levels for all tiers, creates a new tier for useful thermal energy from Class I renewables (now listed as Tier II) and modifies resource definitions for biomass and hydro facilities. 02/07/12 - Updated ACPs for all tiers for 2012 compliance year. 01/31/11 - Updated ACPs for all tiers for 2011 compliance year. 03/31/10 - Updated ACPs for all tiers for 2010 compliance year. 04/10/09 - updated with revised ACP levels for 2009. Edited load covered to reflect June 2008 amendment exempting municipal utilities from standard, which decreased from 100% to 98.2% based on 2007 EIA data.</t>
  </si>
  <si>
    <t xml:space="preserve">01/11/13 - Updated the Yearly Fractional Goals to reflect changes made by a December 2012 rulemaking order. Beginning in 2013 the wind carve-out increased from 20% to 30% and the "other" renewables carve-out decreased from 10% to 5%. These changes also affect the Main Renewables Tier (non-technology specific), reducing it by 5% from 50% to 45% beginning in 2013.        03/21/11 - Revised New Renewables date field to separate out the applicable date for IOUs (07/01/2004) and electric cooperatives (01/01/2008). The sheet formerly listed only the date for IOUs. Also added notes to both fields  to indicate hydro qualification is limited to facilities placed in service after 07/01/2007 in order to qualify.          10/21/09 - Slight revision to notes. Tier IV was revised per the actual wording of the statute to include all non-wind, non-solar RE as opposed to just biomass and geothermal.  Added note to "Existing Renewables" field to indicate that hydro is only eligible if placed in service after July 1, 2007. </t>
  </si>
  <si>
    <t xml:space="preserve">02/20/13 - Updated the ACP levels for the 2013 compliance year. 02/07/12 - Updated the ACP levels for the 2012 compliance year. 01/31/11 - Updated the ACP levels for the 2011 compliance year. 06/01/10 - New legislation introduced additional non-mandatory wind goals of at least 8,000 MW of installed capacity by 2030, including 5,000 MW from facilities in coastal waters or offshore.         03/31/10 - Updated ACP levels for 2010 compliance year.     07/27/09 - Added information about community RE multiplier of 1.5 enacted as part of L.D. 1075 in June 2009.                        04/06/09 - Updated ACP levels for 2009 compliance year. Notices are issued in Jan. or Feb. each year with updated ACP levels. </t>
  </si>
  <si>
    <t>02/20/13 - Updated the SACP level for 2010/2011 compliance year. 08/29/10 - Revised the Tier I adjustment (required by resource definition changes made in 2009) to reflect a 0.02% increase, the average of the quarterly increases calculated by the PUC over the 2010 compliance year. Will update once a year, entering data once each annual average is available. At each update, the % increase will be applied to the remaining compliance years of the schedule.           03/25/10 - Updated SACP value to correspond to 2008-2009 compliance year. Revised notes on its calculation to more fully describe the formula: 200% X (SREC market value + 20-yr levelized value of rebates received by sellers or SRECs. Revised Tier I annual requirements slightly (inc. 0.026%) for quarterly adjustment for newly designated Tier 1 resources effective June 2009.                   07/27/09 - added note to describe the Tier 1 schedule as a "moving target" effective June 1, 2009.  PUC must adjust the Tier 1 % quarterly to account for newly designated Tier 1 resources.  04/24/09 - added 2007/2008 solar (Tier III) ACP per PA AEPS website. Revised note to indicate how the Tier III ACP process works.  Also added detail to notes about load covered in 2008, 2009, and 2010.</t>
  </si>
  <si>
    <t>02/20/13 - Updated the ACP levels for the 2013 compliance year. 02/07/12 - Updated ACPs for all tiers for 2012 compliance year. 04/12/11 - Added detail in State Notes section indicating that incremental output increases of greater than 10% from existing facilities (pre-1998) are eligible for the new renewables tier (Tier I). 01/31/11 - Updated the ACP levels for the 2011 compliance year.    03/31/10 - Updated the ACP levels for the 2010 compliance year. 07/28/09 - Separate requirement for 90 MW (including 3 MW solar) of long-term contracts by 2013 in State Notes section. For the time being, this requirement is not reflected in the quantitative details.  Adjusting for capacity factor, the solar portion amounts to roughly a 0.3% solar requirement based on expected 2013 retail sales. 04/24/09 - updated ACP level with 2009 ACP, issued January 31 each year.</t>
  </si>
  <si>
    <t>03/18/13 - Revised load covered data and added notes describing the role of the Salt River Project (SRP) in Arizona electricity supply and the effects that its exemption has on the RPS targets.  04/12/11 - Added a date (01/01/1997) to the New RE Date field and noted the exception to this date for certain hydropower resources as a note. Also clarified that wholesale DG (connected at 69 kV or lower) may only be used to meet only 10% of the DG carve-out.</t>
  </si>
  <si>
    <t>02/20/13 - Updated the ACP levels for the 2013 compliance year. 12/06/12 - Revised eligible technology notes for Tier I and Tier II hydropower to reflect a maximum capacity increase from 25 MW to 30 for Tier I hydropower and 5 MW to 7.5 MW for Tier II hydropower. Theses changes took effect November 1, 2012. 09/03/12 Updated the solar compliance schedule to reflect the 2013 obligation determined by the DOER. Also updated the projected future solar compliance obligations to reflect the changes this makes to the schedule based on the DOER solar obligation formula.  02/06/12 - Clarified the description of the SACP for supplier contracts entered into prior to January 1, 2010. For this load, suppliers pay the much lower Tier I ACP rather than the SACP, which makes it likely that a supplier would pay the ACP rather than purchase and retire SRECs for the purpose of meeting the standard. Also added that the 2022 SACP has been set at $347/MWh, which continues the 5% decline of the recently released 10-yr schedule. Also updated the other ACP levels for the 2012 compliance year. 01/06/12 - Revised the ACP/penalty notes for the solar tier (Tier 4) to describe the newly established 10-year forward SACP schedule. The SACP will remain at $550/MWh through 2013, then decline 5% annually for the next 10 years, reaching $365/MWh in 2021. 09/06/11 - Added information to the State Notes and Load Covered fields describing competitive supplier solar carve-out exemptions resulting from the 2010 TransCanada settlement. The settlement exempts competitive supplier contracts entered in before January 1, 2010. All such exemptions disappear by 2015, but solar requirements for 2011 will be roughly 20% lower and requirements for 2012 will be roughly 10% lower than the DOER calculated MWh requirements. 09/01/11 - Updated with actual 2012 solar carve-out compliance requirement of 81,599 SRECs or roughly 0.1630% of load. Also revised future solar carve-out forecast to comport with this determination using the DOER formula for arriving at annual compliance requirements. Adjusted the Tier I compliance % (which includes the carve-out) to account for these changes.        04/08/11 - Added detail to the notes describing hydroelectric eligibility in the Eligible Renewables section. Clarified that Tier I applies to new facilities and Tier II applies to existing facilities. 01/31/11 - The SACP has been reduced from $600 to $550 for 2011 by MA DOER. Also updated ACPs for other tiers to reflect the 2011 compliance year (these are adjusted for inflation annually).     01/02/11 - Revised State Notes section describing how the annual solar compliance obligation is calculated. The calculation now uses actual and projected SREC generation to calculate the MWh solar requirement (formerly based on 2 prior years' calculated solar compliance obligation rather than actual SREC generation.    08/30/10 - Maximum system size for solar carve out has been raised from 2 MW (DC) to 6 MW. Adjusted technology fields and notes. Centralized PV now listed as eligible with comment about limits. 03/31/10 - Updated ACP levels for 2010 compliance year.    02/01/10 - Added new solar carve-out (400 MW) as Tier 4. Used estimated % numbers for annual obligations (described in state notes).  This estimate dictates a standard of roughly 0.9% solar in 2016, which continues at this level for 10 years. As the solar carve-out is a part of the overall Tier 1 standard, the Tier 1 obligations have been adjusted downward to account for the solar tier.  06/09/09 - Minor updates with Final Regulations.  Vintage designation for pre-1998 resources to be considered "new" Class 1 facilities no longer in effect, replaced with provisions for incremental additions and efficiency improvements at existing facilities. Possible customer-sited tier remains unaddressed in Final Rules         04/29/09 - Updated per emergency rules in effect as of March 31, 2009. Removed former Tier 3 (CHP, coal gasification, etc.) as it does not actually include any renewables and added new Tier 3 for existing MSW.</t>
  </si>
  <si>
    <t xml:space="preserve">04/08/11 - Added notes to the Eligible Renewables field pertaining to the eligibility of facilities using municipal solid waste (MSW) as fuel. Traditional MSW incineration is not eligible but thermal depolymerization and pyrolysis of waste resources is eligible. 08/30/10 - Revised load covered again to include Empire District Electric. The Empire exemption and the utility's intentions remain in question but they did participate in rule making. It appears that the exemption is likely limited to the solar portion of the standard. 01/31/10 - Revised load covered numbers and explanatory notes to indicate Empire District Electric's apparent exemption from the RPS based on existing renewable capacity.This decreases load covered from 70.7% to 65.8%. Rules still under development.                                                 04/10/09 - Revised note to provide more detail on entities covered, post-2021 compliance treatment. </t>
  </si>
  <si>
    <t xml:space="preserve">03/18/13 Updated load covered for new % based on 2011 EIA data.       02/20/13 - Updated ACP levels and associated notes to reflect 2011-2012 ACP levels and indicate that distribution utilities pay the ACP for the loads associated with their hourly priced customers. 10/31/11 - New legislation (S.B. 1652) has created a distributed generation requirement (customer-sited, 2 MW or less) with an ultimate target of 1% in 2015-2016 and thereafter and at least 50% from systems of less than 25 kW. It is shown here as applying to the composite Type I RPS standard (no resource tier differentiation) for the present. Further administrative clarifications could change this.   09/13/11 - Updated ACP rates for the 2010-2011 compliance year. Rates for 2010-2011 fell from $19.10/MWh to $5.12/MWh for ComEd territory and from $16.13/MWh to $4.22/MWh in Ameren service territory. ACP rates are calculated annually based on the price of RECs under central procurement processes for the IOUs.       09/06/11 - Added a note to the description of eligible biomass that anaerobic digestion is now listed specifically as an eligible renewable resource (H.B. 1458 of 2011). This applies to Tier II of both the Primary and Secondary RPS. Also updated Load Covered field with 2009 EIA data (resulting only in relatively small changes to values).          09/01/11 - Updated the State Notes for a new law that creates an option for small "multi-jurisdictional utilities" to participate in the centralized planning and power procurement process administered by the Illinois Power Agency. The renewable resource requirement is part of this process, so it appears an opt-in would subject the utility to the same renewable procurement requirements as the larger IOUs. 01/27/11 - Made a correction to the IOU (RPS Type I) schedule by pushing back all annual requirements by one year. Although the RPS statute puts the first compliance requirement at 2% "by June 1, 2008", in practice the standard is being administered such that the 2% requirement corresponds to the period from June 2008 - May 2009 (the Illinois electricity procurement delivery period). RECs used for compliance must generally be produced during this period.     08/30/10 - New legislation introduces a ramp up for the IOU solar carve-out (Primary RPS, Tier 3). Instead of beginning abruptly at 6% of the standard in 2015, it now ramps up gradually beginning in 2012 then continues at 6% of the standard through 2025. Also, revised secondary RPS (ARES) schedule to indicate starting target of 4% for CY 2010 (June 09 - May 10). Ramp up for solar does not apply to the ARES standard. ACPs restated to refer to $/MWh of RECs required in order to put them on par with other state ACPs.  01/04/10 - Made correction to secondary schedule per clarification from ICC. Secondary requirement for competitive sales is effectively 25% by 2025 (i.e., same as IOU primary RPS requirement). Former schedule listed it as half of the IOU requirement (see note below) due to ACP payment requirements of at least 50% of standard.  However, ICC has clarified that ACPs must be used to purchase RECs through a central procurement system, so ultimate requirement should be the same.                                                      08/28/09 - Revised to create secondary RPS for competitive sales which works out to be 12.5% by 2025 (same schedule, but secondary requires ACPs to be used for at least 50% of the obligation).  Also added Tier 3 to both RPS types for solar carve-out of 6% of annual requirements for 2015-2025. Wind carve out for secondary RPS is 60% as opposed to 75% for primary RPS. Starting % of secondary RPS (4% or 5%) remains in question.          04/03/09 - Illinois enacted Public Act 095-1027 in January 2009, expanding the RPS to cover alternative retail electric suppliers.  This increased the load covered from 46% to 87.7% using 2007 EIA data as a reference.  This expanded load % will not apply until 2010. Additional legislation is now in the works to clarify certain aspects of extending the RPS to competitive suppliers.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</si>
</sst>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0%"/>
    <numFmt numFmtId="165" formatCode="0.00000"/>
  </numFmts>
  <fonts count="42" x14ac:knownFonts="1">
    <font>
      <sz val="10"/>
      <name val="Verdana"/>
    </font>
    <font>
      <sz val="11"/>
      <color theme="1"/>
      <name val="Calibri"/>
      <family val="2"/>
      <scheme val="minor"/>
    </font>
    <font>
      <sz val="11"/>
      <color indexed="8"/>
      <name val="Calibri"/>
      <family val="2"/>
    </font>
    <font>
      <b/>
      <sz val="10"/>
      <name val="Verdana"/>
      <family val="2"/>
    </font>
    <font>
      <sz val="10"/>
      <name val="Verdana"/>
      <family val="2"/>
    </font>
    <font>
      <sz val="8"/>
      <name val="Verdana"/>
      <family val="2"/>
    </font>
    <font>
      <u/>
      <sz val="8"/>
      <color indexed="12"/>
      <name val="Verdana"/>
      <family val="2"/>
    </font>
    <font>
      <sz val="8"/>
      <color indexed="81"/>
      <name val="Tahoma"/>
      <family val="2"/>
    </font>
    <font>
      <b/>
      <sz val="8"/>
      <color indexed="81"/>
      <name val="Tahoma"/>
      <family val="2"/>
    </font>
    <font>
      <b/>
      <sz val="10"/>
      <name val="Verdana"/>
      <family val="2"/>
    </font>
    <font>
      <sz val="9"/>
      <color indexed="81"/>
      <name val="Tahoma"/>
      <family val="2"/>
    </font>
    <font>
      <b/>
      <sz val="9"/>
      <color indexed="81"/>
      <name val="Tahoma"/>
      <family val="2"/>
    </font>
    <font>
      <sz val="10"/>
      <name val="Verdana"/>
      <family val="2"/>
    </font>
    <font>
      <sz val="12"/>
      <name val="Verdana"/>
      <family val="2"/>
    </font>
    <font>
      <b/>
      <sz val="12"/>
      <name val="Verdana"/>
      <family val="2"/>
    </font>
    <font>
      <b/>
      <u/>
      <sz val="10"/>
      <color indexed="12"/>
      <name val="Verdana"/>
      <family val="2"/>
    </font>
    <font>
      <b/>
      <sz val="11"/>
      <name val="Verdana"/>
      <family val="2"/>
    </font>
    <font>
      <sz val="10"/>
      <color indexed="8"/>
      <name val="Verdana"/>
      <family val="2"/>
    </font>
    <font>
      <sz val="11"/>
      <color indexed="17"/>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0"/>
      <color indexed="8"/>
      <name val="Verdana"/>
      <family val="2"/>
    </font>
    <font>
      <sz val="10"/>
      <name val="Arial"/>
      <family val="2"/>
    </font>
    <font>
      <sz val="10"/>
      <name val="Arial"/>
      <family val="2"/>
    </font>
    <font>
      <sz val="11"/>
      <color indexed="2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theme="1"/>
      <name val="Calibri"/>
      <family val="2"/>
      <scheme val="minor"/>
    </font>
    <font>
      <sz val="9"/>
      <color indexed="81"/>
      <name val="Tahoma"/>
      <charset val="1"/>
    </font>
    <font>
      <b/>
      <sz val="9"/>
      <color indexed="81"/>
      <name val="Tahoma"/>
      <charset val="1"/>
    </font>
    <font>
      <sz val="10"/>
      <name val="Verdana"/>
    </font>
    <font>
      <sz val="10"/>
      <color theme="1"/>
      <name val="Verdana"/>
      <family val="2"/>
    </font>
  </fonts>
  <fills count="31">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43"/>
      </patternFill>
    </fill>
    <fill>
      <patternFill patternType="solid">
        <fgColor indexed="22"/>
        <bgColor indexed="64"/>
      </patternFill>
    </fill>
    <fill>
      <patternFill patternType="solid">
        <fgColor indexed="43"/>
        <bgColor indexed="64"/>
      </patternFill>
    </fill>
    <fill>
      <patternFill patternType="solid">
        <fgColor indexed="27"/>
        <bgColor indexed="64"/>
      </patternFill>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FFFF99"/>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ck">
        <color indexed="64"/>
      </top>
      <bottom style="thin">
        <color indexed="64"/>
      </bottom>
      <diagonal/>
    </border>
    <border>
      <left/>
      <right/>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ck">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diagonal/>
    </border>
    <border>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s>
  <cellStyleXfs count="145">
    <xf numFmtId="0" fontId="0" fillId="0" borderId="0"/>
    <xf numFmtId="0" fontId="2" fillId="2"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8" fillId="14"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5" borderId="0" applyNumberFormat="0" applyBorder="0" applyAlignment="0" applyProtection="0"/>
    <xf numFmtId="0" fontId="28" fillId="13"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15" borderId="0" applyNumberFormat="0" applyBorder="0" applyAlignment="0" applyProtection="0"/>
    <xf numFmtId="0" fontId="28" fillId="13" borderId="0" applyNumberFormat="0" applyBorder="0" applyAlignment="0" applyProtection="0"/>
    <xf numFmtId="0" fontId="28" fillId="20" borderId="0" applyNumberFormat="0" applyBorder="0" applyAlignment="0" applyProtection="0"/>
    <xf numFmtId="0" fontId="32" fillId="4" borderId="0" applyNumberFormat="0" applyBorder="0" applyAlignment="0" applyProtection="0"/>
    <xf numFmtId="0" fontId="22" fillId="8" borderId="1" applyNumberFormat="0" applyAlignment="0" applyProtection="0"/>
    <xf numFmtId="0" fontId="24" fillId="21" borderId="2" applyNumberFormat="0" applyAlignment="0" applyProtection="0"/>
    <xf numFmtId="43" fontId="31" fillId="0" borderId="0" applyFont="0" applyFill="0" applyBorder="0" applyAlignment="0" applyProtection="0"/>
    <xf numFmtId="0" fontId="26" fillId="0" borderId="0" applyNumberFormat="0" applyFill="0" applyBorder="0" applyAlignment="0" applyProtection="0"/>
    <xf numFmtId="0" fontId="18" fillId="5" borderId="0" applyNumberFormat="0" applyBorder="0" applyAlignment="0" applyProtection="0"/>
    <xf numFmtId="0" fontId="33" fillId="0" borderId="3" applyNumberFormat="0" applyFill="0" applyAlignment="0" applyProtection="0"/>
    <xf numFmtId="0" fontId="34" fillId="0" borderId="4" applyNumberFormat="0" applyFill="0" applyAlignment="0" applyProtection="0"/>
    <xf numFmtId="0" fontId="35" fillId="0" borderId="5" applyNumberFormat="0" applyFill="0" applyAlignment="0" applyProtection="0"/>
    <xf numFmtId="0" fontId="35" fillId="0" borderId="0" applyNumberFormat="0" applyFill="0" applyBorder="0" applyAlignment="0" applyProtection="0"/>
    <xf numFmtId="0" fontId="6" fillId="0" borderId="0" applyNumberFormat="0" applyFill="0" applyBorder="0" applyAlignment="0" applyProtection="0">
      <alignment vertical="top"/>
      <protection locked="0"/>
    </xf>
    <xf numFmtId="0" fontId="20" fillId="3" borderId="1" applyNumberFormat="0" applyAlignment="0" applyProtection="0"/>
    <xf numFmtId="0" fontId="23" fillId="0" borderId="6" applyNumberFormat="0" applyFill="0" applyAlignment="0" applyProtection="0"/>
    <xf numFmtId="0" fontId="19" fillId="23" borderId="0" applyNumberFormat="0" applyBorder="0" applyAlignment="0" applyProtection="0"/>
    <xf numFmtId="0" fontId="37" fillId="0" borderId="0"/>
    <xf numFmtId="0" fontId="37" fillId="0" borderId="0"/>
    <xf numFmtId="0" fontId="37" fillId="0" borderId="0"/>
    <xf numFmtId="0" fontId="31" fillId="0" borderId="0"/>
    <xf numFmtId="0" fontId="31" fillId="0" borderId="0"/>
    <xf numFmtId="0" fontId="4" fillId="0" borderId="0"/>
    <xf numFmtId="0" fontId="31" fillId="0" borderId="0"/>
    <xf numFmtId="0" fontId="37" fillId="0" borderId="0"/>
    <xf numFmtId="0" fontId="12" fillId="0" borderId="0"/>
    <xf numFmtId="0" fontId="12" fillId="0" borderId="0"/>
    <xf numFmtId="0" fontId="12" fillId="0" borderId="0"/>
    <xf numFmtId="0" fontId="37" fillId="0" borderId="0"/>
    <xf numFmtId="0" fontId="37" fillId="0" borderId="0"/>
    <xf numFmtId="0" fontId="31" fillId="0" borderId="0"/>
    <xf numFmtId="0" fontId="31" fillId="0" borderId="0"/>
    <xf numFmtId="0" fontId="31" fillId="0" borderId="0"/>
    <xf numFmtId="0" fontId="31" fillId="0" borderId="0"/>
    <xf numFmtId="0" fontId="31" fillId="0" borderId="0"/>
    <xf numFmtId="0" fontId="12" fillId="0" borderId="0"/>
    <xf numFmtId="0" fontId="12" fillId="0" borderId="0"/>
    <xf numFmtId="0" fontId="12" fillId="0" borderId="0"/>
    <xf numFmtId="0" fontId="30" fillId="0" borderId="0"/>
    <xf numFmtId="0" fontId="31" fillId="0" borderId="0"/>
    <xf numFmtId="0" fontId="31" fillId="0" borderId="0"/>
    <xf numFmtId="0" fontId="31" fillId="0" borderId="0"/>
    <xf numFmtId="0" fontId="3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7" fillId="0" borderId="0"/>
    <xf numFmtId="0" fontId="37" fillId="0" borderId="0"/>
    <xf numFmtId="0" fontId="31" fillId="22" borderId="7" applyNumberFormat="0" applyFont="0" applyAlignment="0" applyProtection="0"/>
    <xf numFmtId="0" fontId="21" fillId="8"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0" fontId="36" fillId="0" borderId="0" applyNumberFormat="0" applyFill="0" applyBorder="0" applyAlignment="0" applyProtection="0"/>
    <xf numFmtId="0" fontId="27" fillId="0" borderId="9" applyNumberFormat="0" applyFill="0" applyAlignment="0" applyProtection="0"/>
    <xf numFmtId="0" fontId="25" fillId="0" borderId="0" applyNumberFormat="0" applyFill="0" applyBorder="0" applyAlignment="0" applyProtection="0"/>
    <xf numFmtId="0" fontId="1" fillId="0" borderId="0"/>
    <xf numFmtId="0" fontId="40" fillId="0" borderId="0"/>
    <xf numFmtId="43" fontId="30" fillId="0" borderId="0" applyFont="0" applyFill="0" applyBorder="0" applyAlignment="0" applyProtection="0"/>
    <xf numFmtId="0" fontId="1" fillId="0" borderId="0"/>
    <xf numFmtId="0" fontId="1" fillId="0" borderId="0"/>
    <xf numFmtId="0" fontId="1" fillId="0" borderId="0"/>
    <xf numFmtId="0" fontId="30" fillId="0" borderId="0"/>
    <xf numFmtId="0" fontId="30" fillId="0" borderId="0"/>
    <xf numFmtId="0" fontId="30" fillId="0" borderId="0"/>
    <xf numFmtId="0" fontId="1" fillId="0" borderId="0"/>
    <xf numFmtId="0" fontId="4" fillId="0" borderId="0"/>
    <xf numFmtId="0" fontId="4" fillId="0" borderId="0"/>
    <xf numFmtId="0" fontId="4" fillId="0" borderId="0"/>
    <xf numFmtId="0" fontId="1" fillId="0" borderId="0"/>
    <xf numFmtId="0" fontId="1"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30" fillId="0" borderId="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1" fillId="0" borderId="0"/>
    <xf numFmtId="0" fontId="30" fillId="22" borderId="7" applyNumberFormat="0" applyFont="0" applyAlignment="0" applyProtection="0"/>
    <xf numFmtId="9" fontId="30" fillId="0" borderId="0" applyFont="0" applyFill="0" applyBorder="0" applyAlignment="0" applyProtection="0"/>
    <xf numFmtId="9" fontId="30" fillId="0" borderId="0" applyFont="0" applyFill="0" applyBorder="0" applyAlignment="0" applyProtection="0"/>
    <xf numFmtId="0" fontId="4" fillId="0" borderId="0"/>
  </cellStyleXfs>
  <cellXfs count="273">
    <xf numFmtId="0" fontId="0" fillId="0" borderId="0" xfId="0"/>
    <xf numFmtId="0" fontId="0" fillId="0" borderId="10" xfId="0" applyFill="1" applyBorder="1"/>
    <xf numFmtId="0" fontId="0" fillId="0" borderId="10" xfId="0" applyNumberFormat="1" applyFill="1" applyBorder="1"/>
    <xf numFmtId="0" fontId="0" fillId="24" borderId="10" xfId="0" applyFill="1" applyBorder="1"/>
    <xf numFmtId="0" fontId="0" fillId="24" borderId="10" xfId="0" applyNumberFormat="1" applyFill="1" applyBorder="1"/>
    <xf numFmtId="0" fontId="0" fillId="24" borderId="0" xfId="0" applyFill="1"/>
    <xf numFmtId="0" fontId="3" fillId="25" borderId="10" xfId="0" applyFont="1" applyFill="1" applyBorder="1" applyAlignment="1">
      <alignment horizontal="center"/>
    </xf>
    <xf numFmtId="164" fontId="0" fillId="0" borderId="10" xfId="0" applyNumberFormat="1" applyFill="1" applyBorder="1" applyAlignment="1">
      <alignment horizontal="right"/>
    </xf>
    <xf numFmtId="164" fontId="0" fillId="24" borderId="10" xfId="0" applyNumberFormat="1" applyFill="1" applyBorder="1" applyAlignment="1">
      <alignment horizontal="right"/>
    </xf>
    <xf numFmtId="164" fontId="0" fillId="0" borderId="10" xfId="0" applyNumberFormat="1" applyFill="1" applyBorder="1"/>
    <xf numFmtId="164" fontId="0" fillId="24" borderId="10" xfId="0" applyNumberFormat="1" applyFill="1" applyBorder="1"/>
    <xf numFmtId="0" fontId="0" fillId="0" borderId="11" xfId="0" applyFill="1" applyBorder="1"/>
    <xf numFmtId="164" fontId="0" fillId="0" borderId="11" xfId="0" applyNumberFormat="1" applyFill="1" applyBorder="1"/>
    <xf numFmtId="164" fontId="0" fillId="0" borderId="11" xfId="0" applyNumberFormat="1" applyFill="1" applyBorder="1" applyAlignment="1">
      <alignment horizontal="right"/>
    </xf>
    <xf numFmtId="0" fontId="0" fillId="0" borderId="11" xfId="0" applyNumberFormat="1" applyFill="1" applyBorder="1"/>
    <xf numFmtId="0" fontId="0" fillId="0" borderId="10" xfId="0" applyBorder="1"/>
    <xf numFmtId="0" fontId="0" fillId="0" borderId="11" xfId="0" applyBorder="1"/>
    <xf numFmtId="0" fontId="0" fillId="0" borderId="12" xfId="0" applyFill="1" applyBorder="1"/>
    <xf numFmtId="164" fontId="0" fillId="0" borderId="12" xfId="0" applyNumberFormat="1" applyFill="1" applyBorder="1"/>
    <xf numFmtId="164" fontId="0" fillId="0" borderId="12" xfId="0" applyNumberFormat="1" applyFill="1" applyBorder="1" applyAlignment="1">
      <alignment horizontal="right"/>
    </xf>
    <xf numFmtId="0" fontId="0" fillId="0" borderId="12" xfId="0" applyNumberFormat="1" applyFill="1" applyBorder="1"/>
    <xf numFmtId="0" fontId="0" fillId="0" borderId="12" xfId="0" applyBorder="1"/>
    <xf numFmtId="0" fontId="3" fillId="26" borderId="10" xfId="0" applyFont="1" applyFill="1" applyBorder="1" applyAlignment="1">
      <alignment horizontal="center"/>
    </xf>
    <xf numFmtId="0" fontId="0" fillId="0" borderId="13" xfId="0" applyFill="1" applyBorder="1"/>
    <xf numFmtId="164" fontId="0" fillId="0" borderId="13" xfId="0" applyNumberFormat="1" applyFill="1" applyBorder="1"/>
    <xf numFmtId="164" fontId="0" fillId="0" borderId="13" xfId="0" applyNumberFormat="1" applyFill="1" applyBorder="1" applyAlignment="1">
      <alignment horizontal="right"/>
    </xf>
    <xf numFmtId="0" fontId="0" fillId="0" borderId="13" xfId="0" applyNumberFormat="1" applyFill="1" applyBorder="1"/>
    <xf numFmtId="0" fontId="0" fillId="0" borderId="13" xfId="0" applyBorder="1"/>
    <xf numFmtId="0" fontId="0" fillId="0" borderId="13" xfId="0" applyFill="1" applyBorder="1" applyAlignment="1">
      <alignment wrapText="1"/>
    </xf>
    <xf numFmtId="0" fontId="0" fillId="24" borderId="11" xfId="0" applyFill="1" applyBorder="1"/>
    <xf numFmtId="164" fontId="0" fillId="24" borderId="11" xfId="0" applyNumberFormat="1" applyFill="1" applyBorder="1"/>
    <xf numFmtId="164" fontId="0" fillId="24" borderId="11" xfId="0" applyNumberFormat="1" applyFill="1" applyBorder="1" applyAlignment="1">
      <alignment horizontal="right"/>
    </xf>
    <xf numFmtId="0" fontId="0" fillId="24" borderId="11" xfId="0" applyNumberFormat="1" applyFill="1" applyBorder="1"/>
    <xf numFmtId="0" fontId="0" fillId="0" borderId="12" xfId="0" applyFill="1" applyBorder="1" applyAlignment="1">
      <alignment horizontal="center" vertical="center" wrapText="1"/>
    </xf>
    <xf numFmtId="14" fontId="0" fillId="24" borderId="10" xfId="0" applyNumberFormat="1" applyFill="1" applyBorder="1" applyAlignment="1">
      <alignment horizontal="center" vertical="center" wrapText="1"/>
    </xf>
    <xf numFmtId="0" fontId="0" fillId="0" borderId="10" xfId="0" applyFill="1" applyBorder="1" applyAlignment="1">
      <alignment horizontal="center"/>
    </xf>
    <xf numFmtId="0" fontId="0" fillId="0" borderId="14" xfId="0" applyFill="1" applyBorder="1" applyAlignment="1">
      <alignment horizontal="center"/>
    </xf>
    <xf numFmtId="14" fontId="0" fillId="24" borderId="0" xfId="0" applyNumberFormat="1" applyFill="1" applyBorder="1"/>
    <xf numFmtId="0" fontId="0" fillId="24" borderId="0" xfId="0" applyFill="1" applyBorder="1"/>
    <xf numFmtId="0" fontId="0" fillId="24" borderId="15" xfId="0" applyFill="1" applyBorder="1"/>
    <xf numFmtId="0" fontId="3" fillId="25" borderId="16" xfId="0" applyFont="1" applyFill="1" applyBorder="1" applyAlignment="1">
      <alignment horizontal="center"/>
    </xf>
    <xf numFmtId="0" fontId="0" fillId="0" borderId="16" xfId="0" applyNumberFormat="1" applyFill="1" applyBorder="1"/>
    <xf numFmtId="0" fontId="0" fillId="24" borderId="16" xfId="0" applyNumberFormat="1" applyFill="1" applyBorder="1"/>
    <xf numFmtId="0" fontId="0" fillId="0" borderId="17" xfId="0" applyNumberFormat="1" applyFill="1" applyBorder="1"/>
    <xf numFmtId="0" fontId="0" fillId="0" borderId="18" xfId="0" applyNumberFormat="1" applyFill="1" applyBorder="1"/>
    <xf numFmtId="0" fontId="0" fillId="24" borderId="17" xfId="0" applyNumberFormat="1" applyFill="1" applyBorder="1"/>
    <xf numFmtId="0" fontId="0" fillId="0" borderId="19" xfId="0" applyNumberFormat="1" applyFill="1" applyBorder="1"/>
    <xf numFmtId="0" fontId="0" fillId="0" borderId="0" xfId="0" applyBorder="1"/>
    <xf numFmtId="0" fontId="12" fillId="0" borderId="12" xfId="0" applyNumberFormat="1" applyFont="1" applyFill="1" applyBorder="1" applyAlignment="1">
      <alignment horizontal="right"/>
    </xf>
    <xf numFmtId="0" fontId="12" fillId="0" borderId="18" xfId="0" applyNumberFormat="1" applyFont="1" applyFill="1" applyBorder="1" applyAlignment="1">
      <alignment horizontal="right"/>
    </xf>
    <xf numFmtId="0" fontId="12" fillId="0" borderId="10" xfId="0" applyNumberFormat="1" applyFont="1" applyFill="1" applyBorder="1" applyAlignment="1">
      <alignment horizontal="right"/>
    </xf>
    <xf numFmtId="0" fontId="12" fillId="0" borderId="16" xfId="0" applyNumberFormat="1" applyFont="1" applyFill="1" applyBorder="1" applyAlignment="1">
      <alignment horizontal="right"/>
    </xf>
    <xf numFmtId="0" fontId="12" fillId="24" borderId="10" xfId="0" applyNumberFormat="1" applyFont="1" applyFill="1" applyBorder="1" applyAlignment="1">
      <alignment horizontal="right"/>
    </xf>
    <xf numFmtId="0" fontId="12" fillId="24" borderId="16" xfId="0" applyNumberFormat="1" applyFont="1" applyFill="1" applyBorder="1" applyAlignment="1">
      <alignment horizontal="right"/>
    </xf>
    <xf numFmtId="0" fontId="0" fillId="25" borderId="10" xfId="0" applyFill="1" applyBorder="1"/>
    <xf numFmtId="0" fontId="0" fillId="25" borderId="20" xfId="0" applyFill="1" applyBorder="1"/>
    <xf numFmtId="0" fontId="9" fillId="24" borderId="0" xfId="0" applyFont="1" applyFill="1" applyBorder="1"/>
    <xf numFmtId="0" fontId="0" fillId="24" borderId="10" xfId="0" applyFill="1" applyBorder="1" applyAlignment="1">
      <alignment horizontal="center" vertical="center"/>
    </xf>
    <xf numFmtId="0" fontId="0" fillId="0" borderId="13" xfId="0" applyFill="1" applyBorder="1" applyAlignment="1">
      <alignment horizontal="center" vertical="center"/>
    </xf>
    <xf numFmtId="1" fontId="0" fillId="24" borderId="0" xfId="0" applyNumberFormat="1" applyFill="1" applyBorder="1"/>
    <xf numFmtId="1" fontId="0" fillId="24" borderId="15" xfId="0" applyNumberFormat="1" applyFill="1" applyBorder="1"/>
    <xf numFmtId="1" fontId="0" fillId="0" borderId="12" xfId="0" applyNumberFormat="1" applyFill="1" applyBorder="1"/>
    <xf numFmtId="1" fontId="0" fillId="0" borderId="10" xfId="0" applyNumberFormat="1" applyFill="1" applyBorder="1"/>
    <xf numFmtId="1" fontId="0" fillId="24" borderId="10" xfId="0" applyNumberFormat="1" applyFill="1" applyBorder="1"/>
    <xf numFmtId="1" fontId="0" fillId="0" borderId="11" xfId="0" applyNumberFormat="1" applyFill="1" applyBorder="1"/>
    <xf numFmtId="1" fontId="0" fillId="24" borderId="11" xfId="0" applyNumberFormat="1" applyFill="1" applyBorder="1"/>
    <xf numFmtId="1" fontId="0" fillId="0" borderId="13" xfId="0" applyNumberFormat="1" applyFill="1" applyBorder="1"/>
    <xf numFmtId="1" fontId="0" fillId="0" borderId="0" xfId="0" applyNumberFormat="1"/>
    <xf numFmtId="0" fontId="0" fillId="24" borderId="13" xfId="0" applyFill="1" applyBorder="1" applyAlignment="1">
      <alignment horizontal="center" vertical="center"/>
    </xf>
    <xf numFmtId="0" fontId="0" fillId="24" borderId="11" xfId="0" applyFill="1" applyBorder="1" applyAlignment="1">
      <alignment horizontal="center" vertical="center"/>
    </xf>
    <xf numFmtId="0" fontId="0" fillId="24" borderId="21" xfId="0" applyNumberFormat="1" applyFill="1" applyBorder="1"/>
    <xf numFmtId="0" fontId="0" fillId="24" borderId="20" xfId="0" applyFill="1" applyBorder="1"/>
    <xf numFmtId="0" fontId="0" fillId="27" borderId="10" xfId="0" applyFill="1" applyBorder="1"/>
    <xf numFmtId="14" fontId="0" fillId="27" borderId="10" xfId="0" applyNumberFormat="1" applyFill="1" applyBorder="1" applyAlignment="1">
      <alignment horizontal="center" vertical="center"/>
    </xf>
    <xf numFmtId="164" fontId="0" fillId="27" borderId="10" xfId="0" applyNumberFormat="1" applyFill="1" applyBorder="1"/>
    <xf numFmtId="1" fontId="0" fillId="27" borderId="10" xfId="0" applyNumberFormat="1" applyFill="1" applyBorder="1"/>
    <xf numFmtId="164" fontId="0" fillId="27" borderId="10" xfId="0" applyNumberFormat="1" applyFill="1" applyBorder="1" applyAlignment="1">
      <alignment horizontal="right"/>
    </xf>
    <xf numFmtId="0" fontId="0" fillId="27" borderId="10" xfId="0" applyNumberFormat="1" applyFill="1" applyBorder="1"/>
    <xf numFmtId="0" fontId="0" fillId="27" borderId="16" xfId="0" applyNumberFormat="1" applyFill="1" applyBorder="1"/>
    <xf numFmtId="0" fontId="0" fillId="27" borderId="10" xfId="0" applyFill="1" applyBorder="1" applyAlignment="1">
      <alignment horizontal="center" vertical="center"/>
    </xf>
    <xf numFmtId="0" fontId="0" fillId="24" borderId="12" xfId="0" applyFill="1" applyBorder="1"/>
    <xf numFmtId="164" fontId="0" fillId="24" borderId="12" xfId="0" applyNumberFormat="1" applyFill="1" applyBorder="1"/>
    <xf numFmtId="1" fontId="0" fillId="24" borderId="12" xfId="0" applyNumberFormat="1" applyFill="1" applyBorder="1"/>
    <xf numFmtId="164" fontId="0" fillId="24" borderId="12" xfId="0" applyNumberFormat="1" applyFill="1" applyBorder="1" applyAlignment="1">
      <alignment horizontal="right"/>
    </xf>
    <xf numFmtId="0" fontId="0" fillId="24" borderId="12" xfId="0" applyNumberFormat="1" applyFill="1" applyBorder="1"/>
    <xf numFmtId="0" fontId="0" fillId="24" borderId="18" xfId="0" applyNumberFormat="1" applyFill="1" applyBorder="1"/>
    <xf numFmtId="0" fontId="0" fillId="24" borderId="13" xfId="0" applyFill="1" applyBorder="1"/>
    <xf numFmtId="164" fontId="0" fillId="24" borderId="13" xfId="0" applyNumberFormat="1" applyFill="1" applyBorder="1"/>
    <xf numFmtId="1" fontId="0" fillId="24" borderId="13" xfId="0" applyNumberFormat="1" applyFill="1" applyBorder="1"/>
    <xf numFmtId="164" fontId="0" fillId="24" borderId="13" xfId="0" applyNumberFormat="1" applyFill="1" applyBorder="1" applyAlignment="1">
      <alignment horizontal="right"/>
    </xf>
    <xf numFmtId="0" fontId="0" fillId="24" borderId="13" xfId="0" applyNumberFormat="1" applyFill="1" applyBorder="1"/>
    <xf numFmtId="0" fontId="0" fillId="24" borderId="19" xfId="0" applyNumberFormat="1" applyFill="1" applyBorder="1"/>
    <xf numFmtId="0" fontId="0" fillId="27" borderId="0" xfId="0" applyFill="1"/>
    <xf numFmtId="0" fontId="15" fillId="24" borderId="10" xfId="35" applyFont="1" applyFill="1" applyBorder="1" applyAlignment="1" applyProtection="1"/>
    <xf numFmtId="0" fontId="15" fillId="0" borderId="12" xfId="35" applyFont="1" applyFill="1" applyBorder="1" applyAlignment="1" applyProtection="1">
      <alignment horizontal="left" vertical="center" wrapText="1"/>
    </xf>
    <xf numFmtId="0" fontId="15" fillId="0" borderId="13" xfId="35" applyFont="1" applyFill="1" applyBorder="1" applyAlignment="1" applyProtection="1"/>
    <xf numFmtId="0" fontId="15" fillId="27" borderId="10" xfId="35" applyFont="1" applyFill="1" applyBorder="1" applyAlignment="1" applyProtection="1"/>
    <xf numFmtId="0" fontId="15" fillId="24" borderId="11" xfId="35" applyFont="1" applyFill="1" applyBorder="1" applyAlignment="1" applyProtection="1"/>
    <xf numFmtId="0" fontId="0" fillId="0" borderId="12" xfId="0" applyFill="1" applyBorder="1" applyAlignment="1">
      <alignment horizontal="left" vertical="top" wrapText="1" readingOrder="1"/>
    </xf>
    <xf numFmtId="0" fontId="0" fillId="0" borderId="11" xfId="0" applyFill="1" applyBorder="1" applyAlignment="1">
      <alignment wrapText="1"/>
    </xf>
    <xf numFmtId="0" fontId="0" fillId="0" borderId="11" xfId="0" applyFill="1" applyBorder="1" applyAlignment="1">
      <alignment horizontal="center" vertical="center" wrapText="1"/>
    </xf>
    <xf numFmtId="164" fontId="0" fillId="0" borderId="11" xfId="0" applyNumberFormat="1" applyFill="1" applyBorder="1" applyAlignment="1">
      <alignment wrapText="1"/>
    </xf>
    <xf numFmtId="1" fontId="0" fillId="0" borderId="11" xfId="0" applyNumberFormat="1" applyFill="1" applyBorder="1" applyAlignment="1">
      <alignment wrapText="1"/>
    </xf>
    <xf numFmtId="164" fontId="0" fillId="0" borderId="11" xfId="0" applyNumberFormat="1" applyFill="1" applyBorder="1" applyAlignment="1">
      <alignment horizontal="right" wrapText="1"/>
    </xf>
    <xf numFmtId="0" fontId="0" fillId="0" borderId="11" xfId="0" applyNumberFormat="1" applyFill="1" applyBorder="1" applyAlignment="1">
      <alignment wrapText="1"/>
    </xf>
    <xf numFmtId="0" fontId="0" fillId="0" borderId="0" xfId="0" applyFill="1" applyAlignment="1">
      <alignment wrapText="1"/>
    </xf>
    <xf numFmtId="0" fontId="3" fillId="25" borderId="22" xfId="0" applyFont="1" applyFill="1" applyBorder="1" applyAlignment="1">
      <alignment horizontal="center" wrapText="1"/>
    </xf>
    <xf numFmtId="0" fontId="3" fillId="26" borderId="20" xfId="0" applyFont="1" applyFill="1" applyBorder="1" applyAlignment="1">
      <alignment horizontal="center"/>
    </xf>
    <xf numFmtId="0" fontId="0" fillId="0" borderId="23" xfId="0" applyBorder="1"/>
    <xf numFmtId="0" fontId="0" fillId="0" borderId="20" xfId="0" applyBorder="1"/>
    <xf numFmtId="0" fontId="0" fillId="0" borderId="24" xfId="0" applyBorder="1"/>
    <xf numFmtId="0" fontId="0" fillId="24" borderId="24" xfId="0" applyFill="1" applyBorder="1"/>
    <xf numFmtId="0" fontId="0" fillId="0" borderId="24" xfId="0" applyFill="1" applyBorder="1" applyAlignment="1">
      <alignment wrapText="1"/>
    </xf>
    <xf numFmtId="0" fontId="0" fillId="0" borderId="25" xfId="0" applyBorder="1"/>
    <xf numFmtId="0" fontId="0" fillId="27" borderId="20" xfId="0" applyFill="1" applyBorder="1"/>
    <xf numFmtId="0" fontId="0" fillId="24" borderId="23" xfId="0" applyFill="1" applyBorder="1"/>
    <xf numFmtId="0" fontId="0" fillId="24" borderId="25" xfId="0" applyFill="1" applyBorder="1"/>
    <xf numFmtId="0" fontId="3" fillId="25" borderId="21" xfId="0" applyFont="1" applyFill="1" applyBorder="1" applyAlignment="1">
      <alignment horizontal="center"/>
    </xf>
    <xf numFmtId="0" fontId="12" fillId="0" borderId="21" xfId="0" applyNumberFormat="1" applyFont="1" applyFill="1" applyBorder="1" applyAlignment="1">
      <alignment horizontal="right"/>
    </xf>
    <xf numFmtId="0" fontId="12" fillId="24" borderId="21" xfId="0" applyNumberFormat="1" applyFont="1" applyFill="1" applyBorder="1" applyAlignment="1">
      <alignment horizontal="right"/>
    </xf>
    <xf numFmtId="0" fontId="0" fillId="0" borderId="21" xfId="0" applyNumberFormat="1" applyFill="1" applyBorder="1"/>
    <xf numFmtId="0" fontId="0" fillId="0" borderId="10" xfId="0" applyNumberFormat="1" applyFill="1" applyBorder="1" applyAlignment="1">
      <alignment wrapText="1"/>
    </xf>
    <xf numFmtId="0" fontId="0" fillId="0" borderId="21" xfId="0" applyNumberFormat="1" applyFill="1" applyBorder="1" applyAlignment="1">
      <alignment wrapText="1"/>
    </xf>
    <xf numFmtId="0" fontId="0" fillId="27" borderId="21" xfId="0" applyNumberFormat="1" applyFill="1" applyBorder="1"/>
    <xf numFmtId="0" fontId="0" fillId="0" borderId="26" xfId="0" applyNumberFormat="1" applyFill="1" applyBorder="1"/>
    <xf numFmtId="0" fontId="0" fillId="0" borderId="11" xfId="0" applyFill="1" applyBorder="1" applyAlignment="1">
      <alignment horizontal="right" wrapText="1"/>
    </xf>
    <xf numFmtId="0" fontId="0" fillId="0" borderId="10" xfId="0" applyFill="1" applyBorder="1" applyAlignment="1">
      <alignment horizontal="right"/>
    </xf>
    <xf numFmtId="0" fontId="0" fillId="24" borderId="11" xfId="0" applyFill="1" applyBorder="1" applyAlignment="1">
      <alignment horizontal="right"/>
    </xf>
    <xf numFmtId="0" fontId="0" fillId="24" borderId="10" xfId="0" applyFill="1" applyBorder="1" applyAlignment="1">
      <alignment horizontal="right"/>
    </xf>
    <xf numFmtId="0" fontId="0" fillId="24" borderId="12" xfId="0" applyFill="1" applyBorder="1" applyAlignment="1">
      <alignment horizontal="right"/>
    </xf>
    <xf numFmtId="0" fontId="0" fillId="24" borderId="13" xfId="0" applyFill="1" applyBorder="1" applyAlignment="1">
      <alignment horizontal="right"/>
    </xf>
    <xf numFmtId="0" fontId="3" fillId="28" borderId="10" xfId="0" applyFont="1" applyFill="1" applyBorder="1" applyAlignment="1">
      <alignment horizontal="center"/>
    </xf>
    <xf numFmtId="0" fontId="12" fillId="24" borderId="10" xfId="0" applyNumberFormat="1" applyFont="1" applyFill="1" applyBorder="1"/>
    <xf numFmtId="0" fontId="12" fillId="24" borderId="10" xfId="0" applyFont="1" applyFill="1" applyBorder="1"/>
    <xf numFmtId="0" fontId="17" fillId="24" borderId="10" xfId="41" applyFont="1" applyFill="1" applyBorder="1"/>
    <xf numFmtId="0" fontId="0" fillId="27" borderId="11" xfId="0" applyFill="1" applyBorder="1"/>
    <xf numFmtId="164" fontId="0" fillId="27" borderId="11" xfId="0" applyNumberFormat="1" applyFill="1" applyBorder="1"/>
    <xf numFmtId="1" fontId="0" fillId="27" borderId="11" xfId="0" applyNumberFormat="1" applyFill="1" applyBorder="1"/>
    <xf numFmtId="164" fontId="0" fillId="27" borderId="11" xfId="0" applyNumberFormat="1" applyFill="1" applyBorder="1" applyAlignment="1">
      <alignment horizontal="right"/>
    </xf>
    <xf numFmtId="0" fontId="0" fillId="27" borderId="11" xfId="0" applyNumberFormat="1" applyFill="1" applyBorder="1"/>
    <xf numFmtId="0" fontId="0" fillId="27" borderId="27" xfId="0" applyNumberFormat="1" applyFill="1" applyBorder="1"/>
    <xf numFmtId="0" fontId="0" fillId="27" borderId="24" xfId="0" applyFill="1" applyBorder="1"/>
    <xf numFmtId="0" fontId="0" fillId="24" borderId="26" xfId="0" applyNumberFormat="1" applyFill="1" applyBorder="1"/>
    <xf numFmtId="0" fontId="12" fillId="27" borderId="10" xfId="0" applyFont="1" applyFill="1" applyBorder="1"/>
    <xf numFmtId="0" fontId="29" fillId="0" borderId="10" xfId="64" applyFont="1" applyBorder="1"/>
    <xf numFmtId="0" fontId="29" fillId="0" borderId="10" xfId="71" applyFont="1" applyBorder="1"/>
    <xf numFmtId="165" fontId="29" fillId="24" borderId="10" xfId="85" applyNumberFormat="1" applyFont="1" applyFill="1" applyBorder="1"/>
    <xf numFmtId="165" fontId="29" fillId="24" borderId="10" xfId="39" applyNumberFormat="1" applyFont="1" applyFill="1" applyBorder="1"/>
    <xf numFmtId="0" fontId="29" fillId="24" borderId="10" xfId="40" applyFont="1" applyFill="1" applyBorder="1" applyAlignment="1">
      <alignment horizontal="center" wrapText="1"/>
    </xf>
    <xf numFmtId="0" fontId="0" fillId="24" borderId="10" xfId="0" applyFill="1" applyBorder="1"/>
    <xf numFmtId="0" fontId="0" fillId="25" borderId="10" xfId="0" applyFill="1" applyBorder="1"/>
    <xf numFmtId="0" fontId="9" fillId="25" borderId="10" xfId="0" applyFont="1" applyFill="1" applyBorder="1" applyAlignment="1">
      <alignment horizontal="center" vertical="center"/>
    </xf>
    <xf numFmtId="0" fontId="15" fillId="25" borderId="10" xfId="35" applyNumberFormat="1" applyFont="1" applyFill="1" applyBorder="1" applyAlignment="1" applyProtection="1">
      <alignment vertical="center" wrapText="1"/>
    </xf>
    <xf numFmtId="0" fontId="9" fillId="25" borderId="10" xfId="0" applyFont="1" applyFill="1" applyBorder="1" applyAlignment="1">
      <alignment horizontal="center"/>
    </xf>
    <xf numFmtId="0" fontId="15" fillId="25" borderId="10" xfId="35" applyNumberFormat="1" applyFont="1" applyFill="1" applyBorder="1" applyAlignment="1" applyProtection="1">
      <alignment vertical="center" wrapText="1"/>
    </xf>
    <xf numFmtId="0" fontId="9" fillId="0" borderId="0" xfId="0" applyFont="1"/>
    <xf numFmtId="0" fontId="4" fillId="27" borderId="10" xfId="0" applyFont="1" applyFill="1" applyBorder="1" applyAlignment="1">
      <alignment wrapText="1"/>
    </xf>
    <xf numFmtId="0" fontId="4" fillId="24" borderId="10" xfId="0" applyFont="1" applyFill="1" applyBorder="1" applyAlignment="1">
      <alignment wrapText="1"/>
    </xf>
    <xf numFmtId="14" fontId="0" fillId="27" borderId="10" xfId="0" applyNumberFormat="1" applyFill="1" applyBorder="1" applyAlignment="1">
      <alignment horizontal="center" vertical="center"/>
    </xf>
    <xf numFmtId="0" fontId="0" fillId="30" borderId="0" xfId="0" applyFill="1"/>
    <xf numFmtId="0" fontId="3" fillId="30" borderId="11" xfId="0" applyFont="1" applyFill="1" applyBorder="1" applyAlignment="1">
      <alignment horizontal="center" wrapText="1"/>
    </xf>
    <xf numFmtId="0" fontId="15" fillId="30" borderId="10" xfId="35" applyFont="1" applyFill="1" applyBorder="1" applyAlignment="1" applyProtection="1"/>
    <xf numFmtId="14" fontId="0" fillId="24" borderId="11" xfId="0" applyNumberFormat="1" applyFill="1" applyBorder="1" applyAlignment="1">
      <alignment horizontal="center"/>
    </xf>
    <xf numFmtId="0" fontId="4" fillId="24" borderId="11" xfId="0" applyFont="1" applyFill="1" applyBorder="1" applyAlignment="1">
      <alignment wrapText="1"/>
    </xf>
    <xf numFmtId="0" fontId="29" fillId="0" borderId="10" xfId="64" applyNumberFormat="1" applyFont="1" applyBorder="1"/>
    <xf numFmtId="0" fontId="3" fillId="25" borderId="10" xfId="0" applyFont="1" applyFill="1" applyBorder="1" applyAlignment="1">
      <alignment horizontal="center" vertical="center"/>
    </xf>
    <xf numFmtId="0" fontId="0" fillId="24" borderId="27" xfId="0" applyNumberFormat="1" applyFill="1" applyBorder="1"/>
    <xf numFmtId="0" fontId="0" fillId="0" borderId="21" xfId="0" applyBorder="1"/>
    <xf numFmtId="0" fontId="41" fillId="0" borderId="10" xfId="96" applyFont="1" applyBorder="1"/>
    <xf numFmtId="0" fontId="4" fillId="27" borderId="10" xfId="0" applyNumberFormat="1" applyFont="1" applyFill="1" applyBorder="1"/>
    <xf numFmtId="0" fontId="4" fillId="24" borderId="10" xfId="44" applyNumberFormat="1" applyFill="1" applyBorder="1"/>
    <xf numFmtId="0" fontId="15" fillId="27" borderId="11" xfId="35" applyFont="1" applyFill="1" applyBorder="1" applyAlignment="1" applyProtection="1">
      <alignment vertical="center"/>
    </xf>
    <xf numFmtId="0" fontId="15" fillId="27" borderId="13" xfId="35" applyFont="1" applyFill="1" applyBorder="1" applyAlignment="1" applyProtection="1">
      <alignment vertical="center"/>
    </xf>
    <xf numFmtId="0" fontId="15" fillId="27" borderId="12" xfId="35" applyFont="1" applyFill="1" applyBorder="1" applyAlignment="1" applyProtection="1">
      <alignment vertical="center"/>
    </xf>
    <xf numFmtId="0" fontId="14" fillId="24" borderId="0" xfId="0" applyFont="1" applyFill="1" applyBorder="1" applyAlignment="1">
      <alignment horizontal="left" vertical="center" wrapText="1"/>
    </xf>
    <xf numFmtId="0" fontId="13" fillId="0" borderId="0" xfId="0" applyFont="1" applyAlignment="1">
      <alignment horizontal="left" vertical="center" wrapText="1"/>
    </xf>
    <xf numFmtId="0" fontId="0" fillId="0" borderId="0" xfId="0" applyAlignment="1">
      <alignment horizontal="left" vertical="center" wrapText="1"/>
    </xf>
    <xf numFmtId="0" fontId="13" fillId="0" borderId="15" xfId="0" applyFont="1" applyBorder="1" applyAlignment="1">
      <alignment horizontal="left" vertical="center" wrapText="1"/>
    </xf>
    <xf numFmtId="0" fontId="0" fillId="0" borderId="15" xfId="0" applyBorder="1" applyAlignment="1">
      <alignment horizontal="left" vertical="center" wrapText="1"/>
    </xf>
    <xf numFmtId="0" fontId="15" fillId="27" borderId="10" xfId="35" applyFont="1" applyFill="1" applyBorder="1" applyAlignment="1" applyProtection="1">
      <alignment vertical="center"/>
    </xf>
    <xf numFmtId="0" fontId="15" fillId="24" borderId="11" xfId="35" applyFont="1" applyFill="1" applyBorder="1" applyAlignment="1" applyProtection="1">
      <alignment vertical="center"/>
    </xf>
    <xf numFmtId="0" fontId="15" fillId="24" borderId="12" xfId="35" applyFont="1" applyFill="1" applyBorder="1" applyAlignment="1" applyProtection="1">
      <alignment vertical="center"/>
    </xf>
    <xf numFmtId="0" fontId="15" fillId="24" borderId="13" xfId="35" applyFont="1" applyFill="1" applyBorder="1" applyAlignment="1" applyProtection="1">
      <alignment vertical="center"/>
    </xf>
    <xf numFmtId="0" fontId="4" fillId="27" borderId="10" xfId="0" applyFont="1" applyFill="1" applyBorder="1" applyAlignment="1">
      <alignment vertical="top" wrapText="1"/>
    </xf>
    <xf numFmtId="0" fontId="0" fillId="27" borderId="10" xfId="0" applyFill="1" applyBorder="1" applyAlignment="1">
      <alignment vertical="top" wrapText="1"/>
    </xf>
    <xf numFmtId="0" fontId="4" fillId="24" borderId="11" xfId="0" applyFont="1" applyFill="1" applyBorder="1" applyAlignment="1">
      <alignment vertical="top" wrapText="1"/>
    </xf>
    <xf numFmtId="0" fontId="0" fillId="24" borderId="12" xfId="0" applyFill="1" applyBorder="1" applyAlignment="1">
      <alignment vertical="top" wrapText="1"/>
    </xf>
    <xf numFmtId="0" fontId="0" fillId="24" borderId="10" xfId="0" applyFill="1" applyBorder="1" applyAlignment="1">
      <alignment vertical="top" wrapText="1"/>
    </xf>
    <xf numFmtId="0" fontId="9" fillId="29" borderId="14" xfId="0" applyFont="1" applyFill="1" applyBorder="1" applyAlignment="1">
      <alignment horizontal="center" wrapText="1"/>
    </xf>
    <xf numFmtId="0" fontId="3" fillId="29" borderId="10" xfId="0" applyFont="1" applyFill="1" applyBorder="1" applyAlignment="1">
      <alignment horizontal="center" wrapText="1"/>
    </xf>
    <xf numFmtId="0" fontId="3" fillId="29" borderId="14" xfId="0" applyFont="1" applyFill="1" applyBorder="1" applyAlignment="1">
      <alignment horizontal="center" wrapText="1"/>
    </xf>
    <xf numFmtId="0" fontId="0" fillId="24" borderId="13" xfId="0" applyFill="1" applyBorder="1" applyAlignment="1">
      <alignment vertical="top" wrapText="1"/>
    </xf>
    <xf numFmtId="0" fontId="4" fillId="27" borderId="11" xfId="0" applyFont="1" applyFill="1" applyBorder="1" applyAlignment="1">
      <alignment vertical="top" wrapText="1"/>
    </xf>
    <xf numFmtId="0" fontId="0" fillId="27" borderId="13" xfId="0" applyFill="1" applyBorder="1" applyAlignment="1">
      <alignment vertical="top" wrapText="1"/>
    </xf>
    <xf numFmtId="0" fontId="0" fillId="27" borderId="12" xfId="0" applyFill="1" applyBorder="1" applyAlignment="1">
      <alignment vertical="top" wrapText="1"/>
    </xf>
    <xf numFmtId="0" fontId="15" fillId="0" borderId="11" xfId="35" applyFont="1" applyFill="1" applyBorder="1" applyAlignment="1" applyProtection="1">
      <alignment vertical="center"/>
    </xf>
    <xf numFmtId="0" fontId="0" fillId="0" borderId="13" xfId="0" applyBorder="1" applyAlignment="1">
      <alignment vertical="center"/>
    </xf>
    <xf numFmtId="0" fontId="0" fillId="0" borderId="12" xfId="0" applyBorder="1" applyAlignment="1">
      <alignment vertical="center"/>
    </xf>
    <xf numFmtId="0" fontId="15" fillId="24" borderId="10" xfId="35" applyFont="1" applyFill="1" applyBorder="1" applyAlignment="1" applyProtection="1">
      <alignment vertical="center"/>
    </xf>
    <xf numFmtId="0" fontId="0" fillId="24" borderId="10" xfId="0" applyFill="1" applyBorder="1" applyAlignment="1">
      <alignment vertical="center"/>
    </xf>
    <xf numFmtId="0" fontId="4" fillId="24" borderId="10" xfId="0" applyFont="1" applyFill="1" applyBorder="1" applyAlignment="1">
      <alignment vertical="top" wrapText="1"/>
    </xf>
    <xf numFmtId="0" fontId="15" fillId="0" borderId="13" xfId="35" applyFont="1" applyBorder="1" applyAlignment="1" applyProtection="1">
      <alignment vertical="center"/>
    </xf>
    <xf numFmtId="0" fontId="15" fillId="0" borderId="12" xfId="35" applyFont="1" applyBorder="1" applyAlignment="1" applyProtection="1">
      <alignment vertical="center"/>
    </xf>
    <xf numFmtId="0" fontId="0" fillId="0" borderId="11" xfId="0" applyFill="1" applyBorder="1" applyAlignment="1">
      <alignment vertical="top" wrapText="1"/>
    </xf>
    <xf numFmtId="0" fontId="0" fillId="0" borderId="13" xfId="0" applyFill="1" applyBorder="1" applyAlignment="1">
      <alignment vertical="top" wrapText="1"/>
    </xf>
    <xf numFmtId="0" fontId="0" fillId="0" borderId="12" xfId="0" applyFill="1" applyBorder="1" applyAlignment="1">
      <alignment vertical="top" wrapText="1"/>
    </xf>
    <xf numFmtId="0" fontId="4" fillId="0" borderId="11" xfId="0" applyFont="1" applyFill="1" applyBorder="1" applyAlignment="1">
      <alignment vertical="top" wrapText="1"/>
    </xf>
    <xf numFmtId="14" fontId="4" fillId="24" borderId="11" xfId="0" applyNumberFormat="1" applyFont="1" applyFill="1" applyBorder="1" applyAlignment="1">
      <alignment horizontal="left" vertical="top" wrapText="1"/>
    </xf>
    <xf numFmtId="0" fontId="0" fillId="24" borderId="13" xfId="0" applyFill="1" applyBorder="1" applyAlignment="1">
      <alignment horizontal="left" vertical="top" wrapText="1"/>
    </xf>
    <xf numFmtId="0" fontId="0" fillId="24" borderId="12" xfId="0" applyFill="1" applyBorder="1" applyAlignment="1">
      <alignment horizontal="left" vertical="top" wrapText="1"/>
    </xf>
    <xf numFmtId="0" fontId="15" fillId="24" borderId="11" xfId="35" applyFont="1" applyFill="1" applyBorder="1" applyAlignment="1" applyProtection="1">
      <alignment horizontal="left" vertical="center" wrapText="1"/>
    </xf>
    <xf numFmtId="0" fontId="15" fillId="24" borderId="13" xfId="35" applyFont="1" applyFill="1" applyBorder="1" applyAlignment="1" applyProtection="1">
      <alignment horizontal="left" vertical="center" wrapText="1"/>
    </xf>
    <xf numFmtId="0" fontId="15" fillId="24" borderId="12" xfId="35" applyFont="1" applyFill="1" applyBorder="1" applyAlignment="1" applyProtection="1">
      <alignment horizontal="left" vertical="center" wrapText="1"/>
    </xf>
    <xf numFmtId="14" fontId="4" fillId="24" borderId="11" xfId="0" applyNumberFormat="1" applyFont="1" applyFill="1" applyBorder="1" applyAlignment="1">
      <alignment vertical="top" wrapText="1"/>
    </xf>
    <xf numFmtId="0" fontId="0" fillId="0" borderId="10" xfId="0" applyBorder="1" applyAlignment="1">
      <alignment horizontal="center" wrapText="1"/>
    </xf>
    <xf numFmtId="0" fontId="0" fillId="24" borderId="11" xfId="0" applyFill="1" applyBorder="1" applyAlignment="1">
      <alignment vertical="top" wrapText="1"/>
    </xf>
    <xf numFmtId="0" fontId="0" fillId="0" borderId="13" xfId="0" applyBorder="1" applyAlignment="1">
      <alignment vertical="top" wrapText="1"/>
    </xf>
    <xf numFmtId="0" fontId="0" fillId="24" borderId="11" xfId="0" applyFill="1" applyBorder="1" applyAlignment="1"/>
    <xf numFmtId="0" fontId="0" fillId="24" borderId="13" xfId="0" applyFill="1" applyBorder="1" applyAlignment="1"/>
    <xf numFmtId="0" fontId="0" fillId="24" borderId="12" xfId="0" applyFill="1" applyBorder="1" applyAlignment="1"/>
    <xf numFmtId="14" fontId="0" fillId="27" borderId="11" xfId="0" applyNumberFormat="1" applyFill="1" applyBorder="1" applyAlignment="1">
      <alignment horizontal="center" vertical="center"/>
    </xf>
    <xf numFmtId="0" fontId="0" fillId="27" borderId="12" xfId="0" applyFill="1" applyBorder="1" applyAlignment="1">
      <alignment horizontal="center" vertical="center"/>
    </xf>
    <xf numFmtId="0" fontId="4" fillId="24" borderId="11" xfId="0" applyFont="1" applyFill="1" applyBorder="1" applyAlignment="1">
      <alignment horizontal="center" vertical="center"/>
    </xf>
    <xf numFmtId="0" fontId="0" fillId="24" borderId="12" xfId="0" applyFill="1" applyBorder="1" applyAlignment="1">
      <alignment horizontal="center" vertical="center"/>
    </xf>
    <xf numFmtId="0" fontId="0" fillId="27" borderId="11" xfId="0" applyFill="1" applyBorder="1" applyAlignment="1">
      <alignment horizontal="center" vertical="center"/>
    </xf>
    <xf numFmtId="0" fontId="0" fillId="27" borderId="13" xfId="0" applyFill="1" applyBorder="1" applyAlignment="1">
      <alignment horizontal="center" vertical="center"/>
    </xf>
    <xf numFmtId="0" fontId="3" fillId="29" borderId="14" xfId="0" applyFont="1" applyFill="1" applyBorder="1" applyAlignment="1">
      <alignment horizontal="center" vertical="top" wrapText="1"/>
    </xf>
    <xf numFmtId="0" fontId="0" fillId="0" borderId="10" xfId="0" applyBorder="1" applyAlignment="1">
      <alignment horizontal="center" vertical="top" wrapText="1"/>
    </xf>
    <xf numFmtId="0" fontId="16" fillId="28" borderId="30" xfId="0" applyFont="1" applyFill="1" applyBorder="1" applyAlignment="1">
      <alignment horizontal="center"/>
    </xf>
    <xf numFmtId="0" fontId="16" fillId="28" borderId="22" xfId="0" applyFont="1" applyFill="1" applyBorder="1" applyAlignment="1">
      <alignment horizontal="center"/>
    </xf>
    <xf numFmtId="0" fontId="16" fillId="28" borderId="32" xfId="0" applyFont="1" applyFill="1" applyBorder="1" applyAlignment="1">
      <alignment horizontal="center"/>
    </xf>
    <xf numFmtId="0" fontId="0" fillId="0" borderId="11" xfId="0" applyFill="1"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24" borderId="11" xfId="0" applyFill="1" applyBorder="1" applyAlignment="1">
      <alignment horizontal="center" vertical="center"/>
    </xf>
    <xf numFmtId="0" fontId="0" fillId="24" borderId="13" xfId="0"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Fill="1" applyBorder="1" applyAlignment="1">
      <alignment horizontal="center" vertical="center"/>
    </xf>
    <xf numFmtId="0" fontId="0" fillId="0" borderId="12" xfId="0" applyFill="1" applyBorder="1" applyAlignment="1">
      <alignment horizontal="center" vertical="center"/>
    </xf>
    <xf numFmtId="0" fontId="0" fillId="24" borderId="11" xfId="0" applyFill="1" applyBorder="1" applyAlignment="1">
      <alignment horizontal="center" vertical="center" wrapText="1"/>
    </xf>
    <xf numFmtId="0" fontId="0" fillId="24" borderId="13" xfId="0" applyFill="1" applyBorder="1" applyAlignment="1">
      <alignment horizontal="center" vertical="center" wrapText="1"/>
    </xf>
    <xf numFmtId="0" fontId="0" fillId="24" borderId="12" xfId="0" applyFill="1" applyBorder="1" applyAlignment="1">
      <alignment horizontal="center" vertical="center" wrapText="1"/>
    </xf>
    <xf numFmtId="0" fontId="9" fillId="26" borderId="33" xfId="0" applyFont="1" applyFill="1" applyBorder="1" applyAlignment="1">
      <alignment horizontal="center" wrapText="1"/>
    </xf>
    <xf numFmtId="0" fontId="3" fillId="26" borderId="14" xfId="0" applyFont="1" applyFill="1" applyBorder="1" applyAlignment="1">
      <alignment horizontal="center" wrapText="1"/>
    </xf>
    <xf numFmtId="1" fontId="9" fillId="29" borderId="31" xfId="0" applyNumberFormat="1" applyFont="1" applyFill="1" applyBorder="1" applyAlignment="1">
      <alignment horizontal="center" wrapText="1"/>
    </xf>
    <xf numFmtId="1" fontId="0" fillId="0" borderId="12" xfId="0" applyNumberFormat="1" applyBorder="1" applyAlignment="1">
      <alignment horizontal="center" wrapText="1"/>
    </xf>
    <xf numFmtId="0" fontId="0" fillId="29" borderId="10" xfId="0" applyFill="1" applyBorder="1" applyAlignment="1">
      <alignment horizontal="center" wrapText="1"/>
    </xf>
    <xf numFmtId="0" fontId="9" fillId="25" borderId="14" xfId="0" applyFont="1" applyFill="1" applyBorder="1" applyAlignment="1">
      <alignment horizontal="center" wrapText="1"/>
    </xf>
    <xf numFmtId="0" fontId="3" fillId="25" borderId="14" xfId="0" applyFont="1" applyFill="1" applyBorder="1" applyAlignment="1">
      <alignment horizontal="center" wrapText="1"/>
    </xf>
    <xf numFmtId="0" fontId="3" fillId="25" borderId="30" xfId="0" applyFont="1" applyFill="1" applyBorder="1" applyAlignment="1">
      <alignment horizontal="center" wrapText="1"/>
    </xf>
    <xf numFmtId="0" fontId="9" fillId="29" borderId="31" xfId="0" applyNumberFormat="1" applyFont="1" applyFill="1" applyBorder="1" applyAlignment="1" applyProtection="1">
      <alignment horizontal="center" wrapText="1"/>
      <protection locked="0"/>
    </xf>
    <xf numFmtId="0" fontId="9" fillId="0" borderId="12" xfId="0" applyFont="1" applyBorder="1" applyAlignment="1">
      <alignment horizontal="center" wrapText="1"/>
    </xf>
    <xf numFmtId="0" fontId="9" fillId="29" borderId="14" xfId="0" applyNumberFormat="1" applyFont="1" applyFill="1" applyBorder="1" applyAlignment="1" applyProtection="1">
      <alignment horizontal="center" wrapText="1"/>
      <protection locked="0"/>
    </xf>
    <xf numFmtId="0" fontId="3" fillId="29" borderId="10" xfId="0" applyFont="1" applyFill="1" applyBorder="1" applyAlignment="1">
      <alignment horizontal="center"/>
    </xf>
    <xf numFmtId="0" fontId="9" fillId="29" borderId="10" xfId="0" applyFont="1" applyFill="1" applyBorder="1" applyAlignment="1">
      <alignment horizontal="center"/>
    </xf>
    <xf numFmtId="0" fontId="9" fillId="25" borderId="17" xfId="0" applyFont="1" applyFill="1" applyBorder="1" applyAlignment="1">
      <alignment horizontal="left" vertical="center"/>
    </xf>
    <xf numFmtId="0" fontId="0" fillId="0" borderId="28" xfId="0" applyBorder="1" applyAlignment="1"/>
    <xf numFmtId="0" fontId="0" fillId="0" borderId="24" xfId="0" applyBorder="1" applyAlignment="1"/>
    <xf numFmtId="0" fontId="0" fillId="0" borderId="19" xfId="0" applyBorder="1" applyAlignment="1"/>
    <xf numFmtId="0" fontId="0" fillId="0" borderId="0" xfId="0" applyAlignment="1"/>
    <xf numFmtId="0" fontId="0" fillId="0" borderId="25" xfId="0" applyBorder="1" applyAlignment="1"/>
    <xf numFmtId="0" fontId="0" fillId="0" borderId="18" xfId="0" applyBorder="1" applyAlignment="1"/>
    <xf numFmtId="0" fontId="0" fillId="0" borderId="29" xfId="0" applyBorder="1" applyAlignment="1"/>
    <xf numFmtId="0" fontId="0" fillId="0" borderId="23" xfId="0" applyBorder="1" applyAlignment="1"/>
    <xf numFmtId="14" fontId="0" fillId="27" borderId="10" xfId="0" applyNumberFormat="1" applyFill="1" applyBorder="1" applyAlignment="1">
      <alignment horizontal="center" vertical="center"/>
    </xf>
    <xf numFmtId="0" fontId="0" fillId="27" borderId="10" xfId="0" applyFill="1" applyBorder="1" applyAlignment="1">
      <alignment horizontal="center" vertical="center"/>
    </xf>
    <xf numFmtId="14" fontId="0" fillId="27" borderId="13" xfId="0" applyNumberFormat="1" applyFill="1" applyBorder="1" applyAlignment="1">
      <alignment horizontal="center" vertical="center"/>
    </xf>
    <xf numFmtId="0" fontId="0" fillId="27" borderId="10" xfId="0" applyFill="1" applyBorder="1" applyAlignment="1"/>
    <xf numFmtId="14" fontId="0" fillId="24" borderId="11" xfId="0" applyNumberFormat="1" applyFill="1" applyBorder="1" applyAlignment="1">
      <alignment horizontal="center" vertical="center"/>
    </xf>
    <xf numFmtId="164" fontId="0" fillId="24" borderId="11" xfId="0" applyNumberFormat="1" applyFill="1" applyBorder="1" applyAlignment="1">
      <alignment horizontal="right" vertical="center"/>
    </xf>
    <xf numFmtId="164" fontId="0" fillId="24" borderId="13" xfId="0" applyNumberFormat="1" applyFill="1" applyBorder="1" applyAlignment="1">
      <alignment horizontal="right" vertical="center"/>
    </xf>
    <xf numFmtId="164" fontId="0" fillId="24" borderId="12" xfId="0" applyNumberFormat="1" applyFill="1" applyBorder="1" applyAlignment="1">
      <alignment horizontal="right" vertical="center"/>
    </xf>
    <xf numFmtId="0" fontId="4" fillId="24" borderId="10" xfId="0" applyFont="1" applyFill="1" applyBorder="1" applyAlignment="1">
      <alignment horizontal="left" wrapText="1"/>
    </xf>
  </cellXfs>
  <cellStyles count="145">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2" xfId="28"/>
    <cellStyle name="Comma 2 2" xfId="95"/>
    <cellStyle name="Explanatory Text 2" xfId="29"/>
    <cellStyle name="Good 2" xfId="30"/>
    <cellStyle name="Heading 1 2" xfId="31"/>
    <cellStyle name="Heading 2 2" xfId="32"/>
    <cellStyle name="Heading 3 2" xfId="33"/>
    <cellStyle name="Heading 4 2" xfId="34"/>
    <cellStyle name="Hyperlink" xfId="35" builtinId="8"/>
    <cellStyle name="Input 2" xfId="36"/>
    <cellStyle name="Linked Cell 2" xfId="37"/>
    <cellStyle name="Neutral 2" xfId="38"/>
    <cellStyle name="Normal" xfId="0" builtinId="0"/>
    <cellStyle name="Normal 10" xfId="39"/>
    <cellStyle name="Normal 10 2" xfId="96"/>
    <cellStyle name="Normal 11" xfId="40"/>
    <cellStyle name="Normal 11 2" xfId="97"/>
    <cellStyle name="Normal 2" xfId="41"/>
    <cellStyle name="Normal 2 10" xfId="42"/>
    <cellStyle name="Normal 2 10 2" xfId="99"/>
    <cellStyle name="Normal 2 11" xfId="43"/>
    <cellStyle name="Normal 2 11 2" xfId="100"/>
    <cellStyle name="Normal 2 12" xfId="98"/>
    <cellStyle name="Normal 2 2" xfId="44"/>
    <cellStyle name="Normal 2 2 10" xfId="45"/>
    <cellStyle name="Normal 2 2 10 2" xfId="101"/>
    <cellStyle name="Normal 2 2 2" xfId="46"/>
    <cellStyle name="Normal 2 2 2 2" xfId="47"/>
    <cellStyle name="Normal 2 2 2 2 2" xfId="103"/>
    <cellStyle name="Normal 2 2 2 3" xfId="48"/>
    <cellStyle name="Normal 2 2 2 3 2" xfId="104"/>
    <cellStyle name="Normal 2 2 2 4" xfId="49"/>
    <cellStyle name="Normal 2 2 2 4 2" xfId="105"/>
    <cellStyle name="Normal 2 2 2 5" xfId="102"/>
    <cellStyle name="Normal 2 2 3" xfId="50"/>
    <cellStyle name="Normal 2 2 3 2" xfId="106"/>
    <cellStyle name="Normal 2 2 4" xfId="51"/>
    <cellStyle name="Normal 2 2 4 2" xfId="107"/>
    <cellStyle name="Normal 2 2 5" xfId="52"/>
    <cellStyle name="Normal 2 2 5 2" xfId="108"/>
    <cellStyle name="Normal 2 2 6" xfId="53"/>
    <cellStyle name="Normal 2 2 6 2" xfId="109"/>
    <cellStyle name="Normal 2 2 7" xfId="54"/>
    <cellStyle name="Normal 2 2 7 2" xfId="110"/>
    <cellStyle name="Normal 2 2 8" xfId="55"/>
    <cellStyle name="Normal 2 2 8 2" xfId="111"/>
    <cellStyle name="Normal 2 2 9" xfId="56"/>
    <cellStyle name="Normal 2 2 9 2" xfId="112"/>
    <cellStyle name="Normal 2 3" xfId="57"/>
    <cellStyle name="Normal 2 3 2" xfId="113"/>
    <cellStyle name="Normal 2 4" xfId="58"/>
    <cellStyle name="Normal 2 4 2" xfId="114"/>
    <cellStyle name="Normal 2 5" xfId="59"/>
    <cellStyle name="Normal 2 5 2" xfId="115"/>
    <cellStyle name="Normal 2 6" xfId="60"/>
    <cellStyle name="Normal 2 7" xfId="61"/>
    <cellStyle name="Normal 2 7 2" xfId="116"/>
    <cellStyle name="Normal 2 8" xfId="62"/>
    <cellStyle name="Normal 2 8 2" xfId="117"/>
    <cellStyle name="Normal 2 9" xfId="63"/>
    <cellStyle name="Normal 2 9 2" xfId="118"/>
    <cellStyle name="Normal 3" xfId="94"/>
    <cellStyle name="Normal 3 2" xfId="144"/>
    <cellStyle name="Normal 4" xfId="64"/>
    <cellStyle name="Normal 4 2" xfId="65"/>
    <cellStyle name="Normal 4 2 2" xfId="120"/>
    <cellStyle name="Normal 4 3" xfId="66"/>
    <cellStyle name="Normal 4 3 2" xfId="121"/>
    <cellStyle name="Normal 4 4" xfId="67"/>
    <cellStyle name="Normal 4 4 2" xfId="122"/>
    <cellStyle name="Normal 4 5" xfId="68"/>
    <cellStyle name="Normal 4 5 2" xfId="123"/>
    <cellStyle name="Normal 4 6" xfId="69"/>
    <cellStyle name="Normal 4 6 2" xfId="124"/>
    <cellStyle name="Normal 4 7" xfId="70"/>
    <cellStyle name="Normal 4 7 2" xfId="125"/>
    <cellStyle name="Normal 4 8" xfId="119"/>
    <cellStyle name="Normal 5" xfId="71"/>
    <cellStyle name="Normal 5 2" xfId="72"/>
    <cellStyle name="Normal 5 2 2" xfId="127"/>
    <cellStyle name="Normal 5 3" xfId="73"/>
    <cellStyle name="Normal 5 3 2" xfId="128"/>
    <cellStyle name="Normal 5 4" xfId="74"/>
    <cellStyle name="Normal 5 4 2" xfId="129"/>
    <cellStyle name="Normal 5 5" xfId="75"/>
    <cellStyle name="Normal 5 5 2" xfId="130"/>
    <cellStyle name="Normal 5 6" xfId="76"/>
    <cellStyle name="Normal 5 6 2" xfId="131"/>
    <cellStyle name="Normal 5 7" xfId="77"/>
    <cellStyle name="Normal 5 7 2" xfId="132"/>
    <cellStyle name="Normal 5 8" xfId="126"/>
    <cellStyle name="Normal 6" xfId="93"/>
    <cellStyle name="Normal 6 2" xfId="78"/>
    <cellStyle name="Normal 6 2 2" xfId="133"/>
    <cellStyle name="Normal 6 3" xfId="79"/>
    <cellStyle name="Normal 6 3 2" xfId="134"/>
    <cellStyle name="Normal 6 4" xfId="80"/>
    <cellStyle name="Normal 6 4 2" xfId="135"/>
    <cellStyle name="Normal 6 5" xfId="81"/>
    <cellStyle name="Normal 6 5 2" xfId="136"/>
    <cellStyle name="Normal 6 6" xfId="82"/>
    <cellStyle name="Normal 6 6 2" xfId="137"/>
    <cellStyle name="Normal 6 7" xfId="83"/>
    <cellStyle name="Normal 6 7 2" xfId="138"/>
    <cellStyle name="Normal 8" xfId="84"/>
    <cellStyle name="Normal 8 2" xfId="139"/>
    <cellStyle name="Normal 9" xfId="85"/>
    <cellStyle name="Normal 9 2" xfId="140"/>
    <cellStyle name="Note 2" xfId="86"/>
    <cellStyle name="Note 2 2" xfId="141"/>
    <cellStyle name="Output 2" xfId="87"/>
    <cellStyle name="Percent 2" xfId="88"/>
    <cellStyle name="Percent 2 2" xfId="89"/>
    <cellStyle name="Percent 2 2 2" xfId="143"/>
    <cellStyle name="Percent 2 3" xfId="142"/>
    <cellStyle name="Title 2" xfId="90"/>
    <cellStyle name="Total 2" xfId="91"/>
    <cellStyle name="Warning Text 2" xfId="9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3</xdr:col>
      <xdr:colOff>9525</xdr:colOff>
      <xdr:row>6</xdr:row>
      <xdr:rowOff>161925</xdr:rowOff>
    </xdr:to>
    <xdr:pic>
      <xdr:nvPicPr>
        <xdr:cNvPr id="2495" name="Picture 147" descr="DSIRE_header"/>
        <xdr:cNvPicPr>
          <a:picLocks noChangeAspect="1" noChangeArrowheads="1"/>
        </xdr:cNvPicPr>
      </xdr:nvPicPr>
      <xdr:blipFill>
        <a:blip xmlns:r="http://schemas.openxmlformats.org/officeDocument/2006/relationships" r:embed="rId1" cstate="print"/>
        <a:srcRect/>
        <a:stretch>
          <a:fillRect/>
        </a:stretch>
      </xdr:blipFill>
      <xdr:spPr bwMode="auto">
        <a:xfrm>
          <a:off x="19050" y="0"/>
          <a:ext cx="7600950" cy="11334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Wilson\AppData\Local\Temp\SHARED7100\FEMP\TA%20Team\Alicen\DOD_solar_ESPC\060209DOD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_27summary"/>
      <sheetName val="Tax Comparison"/>
      <sheetName val="Incentives"/>
      <sheetName val="Data"/>
      <sheetName val="Summary Findings"/>
      <sheetName val="Summary Candidate Table"/>
      <sheetName val="Narrative Summary"/>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dsireusa.org/incentives/incentive.cfm?Incentive_Code=IL04R&amp;re=1&amp;ee=1" TargetMode="External"/><Relationship Id="rId18" Type="http://schemas.openxmlformats.org/officeDocument/2006/relationships/hyperlink" Target="http://www.dsireusa.org/incentives/incentive.cfm?Incentive_Code=MD05R&amp;re=1&amp;ee=1" TargetMode="External"/><Relationship Id="rId26" Type="http://schemas.openxmlformats.org/officeDocument/2006/relationships/hyperlink" Target="http://www.dsireusa.org/incentives/incentive.cfm?Incentive_Code=MO08R&amp;re=1&amp;ee=1" TargetMode="External"/><Relationship Id="rId39" Type="http://schemas.openxmlformats.org/officeDocument/2006/relationships/hyperlink" Target="http://www.dsireusa.org/incentives/incentive.cfm?Incentive_Code=NY03R&amp;re=1&amp;ee=1" TargetMode="External"/><Relationship Id="rId21" Type="http://schemas.openxmlformats.org/officeDocument/2006/relationships/hyperlink" Target="http://www.dsireusa.org/incentives/incentive.cfm?Incentive_Code=MA05R&amp;re=1&amp;ee=1" TargetMode="External"/><Relationship Id="rId34" Type="http://schemas.openxmlformats.org/officeDocument/2006/relationships/hyperlink" Target="http://www.dsireusa.org/incentives/incentive.cfm?Incentive_Code=NM05R&amp;re=1&amp;ee=1" TargetMode="External"/><Relationship Id="rId42" Type="http://schemas.openxmlformats.org/officeDocument/2006/relationships/hyperlink" Target="http://www.dsireusa.org/incentives/incentive.cfm?Incentive_Code=OR22R&amp;re=1&amp;ee=1" TargetMode="External"/><Relationship Id="rId47" Type="http://schemas.openxmlformats.org/officeDocument/2006/relationships/hyperlink" Target="http://www.dsireusa.org/incentives/incentive.cfm?Incentive_Code=RI08R&amp;re=1&amp;ee=1" TargetMode="External"/><Relationship Id="rId50" Type="http://schemas.openxmlformats.org/officeDocument/2006/relationships/hyperlink" Target="http://www.dsireusa.org/incentives/incentive.cfm?Incentive_Code=WA15R&amp;re=1&amp;ee=1" TargetMode="External"/><Relationship Id="rId55" Type="http://schemas.openxmlformats.org/officeDocument/2006/relationships/hyperlink" Target="http://www.dsireusa.org/incentives/incentive.cfm?Incentive_Code=VT04R&amp;re=1&amp;ee=1" TargetMode="External"/><Relationship Id="rId63" Type="http://schemas.openxmlformats.org/officeDocument/2006/relationships/comments" Target="../comments1.xml"/><Relationship Id="rId7" Type="http://schemas.openxmlformats.org/officeDocument/2006/relationships/hyperlink" Target="http://www.dsireusa.org/incentives/incentive.cfm?Incentive_Code=CT04R&amp;re=1&amp;ee=1" TargetMode="External"/><Relationship Id="rId2" Type="http://schemas.openxmlformats.org/officeDocument/2006/relationships/hyperlink" Target="http://www.dsireusa.org/incentives/incentive.cfm?Incentive_Code=AZ03R&amp;re=1&amp;ee=1" TargetMode="External"/><Relationship Id="rId16" Type="http://schemas.openxmlformats.org/officeDocument/2006/relationships/hyperlink" Target="http://www.dsireusa.org/incentives/incentive.cfm?Incentive_Code=ME01R&amp;re=1&amp;ee=1" TargetMode="External"/><Relationship Id="rId20" Type="http://schemas.openxmlformats.org/officeDocument/2006/relationships/hyperlink" Target="http://www.dsireusa.org/incentives/incentive.cfm?Incentive_Code=MA05R&amp;re=1&amp;ee=1" TargetMode="External"/><Relationship Id="rId29" Type="http://schemas.openxmlformats.org/officeDocument/2006/relationships/hyperlink" Target="http://www.dsireusa.org/incentives/incentive.cfm?Incentive_Code=NV01R&amp;re=1&amp;ee=1" TargetMode="External"/><Relationship Id="rId41" Type="http://schemas.openxmlformats.org/officeDocument/2006/relationships/hyperlink" Target="http://www.dsireusa.org/incentives/incentive.cfm?Incentive_Code=OH14R&amp;re=1&amp;ee=1" TargetMode="External"/><Relationship Id="rId54" Type="http://schemas.openxmlformats.org/officeDocument/2006/relationships/hyperlink" Target="http://www.dsireusa.org/incentives/incentive.cfm?Incentive_Code=UT13R&amp;re=1&amp;ee=1" TargetMode="External"/><Relationship Id="rId62" Type="http://schemas.openxmlformats.org/officeDocument/2006/relationships/vmlDrawing" Target="../drawings/vmlDrawing1.vml"/><Relationship Id="rId1" Type="http://schemas.openxmlformats.org/officeDocument/2006/relationships/hyperlink" Target="http://www.dsireusa.org/incentives/incentive.cfm?Incentive_Code=AZ03R&amp;re=1&amp;ee=1" TargetMode="External"/><Relationship Id="rId6" Type="http://schemas.openxmlformats.org/officeDocument/2006/relationships/hyperlink" Target="http://www.dsireusa.org/incentives/incentive.cfm?Incentive_Code=CT04R&amp;re=1&amp;ee=1" TargetMode="External"/><Relationship Id="rId11" Type="http://schemas.openxmlformats.org/officeDocument/2006/relationships/hyperlink" Target="http://www.dsireusa.org/incentives/incentive.cfm?Incentive_Code=HI06R&amp;re=1&amp;ee=1" TargetMode="External"/><Relationship Id="rId24" Type="http://schemas.openxmlformats.org/officeDocument/2006/relationships/hyperlink" Target="http://www.dsireusa.org/incentives/incentive.cfm?Incentive_Code=MN14R&amp;re=1&amp;ee=1" TargetMode="External"/><Relationship Id="rId32" Type="http://schemas.openxmlformats.org/officeDocument/2006/relationships/hyperlink" Target="http://www.dsireusa.org/incentives/incentive.cfm?Incentive_Code=NJ05R&amp;re=1&amp;ee=1" TargetMode="External"/><Relationship Id="rId37" Type="http://schemas.openxmlformats.org/officeDocument/2006/relationships/hyperlink" Target="http://www.dsireusa.org/incentives/incentive.cfm?Incentive_Code=NY03R&amp;re=1&amp;ee=1" TargetMode="External"/><Relationship Id="rId40" Type="http://schemas.openxmlformats.org/officeDocument/2006/relationships/hyperlink" Target="http://www.dsireusa.org/incentives/incentive.cfm?Incentive_Code=OH14R&amp;re=1&amp;ee=1" TargetMode="External"/><Relationship Id="rId45" Type="http://schemas.openxmlformats.org/officeDocument/2006/relationships/hyperlink" Target="http://www.dsireusa.org/incentives/incentive.cfm?Incentive_Code=PA06R&amp;re=1&amp;ee=1" TargetMode="External"/><Relationship Id="rId53" Type="http://schemas.openxmlformats.org/officeDocument/2006/relationships/hyperlink" Target="http://www.dsireusa.org/incentives/incentive.cfm?Incentive_Code=SD02R&amp;re=1&amp;ee=1" TargetMode="External"/><Relationship Id="rId58" Type="http://schemas.openxmlformats.org/officeDocument/2006/relationships/hyperlink" Target="http://www.dsireusa.org/incentives/incentive.cfm?Incentive_Code=OK05R&amp;re=1&amp;ee=1" TargetMode="External"/><Relationship Id="rId5" Type="http://schemas.openxmlformats.org/officeDocument/2006/relationships/hyperlink" Target="http://www.dsireusa.org/incentives/incentive.cfm?Incentive_Code=CO24R&amp;re=1&amp;ee=1" TargetMode="External"/><Relationship Id="rId15" Type="http://schemas.openxmlformats.org/officeDocument/2006/relationships/hyperlink" Target="http://www.dsireusa.org/incentives/incentive.cfm?Incentive_Code=KS07R&amp;re=1&amp;ee=1" TargetMode="External"/><Relationship Id="rId23" Type="http://schemas.openxmlformats.org/officeDocument/2006/relationships/hyperlink" Target="http://www.dsireusa.org/incentives/incentive.cfm?Incentive_Code=MN14R&amp;re=1&amp;ee=1" TargetMode="External"/><Relationship Id="rId28" Type="http://schemas.openxmlformats.org/officeDocument/2006/relationships/hyperlink" Target="http://www.dsireusa.org/incentives/incentive.cfm?Incentive_Code=NV01R&amp;re=1&amp;ee=1" TargetMode="External"/><Relationship Id="rId36" Type="http://schemas.openxmlformats.org/officeDocument/2006/relationships/hyperlink" Target="http://www.dsireusa.org/incentives/incentive.cfm?Incentive_Code=NY03R&amp;re=1&amp;ee=1" TargetMode="External"/><Relationship Id="rId49" Type="http://schemas.openxmlformats.org/officeDocument/2006/relationships/hyperlink" Target="http://www.dsireusa.org/incentives/incentive.cfm?Incentive_Code=TX03R&amp;re=1&amp;ee=1" TargetMode="External"/><Relationship Id="rId57" Type="http://schemas.openxmlformats.org/officeDocument/2006/relationships/hyperlink" Target="http://www.dsireusa.org/incentives/incentive.cfm?Incentive_Code=WV05R&amp;re=1&amp;ee=1" TargetMode="External"/><Relationship Id="rId61" Type="http://schemas.openxmlformats.org/officeDocument/2006/relationships/drawing" Target="../drawings/drawing1.xml"/><Relationship Id="rId10" Type="http://schemas.openxmlformats.org/officeDocument/2006/relationships/hyperlink" Target="http://www.dsireusa.org/incentives/incentive.cfm?Incentive_Code=DC04R&amp;re=1&amp;ee=1" TargetMode="External"/><Relationship Id="rId19" Type="http://schemas.openxmlformats.org/officeDocument/2006/relationships/hyperlink" Target="http://www.dsireusa.org/incentives/incentive.cfm?Incentive_Code=MD05R&amp;re=1&amp;ee=1" TargetMode="External"/><Relationship Id="rId31" Type="http://schemas.openxmlformats.org/officeDocument/2006/relationships/hyperlink" Target="http://www.dsireusa.org/incentives/incentive.cfm?Incentive_Code=NH09R&amp;re=1&amp;ee=1" TargetMode="External"/><Relationship Id="rId44" Type="http://schemas.openxmlformats.org/officeDocument/2006/relationships/hyperlink" Target="http://www.dsireusa.org/incentives/incentive.cfm?Incentive_Code=PA06R&amp;re=1&amp;ee=1" TargetMode="External"/><Relationship Id="rId52" Type="http://schemas.openxmlformats.org/officeDocument/2006/relationships/hyperlink" Target="http://www.dsireusa.org/incentives/incentive.cfm?Incentive_Code=ND04R&amp;re=1&amp;ee=1" TargetMode="External"/><Relationship Id="rId60" Type="http://schemas.openxmlformats.org/officeDocument/2006/relationships/printerSettings" Target="../printerSettings/printerSettings1.bin"/><Relationship Id="rId4" Type="http://schemas.openxmlformats.org/officeDocument/2006/relationships/hyperlink" Target="http://www.dsireusa.org/incentives/incentive.cfm?Incentive_Code=CO24R&amp;re=1&amp;ee=1" TargetMode="External"/><Relationship Id="rId9" Type="http://schemas.openxmlformats.org/officeDocument/2006/relationships/hyperlink" Target="http://www.dsireusa.org/incentives/incentive.cfm?Incentive_Code=DC04R&amp;re=1&amp;ee=1" TargetMode="External"/><Relationship Id="rId14" Type="http://schemas.openxmlformats.org/officeDocument/2006/relationships/hyperlink" Target="http://www.dsireusa.org/incentives/incentive.cfm?Incentive_Code=IA01R&amp;re=1&amp;ee=1" TargetMode="External"/><Relationship Id="rId22" Type="http://schemas.openxmlformats.org/officeDocument/2006/relationships/hyperlink" Target="http://www.dsireusa.org/incentives/incentive.cfm?Incentive_Code=MI16R&amp;re=1&amp;ee=1" TargetMode="External"/><Relationship Id="rId27" Type="http://schemas.openxmlformats.org/officeDocument/2006/relationships/hyperlink" Target="http://www.dsireusa.org/incentives/incentive.cfm?Incentive_Code=MT11R&amp;re=1&amp;ee=1" TargetMode="External"/><Relationship Id="rId30" Type="http://schemas.openxmlformats.org/officeDocument/2006/relationships/hyperlink" Target="http://www.dsireusa.org/incentives/incentive.cfm?Incentive_Code=NH09R&amp;re=1&amp;ee=1" TargetMode="External"/><Relationship Id="rId35" Type="http://schemas.openxmlformats.org/officeDocument/2006/relationships/hyperlink" Target="http://www.dsireusa.org/incentives/incentive.cfm?Incentive_Code=NM05R&amp;re=1&amp;ee=1" TargetMode="External"/><Relationship Id="rId43" Type="http://schemas.openxmlformats.org/officeDocument/2006/relationships/hyperlink" Target="http://www.dsireusa.org/incentives/incentive.cfm?Incentive_Code=OR22R&amp;re=1&amp;ee=1" TargetMode="External"/><Relationship Id="rId48" Type="http://schemas.openxmlformats.org/officeDocument/2006/relationships/hyperlink" Target="http://www.dsireusa.org/incentives/incentive.cfm?Incentive_Code=TX03R&amp;re=1&amp;ee=1" TargetMode="External"/><Relationship Id="rId56" Type="http://schemas.openxmlformats.org/officeDocument/2006/relationships/hyperlink" Target="http://www.dsireusa.org/incentives/incentive.cfm?Incentive_Code=VA10R&amp;re=1&amp;ee=1" TargetMode="External"/><Relationship Id="rId8" Type="http://schemas.openxmlformats.org/officeDocument/2006/relationships/hyperlink" Target="http://www.dsireusa.org/incentives/incentive.cfm?Incentive_Code=DE06R&amp;re=1&amp;ee=1" TargetMode="External"/><Relationship Id="rId51" Type="http://schemas.openxmlformats.org/officeDocument/2006/relationships/hyperlink" Target="http://www.dsireusa.org/incentives/incentive.cfm?Incentive_Code=WI05R&amp;re=1&amp;ee=1" TargetMode="External"/><Relationship Id="rId3" Type="http://schemas.openxmlformats.org/officeDocument/2006/relationships/hyperlink" Target="http://www.dsireusa.org/incentives/incentive.cfm?Incentive_Code=CA25R&amp;re=1&amp;ee=1" TargetMode="External"/><Relationship Id="rId12" Type="http://schemas.openxmlformats.org/officeDocument/2006/relationships/hyperlink" Target="http://www.dsireusa.org/incentives/incentive.cfm?Incentive_Code=IL04R&amp;re=1&amp;ee=1" TargetMode="External"/><Relationship Id="rId17" Type="http://schemas.openxmlformats.org/officeDocument/2006/relationships/hyperlink" Target="http://www.dsireusa.org/incentives/incentive.cfm?Incentive_Code=ME01R&amp;re=1&amp;ee=1" TargetMode="External"/><Relationship Id="rId25" Type="http://schemas.openxmlformats.org/officeDocument/2006/relationships/hyperlink" Target="http://www.dsireusa.org/incentives/incentive.cfm?Incentive_Code=MO08R&amp;re=1&amp;ee=1" TargetMode="External"/><Relationship Id="rId33" Type="http://schemas.openxmlformats.org/officeDocument/2006/relationships/hyperlink" Target="http://www.dsireusa.org/incentives/incentive.cfm?Incentive_Code=NJ05R&amp;re=1&amp;ee=1" TargetMode="External"/><Relationship Id="rId38" Type="http://schemas.openxmlformats.org/officeDocument/2006/relationships/hyperlink" Target="http://www.dsireusa.org/incentives/incentive.cfm?Incentive_Code=NY03R&amp;re=1&amp;ee=1" TargetMode="External"/><Relationship Id="rId46" Type="http://schemas.openxmlformats.org/officeDocument/2006/relationships/hyperlink" Target="http://www.dsireusa.org/incentives/incentive.cfm?Incentive_Code=RI08R&amp;re=1&amp;ee=1" TargetMode="External"/><Relationship Id="rId59" Type="http://schemas.openxmlformats.org/officeDocument/2006/relationships/hyperlink" Target="http://www.dsireusa.org/incentives/incentive.cfm?Incentive_Code=IN12R&amp;re=1&amp;ee=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F99"/>
  <sheetViews>
    <sheetView tabSelected="1" topLeftCell="G1" workbookViewId="0">
      <selection activeCell="O29" sqref="O29"/>
    </sheetView>
  </sheetViews>
  <sheetFormatPr defaultRowHeight="12.75" x14ac:dyDescent="0.2"/>
  <cols>
    <col min="1" max="1" width="21.375" customWidth="1"/>
    <col min="2" max="2" width="57.875" customWidth="1"/>
    <col min="3" max="3" width="20.625" customWidth="1"/>
    <col min="4" max="4" width="11.625" customWidth="1"/>
    <col min="5" max="6" width="11.125" customWidth="1"/>
    <col min="7" max="7" width="15.375" customWidth="1"/>
    <col min="8" max="8" width="15.75" customWidth="1"/>
    <col min="9" max="9" width="14.5" customWidth="1"/>
    <col min="10" max="10" width="14.375" customWidth="1"/>
    <col min="11" max="13" width="13.5" customWidth="1"/>
    <col min="14" max="14" width="15.5" customWidth="1"/>
    <col min="15" max="15" width="14.625" customWidth="1"/>
    <col min="16" max="16" width="16.75" customWidth="1"/>
    <col min="17" max="18" width="13.875" customWidth="1"/>
    <col min="19" max="20" width="13.5" customWidth="1"/>
    <col min="21" max="21" width="14.625" customWidth="1"/>
    <col min="22" max="22" width="14.75" customWidth="1"/>
    <col min="23" max="23" width="12.125" customWidth="1"/>
    <col min="24" max="24" width="14.5" style="67" customWidth="1"/>
    <col min="25" max="25" width="14.125" customWidth="1"/>
    <col min="26" max="26" width="15.875" customWidth="1"/>
    <col min="27" max="51" width="7.625" customWidth="1"/>
    <col min="52" max="57" width="7.625" style="47" customWidth="1"/>
    <col min="58" max="83" width="7.625" customWidth="1"/>
  </cols>
  <sheetData>
    <row r="1" spans="1:83" s="38" customFormat="1" x14ac:dyDescent="0.2">
      <c r="A1" s="37"/>
      <c r="E1" s="174" t="s">
        <v>57</v>
      </c>
      <c r="F1" s="175"/>
      <c r="G1" s="176"/>
      <c r="X1" s="59"/>
    </row>
    <row r="2" spans="1:83" s="38" customFormat="1" x14ac:dyDescent="0.2">
      <c r="E2" s="175"/>
      <c r="F2" s="175"/>
      <c r="G2" s="176"/>
      <c r="X2" s="59"/>
    </row>
    <row r="3" spans="1:83" s="38" customFormat="1" x14ac:dyDescent="0.2">
      <c r="E3" s="175"/>
      <c r="F3" s="175"/>
      <c r="G3" s="176"/>
      <c r="X3" s="59"/>
    </row>
    <row r="4" spans="1:83" s="38" customFormat="1" x14ac:dyDescent="0.2">
      <c r="D4" s="56"/>
      <c r="E4" s="175"/>
      <c r="F4" s="175"/>
      <c r="G4" s="176"/>
      <c r="X4" s="59"/>
    </row>
    <row r="5" spans="1:83" s="38" customFormat="1" x14ac:dyDescent="0.2">
      <c r="E5" s="175"/>
      <c r="F5" s="175"/>
      <c r="G5" s="176"/>
      <c r="X5" s="59"/>
    </row>
    <row r="6" spans="1:83" s="38" customFormat="1" x14ac:dyDescent="0.2">
      <c r="E6" s="175"/>
      <c r="F6" s="175"/>
      <c r="G6" s="176"/>
      <c r="X6" s="59"/>
    </row>
    <row r="7" spans="1:83" s="39" customFormat="1" ht="13.5" thickBot="1" x14ac:dyDescent="0.25">
      <c r="E7" s="177"/>
      <c r="F7" s="177"/>
      <c r="G7" s="178"/>
      <c r="X7" s="60"/>
      <c r="AZ7" s="38"/>
      <c r="BA7" s="38"/>
      <c r="BB7" s="38"/>
      <c r="BC7" s="38"/>
      <c r="BD7" s="38"/>
      <c r="BE7" s="38"/>
    </row>
    <row r="8" spans="1:83" s="36" customFormat="1" ht="14.25" customHeight="1" thickTop="1" x14ac:dyDescent="0.2">
      <c r="A8" s="188" t="s">
        <v>29</v>
      </c>
      <c r="B8" s="188" t="s">
        <v>38</v>
      </c>
      <c r="C8" s="188" t="s">
        <v>55</v>
      </c>
      <c r="D8" s="190" t="s">
        <v>30</v>
      </c>
      <c r="E8" s="228" t="s">
        <v>16</v>
      </c>
      <c r="F8" s="229"/>
      <c r="G8" s="229"/>
      <c r="H8" s="229"/>
      <c r="I8" s="229"/>
      <c r="J8" s="229"/>
      <c r="K8" s="229"/>
      <c r="L8" s="229"/>
      <c r="M8" s="230"/>
      <c r="N8" s="252" t="s">
        <v>48</v>
      </c>
      <c r="O8" s="190" t="s">
        <v>32</v>
      </c>
      <c r="P8" s="226" t="s">
        <v>56</v>
      </c>
      <c r="Q8" s="252" t="s">
        <v>54</v>
      </c>
      <c r="R8" s="250" t="s">
        <v>62</v>
      </c>
      <c r="S8" s="188" t="s">
        <v>31</v>
      </c>
      <c r="T8" s="188" t="s">
        <v>41</v>
      </c>
      <c r="U8" s="190" t="s">
        <v>60</v>
      </c>
      <c r="V8" s="188" t="s">
        <v>58</v>
      </c>
      <c r="W8" s="188" t="s">
        <v>39</v>
      </c>
      <c r="X8" s="244" t="s">
        <v>61</v>
      </c>
      <c r="Y8" s="188" t="s">
        <v>40</v>
      </c>
      <c r="Z8" s="188" t="s">
        <v>59</v>
      </c>
      <c r="AA8" s="247" t="s">
        <v>42</v>
      </c>
      <c r="AB8" s="248"/>
      <c r="AC8" s="248"/>
      <c r="AD8" s="248"/>
      <c r="AE8" s="248"/>
      <c r="AF8" s="248"/>
      <c r="AG8" s="248"/>
      <c r="AH8" s="248"/>
      <c r="AI8" s="248"/>
      <c r="AJ8" s="248"/>
      <c r="AK8" s="248"/>
      <c r="AL8" s="248"/>
      <c r="AM8" s="248"/>
      <c r="AN8" s="248"/>
      <c r="AO8" s="248"/>
      <c r="AP8" s="248"/>
      <c r="AQ8" s="248"/>
      <c r="AR8" s="248"/>
      <c r="AS8" s="248"/>
      <c r="AT8" s="248"/>
      <c r="AU8" s="248"/>
      <c r="AV8" s="248"/>
      <c r="AW8" s="248"/>
      <c r="AX8" s="248"/>
      <c r="AY8" s="248"/>
      <c r="AZ8" s="249"/>
      <c r="BA8" s="106"/>
      <c r="BB8" s="106"/>
      <c r="BC8" s="106"/>
      <c r="BD8" s="106"/>
      <c r="BE8" s="106"/>
      <c r="BF8" s="242" t="s">
        <v>49</v>
      </c>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row>
    <row r="9" spans="1:83" s="35" customFormat="1" ht="15.75" customHeight="1" x14ac:dyDescent="0.2">
      <c r="A9" s="189"/>
      <c r="B9" s="214"/>
      <c r="C9" s="189"/>
      <c r="D9" s="189"/>
      <c r="E9" s="131" t="s">
        <v>37</v>
      </c>
      <c r="F9" s="131" t="s">
        <v>17</v>
      </c>
      <c r="G9" s="131" t="s">
        <v>68</v>
      </c>
      <c r="H9" s="131" t="s">
        <v>69</v>
      </c>
      <c r="I9" s="131" t="s">
        <v>36</v>
      </c>
      <c r="J9" s="131" t="s">
        <v>35</v>
      </c>
      <c r="K9" s="131" t="s">
        <v>34</v>
      </c>
      <c r="L9" s="131" t="s">
        <v>33</v>
      </c>
      <c r="M9" s="131" t="s">
        <v>70</v>
      </c>
      <c r="N9" s="253"/>
      <c r="O9" s="189"/>
      <c r="P9" s="227"/>
      <c r="Q9" s="254"/>
      <c r="R9" s="251"/>
      <c r="S9" s="189"/>
      <c r="T9" s="214"/>
      <c r="U9" s="189"/>
      <c r="V9" s="214"/>
      <c r="W9" s="246"/>
      <c r="X9" s="245"/>
      <c r="Y9" s="214"/>
      <c r="Z9" s="214"/>
      <c r="AA9" s="6">
        <f>AB9-1</f>
        <v>2000</v>
      </c>
      <c r="AB9" s="6">
        <f>AC9-1</f>
        <v>2001</v>
      </c>
      <c r="AC9" s="6">
        <f>AD9-1</f>
        <v>2002</v>
      </c>
      <c r="AD9" s="6">
        <f>AE9-1</f>
        <v>2003</v>
      </c>
      <c r="AE9" s="6">
        <v>2004</v>
      </c>
      <c r="AF9" s="6">
        <v>2005</v>
      </c>
      <c r="AG9" s="6">
        <v>2006</v>
      </c>
      <c r="AH9" s="6">
        <v>2007</v>
      </c>
      <c r="AI9" s="6">
        <v>2008</v>
      </c>
      <c r="AJ9" s="6">
        <v>2009</v>
      </c>
      <c r="AK9" s="6">
        <v>2010</v>
      </c>
      <c r="AL9" s="6">
        <f t="shared" ref="AL9:AZ9" si="0">AK9+1</f>
        <v>2011</v>
      </c>
      <c r="AM9" s="6">
        <f t="shared" si="0"/>
        <v>2012</v>
      </c>
      <c r="AN9" s="6">
        <f t="shared" si="0"/>
        <v>2013</v>
      </c>
      <c r="AO9" s="6">
        <f t="shared" si="0"/>
        <v>2014</v>
      </c>
      <c r="AP9" s="6">
        <f t="shared" si="0"/>
        <v>2015</v>
      </c>
      <c r="AQ9" s="6">
        <f t="shared" si="0"/>
        <v>2016</v>
      </c>
      <c r="AR9" s="6">
        <f t="shared" si="0"/>
        <v>2017</v>
      </c>
      <c r="AS9" s="6">
        <f t="shared" si="0"/>
        <v>2018</v>
      </c>
      <c r="AT9" s="6">
        <f t="shared" si="0"/>
        <v>2019</v>
      </c>
      <c r="AU9" s="6">
        <f t="shared" si="0"/>
        <v>2020</v>
      </c>
      <c r="AV9" s="6">
        <f t="shared" si="0"/>
        <v>2021</v>
      </c>
      <c r="AW9" s="6">
        <f t="shared" si="0"/>
        <v>2022</v>
      </c>
      <c r="AX9" s="6">
        <f>AW9+1</f>
        <v>2023</v>
      </c>
      <c r="AY9" s="40">
        <f t="shared" si="0"/>
        <v>2024</v>
      </c>
      <c r="AZ9" s="6">
        <f t="shared" si="0"/>
        <v>2025</v>
      </c>
      <c r="BA9" s="6">
        <v>2026</v>
      </c>
      <c r="BB9" s="6">
        <v>2027</v>
      </c>
      <c r="BC9" s="6">
        <v>2028</v>
      </c>
      <c r="BD9" s="6">
        <v>2029</v>
      </c>
      <c r="BE9" s="117">
        <v>2030</v>
      </c>
      <c r="BF9" s="107">
        <f>BG9-1</f>
        <v>2000</v>
      </c>
      <c r="BG9" s="22">
        <f>BH9-1</f>
        <v>2001</v>
      </c>
      <c r="BH9" s="22">
        <f>BI9-1</f>
        <v>2002</v>
      </c>
      <c r="BI9" s="22">
        <f>BJ9-1</f>
        <v>2003</v>
      </c>
      <c r="BJ9" s="22">
        <v>2004</v>
      </c>
      <c r="BK9" s="22">
        <v>2005</v>
      </c>
      <c r="BL9" s="22">
        <v>2006</v>
      </c>
      <c r="BM9" s="22">
        <v>2007</v>
      </c>
      <c r="BN9" s="22">
        <v>2008</v>
      </c>
      <c r="BO9" s="22">
        <v>2009</v>
      </c>
      <c r="BP9" s="22">
        <v>2010</v>
      </c>
      <c r="BQ9" s="22">
        <f t="shared" ref="BQ9:CE9" si="1">BP9+1</f>
        <v>2011</v>
      </c>
      <c r="BR9" s="22">
        <f t="shared" si="1"/>
        <v>2012</v>
      </c>
      <c r="BS9" s="22">
        <f t="shared" si="1"/>
        <v>2013</v>
      </c>
      <c r="BT9" s="22">
        <f t="shared" si="1"/>
        <v>2014</v>
      </c>
      <c r="BU9" s="22">
        <f t="shared" si="1"/>
        <v>2015</v>
      </c>
      <c r="BV9" s="22">
        <f t="shared" si="1"/>
        <v>2016</v>
      </c>
      <c r="BW9" s="22">
        <f t="shared" si="1"/>
        <v>2017</v>
      </c>
      <c r="BX9" s="22">
        <f t="shared" si="1"/>
        <v>2018</v>
      </c>
      <c r="BY9" s="22">
        <f t="shared" si="1"/>
        <v>2019</v>
      </c>
      <c r="BZ9" s="22">
        <f t="shared" si="1"/>
        <v>2020</v>
      </c>
      <c r="CA9" s="22">
        <f t="shared" si="1"/>
        <v>2021</v>
      </c>
      <c r="CB9" s="22">
        <f t="shared" si="1"/>
        <v>2022</v>
      </c>
      <c r="CC9" s="22">
        <f t="shared" si="1"/>
        <v>2023</v>
      </c>
      <c r="CD9" s="22">
        <f t="shared" si="1"/>
        <v>2024</v>
      </c>
      <c r="CE9" s="22">
        <f t="shared" si="1"/>
        <v>2025</v>
      </c>
    </row>
    <row r="10" spans="1:83" x14ac:dyDescent="0.2">
      <c r="A10" s="195" t="s">
        <v>18</v>
      </c>
      <c r="B10" s="206" t="s">
        <v>107</v>
      </c>
      <c r="C10" s="17">
        <v>1</v>
      </c>
      <c r="D10" s="17">
        <v>1</v>
      </c>
      <c r="E10" s="17">
        <v>1</v>
      </c>
      <c r="F10" s="17">
        <v>1</v>
      </c>
      <c r="G10" s="17">
        <v>1</v>
      </c>
      <c r="H10" s="17">
        <v>1</v>
      </c>
      <c r="I10" s="17">
        <v>1</v>
      </c>
      <c r="J10" s="17">
        <v>0</v>
      </c>
      <c r="K10" s="17">
        <v>1</v>
      </c>
      <c r="L10" s="17">
        <v>1</v>
      </c>
      <c r="M10" s="1">
        <v>0</v>
      </c>
      <c r="N10" s="17">
        <v>58.6</v>
      </c>
      <c r="O10" s="17">
        <v>0</v>
      </c>
      <c r="P10" s="236">
        <v>33969</v>
      </c>
      <c r="Q10" s="17"/>
      <c r="R10" s="231" t="s">
        <v>63</v>
      </c>
      <c r="S10" s="17">
        <v>100</v>
      </c>
      <c r="T10" s="18">
        <f>AG10</f>
        <v>1.2500000000000001E-2</v>
      </c>
      <c r="U10" s="17">
        <v>0</v>
      </c>
      <c r="V10" s="17">
        <v>2006</v>
      </c>
      <c r="W10" s="18">
        <f>AZ10</f>
        <v>0.105</v>
      </c>
      <c r="X10" s="61"/>
      <c r="Y10" s="19"/>
      <c r="Z10" s="17">
        <v>2025</v>
      </c>
      <c r="AA10" s="20"/>
      <c r="AB10" s="48"/>
      <c r="AC10" s="48"/>
      <c r="AD10" s="48"/>
      <c r="AE10" s="48"/>
      <c r="AF10" s="48"/>
      <c r="AG10" s="48">
        <v>1.2500000000000001E-2</v>
      </c>
      <c r="AH10" s="48">
        <v>1.4249999999999999E-2</v>
      </c>
      <c r="AI10" s="48">
        <v>1.575E-2</v>
      </c>
      <c r="AJ10" s="48">
        <v>1.7000000000000001E-2</v>
      </c>
      <c r="AK10" s="48">
        <v>0.02</v>
      </c>
      <c r="AL10" s="48">
        <v>2.2499999999999999E-2</v>
      </c>
      <c r="AM10" s="48">
        <v>2.4500000000000001E-2</v>
      </c>
      <c r="AN10" s="48">
        <v>2.8000000000000001E-2</v>
      </c>
      <c r="AO10" s="48">
        <v>3.15E-2</v>
      </c>
      <c r="AP10" s="48">
        <v>3.5000000000000003E-2</v>
      </c>
      <c r="AQ10" s="48">
        <v>4.1999999999999996E-2</v>
      </c>
      <c r="AR10" s="48">
        <v>4.9000000000000002E-2</v>
      </c>
      <c r="AS10" s="48">
        <v>5.6000000000000001E-2</v>
      </c>
      <c r="AT10" s="48">
        <v>6.3E-2</v>
      </c>
      <c r="AU10" s="48">
        <v>7.0000000000000007E-2</v>
      </c>
      <c r="AV10" s="48">
        <v>7.6999999999999999E-2</v>
      </c>
      <c r="AW10" s="48">
        <v>8.3999999999999991E-2</v>
      </c>
      <c r="AX10" s="48">
        <v>9.0999999999999998E-2</v>
      </c>
      <c r="AY10" s="49">
        <v>9.8000000000000004E-2</v>
      </c>
      <c r="AZ10" s="50">
        <v>0.105</v>
      </c>
      <c r="BA10" s="50"/>
      <c r="BB10" s="50"/>
      <c r="BC10" s="50"/>
      <c r="BD10" s="50"/>
      <c r="BE10" s="118"/>
      <c r="BF10" s="108"/>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x14ac:dyDescent="0.2">
      <c r="A11" s="202"/>
      <c r="B11" s="205"/>
      <c r="C11" s="1">
        <v>1</v>
      </c>
      <c r="D11" s="1">
        <v>2</v>
      </c>
      <c r="E11" s="1">
        <v>1</v>
      </c>
      <c r="F11" s="1">
        <v>0</v>
      </c>
      <c r="G11" s="1">
        <v>1</v>
      </c>
      <c r="H11" s="1">
        <v>0</v>
      </c>
      <c r="I11" s="1">
        <v>0</v>
      </c>
      <c r="J11" s="1">
        <v>0</v>
      </c>
      <c r="K11" s="1">
        <v>0</v>
      </c>
      <c r="L11" s="1">
        <v>0</v>
      </c>
      <c r="M11" s="1">
        <v>0</v>
      </c>
      <c r="N11" s="1">
        <v>58.6</v>
      </c>
      <c r="O11" s="1">
        <v>0</v>
      </c>
      <c r="P11" s="238"/>
      <c r="Q11" s="1"/>
      <c r="R11" s="233"/>
      <c r="S11" s="1">
        <v>100</v>
      </c>
      <c r="T11" s="9">
        <f>AH11</f>
        <v>7.5000000000000002E-4</v>
      </c>
      <c r="U11" s="1">
        <v>0</v>
      </c>
      <c r="V11" s="1">
        <v>2007</v>
      </c>
      <c r="W11" s="9">
        <f>AZ11</f>
        <v>4.4999999999999998E-2</v>
      </c>
      <c r="X11" s="62"/>
      <c r="Y11" s="7">
        <v>2.2499999999999999E-2</v>
      </c>
      <c r="Z11" s="1">
        <v>2025</v>
      </c>
      <c r="AA11" s="2"/>
      <c r="AB11" s="50"/>
      <c r="AC11" s="50"/>
      <c r="AD11" s="50"/>
      <c r="AE11" s="50"/>
      <c r="AF11" s="50"/>
      <c r="AG11" s="50"/>
      <c r="AH11" s="50">
        <v>7.5000000000000002E-4</v>
      </c>
      <c r="AI11" s="50">
        <v>1.7500000000000003E-3</v>
      </c>
      <c r="AJ11" s="50">
        <v>3.0000000000000001E-3</v>
      </c>
      <c r="AK11" s="50">
        <v>5.0000000000000001E-3</v>
      </c>
      <c r="AL11" s="50">
        <v>7.4999999999999997E-3</v>
      </c>
      <c r="AM11" s="50">
        <v>1.0500000000000001E-2</v>
      </c>
      <c r="AN11" s="50">
        <v>1.2E-2</v>
      </c>
      <c r="AO11" s="50">
        <v>1.35E-2</v>
      </c>
      <c r="AP11" s="50">
        <v>1.4999999999999999E-2</v>
      </c>
      <c r="AQ11" s="50">
        <v>1.7999999999999999E-2</v>
      </c>
      <c r="AR11" s="50">
        <v>2.1000000000000001E-2</v>
      </c>
      <c r="AS11" s="50">
        <v>2.4E-2</v>
      </c>
      <c r="AT11" s="50">
        <v>2.7E-2</v>
      </c>
      <c r="AU11" s="50">
        <v>0.03</v>
      </c>
      <c r="AV11" s="50">
        <v>3.3000000000000002E-2</v>
      </c>
      <c r="AW11" s="50">
        <v>3.5999999999999997E-2</v>
      </c>
      <c r="AX11" s="50">
        <v>3.9E-2</v>
      </c>
      <c r="AY11" s="51">
        <v>4.2000000000000003E-2</v>
      </c>
      <c r="AZ11" s="50">
        <v>4.4999999999999998E-2</v>
      </c>
      <c r="BA11" s="50"/>
      <c r="BB11" s="50"/>
      <c r="BC11" s="50"/>
      <c r="BD11" s="50"/>
      <c r="BE11" s="118"/>
      <c r="BF11" s="109"/>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row>
    <row r="12" spans="1:83" s="5" customFormat="1" ht="12.75" customHeight="1" x14ac:dyDescent="0.2">
      <c r="A12" s="93" t="s">
        <v>19</v>
      </c>
      <c r="B12" s="272" t="s">
        <v>93</v>
      </c>
      <c r="C12" s="3">
        <v>1</v>
      </c>
      <c r="D12" s="3">
        <v>1</v>
      </c>
      <c r="E12" s="3">
        <v>1</v>
      </c>
      <c r="F12" s="3">
        <v>1</v>
      </c>
      <c r="G12" s="3">
        <v>1</v>
      </c>
      <c r="H12" s="3">
        <v>1</v>
      </c>
      <c r="I12" s="3">
        <v>1</v>
      </c>
      <c r="J12" s="3">
        <v>1</v>
      </c>
      <c r="K12" s="3">
        <v>1</v>
      </c>
      <c r="L12" s="3">
        <v>1</v>
      </c>
      <c r="M12" s="3">
        <v>1</v>
      </c>
      <c r="N12" s="3">
        <v>98.2</v>
      </c>
      <c r="O12" s="3">
        <v>100</v>
      </c>
      <c r="P12" s="34"/>
      <c r="Q12" s="3">
        <v>50</v>
      </c>
      <c r="R12" s="57" t="s">
        <v>64</v>
      </c>
      <c r="S12" s="3">
        <v>100</v>
      </c>
      <c r="T12" s="10">
        <f>AE12</f>
        <v>0.14000000000000001</v>
      </c>
      <c r="U12" s="3">
        <v>0</v>
      </c>
      <c r="V12" s="3">
        <v>2004</v>
      </c>
      <c r="W12" s="10">
        <f>AU12</f>
        <v>0.33</v>
      </c>
      <c r="X12" s="63"/>
      <c r="Y12" s="8"/>
      <c r="Z12" s="3">
        <v>2020</v>
      </c>
      <c r="AA12" s="4"/>
      <c r="AB12" s="52"/>
      <c r="AC12" s="52"/>
      <c r="AD12" s="52"/>
      <c r="AE12" s="52">
        <v>0.14000000000000001</v>
      </c>
      <c r="AF12" s="52">
        <v>0.15</v>
      </c>
      <c r="AG12" s="52">
        <v>0.16</v>
      </c>
      <c r="AH12" s="52">
        <v>0.17</v>
      </c>
      <c r="AI12" s="52">
        <v>0.18</v>
      </c>
      <c r="AJ12" s="52">
        <v>0.19</v>
      </c>
      <c r="AK12" s="52">
        <v>0.2</v>
      </c>
      <c r="AL12" s="52">
        <v>0.2</v>
      </c>
      <c r="AM12" s="52">
        <v>0.2</v>
      </c>
      <c r="AN12" s="52">
        <v>0.2</v>
      </c>
      <c r="AO12" s="52">
        <v>0.21666666666666601</v>
      </c>
      <c r="AP12" s="52">
        <v>0.233333333333333</v>
      </c>
      <c r="AQ12" s="52">
        <v>0.25</v>
      </c>
      <c r="AR12" s="52">
        <v>0.27</v>
      </c>
      <c r="AS12" s="52">
        <v>0.28999999999999998</v>
      </c>
      <c r="AT12" s="52">
        <v>0.31</v>
      </c>
      <c r="AU12" s="52">
        <v>0.33</v>
      </c>
      <c r="AV12" s="52"/>
      <c r="AW12" s="52"/>
      <c r="AX12" s="52"/>
      <c r="AY12" s="53"/>
      <c r="AZ12" s="52"/>
      <c r="BA12" s="52"/>
      <c r="BB12" s="52"/>
      <c r="BC12" s="52"/>
      <c r="BD12" s="52"/>
      <c r="BE12" s="119"/>
      <c r="BF12" s="71"/>
      <c r="BG12" s="3"/>
      <c r="BH12" s="3"/>
      <c r="BI12" s="3"/>
      <c r="BJ12" s="3"/>
      <c r="BK12" s="3"/>
      <c r="BL12" s="3"/>
      <c r="BM12" s="3"/>
      <c r="BN12" s="3"/>
      <c r="BO12" s="3"/>
      <c r="BP12" s="3"/>
      <c r="BQ12" s="3"/>
      <c r="BR12" s="3"/>
      <c r="BS12" s="3"/>
      <c r="BT12" s="3"/>
      <c r="BU12" s="3"/>
      <c r="BV12" s="3"/>
      <c r="BW12" s="3"/>
      <c r="BX12" s="3"/>
      <c r="BY12" s="3"/>
      <c r="BZ12" s="3"/>
      <c r="CA12" s="3"/>
      <c r="CB12" s="3"/>
      <c r="CC12" s="3"/>
      <c r="CD12" s="3"/>
      <c r="CE12" s="3"/>
    </row>
    <row r="13" spans="1:83" x14ac:dyDescent="0.2">
      <c r="A13" s="195" t="s">
        <v>20</v>
      </c>
      <c r="B13" s="203" t="s">
        <v>95</v>
      </c>
      <c r="C13" s="1">
        <v>1</v>
      </c>
      <c r="D13" s="1">
        <v>1</v>
      </c>
      <c r="E13" s="1">
        <v>1</v>
      </c>
      <c r="F13" s="1">
        <v>1</v>
      </c>
      <c r="G13" s="1">
        <v>1</v>
      </c>
      <c r="H13" s="1">
        <v>1</v>
      </c>
      <c r="I13" s="1">
        <v>1</v>
      </c>
      <c r="J13" s="1">
        <v>1</v>
      </c>
      <c r="K13" s="1">
        <v>1</v>
      </c>
      <c r="L13" s="1">
        <v>1</v>
      </c>
      <c r="M13" s="1">
        <v>0</v>
      </c>
      <c r="N13" s="1">
        <v>58.7</v>
      </c>
      <c r="O13" s="1">
        <v>100</v>
      </c>
      <c r="P13" s="236"/>
      <c r="Q13" s="1"/>
      <c r="R13" s="231" t="s">
        <v>63</v>
      </c>
      <c r="S13" s="1">
        <v>100</v>
      </c>
      <c r="T13" s="9">
        <f>AH13</f>
        <v>2.8799999999999999E-2</v>
      </c>
      <c r="U13" s="1">
        <v>0</v>
      </c>
      <c r="V13" s="1">
        <v>2007</v>
      </c>
      <c r="W13" s="9">
        <f t="shared" ref="W13:W18" si="2">AU13</f>
        <v>0.27</v>
      </c>
      <c r="X13" s="62"/>
      <c r="Y13" s="7"/>
      <c r="Z13" s="1">
        <v>2020</v>
      </c>
      <c r="AA13" s="2"/>
      <c r="AB13" s="50"/>
      <c r="AC13" s="50"/>
      <c r="AD13" s="50"/>
      <c r="AE13" s="50"/>
      <c r="AF13" s="50"/>
      <c r="AG13" s="50"/>
      <c r="AH13" s="50">
        <v>2.8799999999999999E-2</v>
      </c>
      <c r="AI13" s="50">
        <v>4.8000000000000001E-2</v>
      </c>
      <c r="AJ13" s="50">
        <v>4.8000000000000001E-2</v>
      </c>
      <c r="AK13" s="50">
        <v>4.8000000000000001E-2</v>
      </c>
      <c r="AL13" s="50">
        <v>0.11</v>
      </c>
      <c r="AM13" s="50">
        <v>0.11</v>
      </c>
      <c r="AN13" s="50">
        <v>0.1075</v>
      </c>
      <c r="AO13" s="50">
        <v>0.1075</v>
      </c>
      <c r="AP13" s="50">
        <v>0.1825</v>
      </c>
      <c r="AQ13" s="50">
        <v>0.1825</v>
      </c>
      <c r="AR13" s="50">
        <v>0.18</v>
      </c>
      <c r="AS13" s="50">
        <v>0.18</v>
      </c>
      <c r="AT13" s="50">
        <v>0.18</v>
      </c>
      <c r="AU13" s="50">
        <v>0.27</v>
      </c>
      <c r="AV13" s="50"/>
      <c r="AW13" s="50"/>
      <c r="AX13" s="50"/>
      <c r="AY13" s="51"/>
      <c r="AZ13" s="50"/>
      <c r="BA13" s="50"/>
      <c r="BB13" s="50"/>
      <c r="BC13" s="50"/>
      <c r="BD13" s="50"/>
      <c r="BE13" s="118"/>
      <c r="BF13" s="109"/>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row>
    <row r="14" spans="1:83" x14ac:dyDescent="0.2">
      <c r="A14" s="201"/>
      <c r="B14" s="204"/>
      <c r="C14" s="1">
        <v>1</v>
      </c>
      <c r="D14" s="1">
        <v>2</v>
      </c>
      <c r="E14" s="1">
        <v>1</v>
      </c>
      <c r="F14" s="1">
        <v>1</v>
      </c>
      <c r="G14" s="1">
        <v>1</v>
      </c>
      <c r="H14" s="1">
        <v>1</v>
      </c>
      <c r="I14" s="1">
        <v>1</v>
      </c>
      <c r="J14" s="1">
        <v>1</v>
      </c>
      <c r="K14" s="1">
        <v>1</v>
      </c>
      <c r="L14" s="1">
        <v>1</v>
      </c>
      <c r="M14" s="1">
        <v>0</v>
      </c>
      <c r="N14" s="1">
        <v>58.7</v>
      </c>
      <c r="O14" s="1">
        <v>100</v>
      </c>
      <c r="P14" s="237"/>
      <c r="Q14" s="1"/>
      <c r="R14" s="232"/>
      <c r="S14" s="1">
        <v>100</v>
      </c>
      <c r="T14" s="9">
        <f>AH14</f>
        <v>1.1999999999999999E-3</v>
      </c>
      <c r="U14" s="1">
        <v>0</v>
      </c>
      <c r="V14" s="1">
        <v>2007</v>
      </c>
      <c r="W14" s="9">
        <f t="shared" si="2"/>
        <v>0.03</v>
      </c>
      <c r="X14" s="62"/>
      <c r="Y14" s="7">
        <v>1.4999999999999999E-2</v>
      </c>
      <c r="Z14" s="1">
        <v>2020</v>
      </c>
      <c r="AA14" s="2"/>
      <c r="AB14" s="50"/>
      <c r="AC14" s="50"/>
      <c r="AD14" s="50"/>
      <c r="AE14" s="50"/>
      <c r="AF14" s="50"/>
      <c r="AG14" s="50"/>
      <c r="AH14" s="50">
        <v>1.1999999999999999E-3</v>
      </c>
      <c r="AI14" s="50">
        <v>2E-3</v>
      </c>
      <c r="AJ14" s="50">
        <v>2E-3</v>
      </c>
      <c r="AK14" s="50">
        <v>2E-3</v>
      </c>
      <c r="AL14" s="50">
        <v>0.01</v>
      </c>
      <c r="AM14" s="50">
        <v>0.01</v>
      </c>
      <c r="AN14" s="50">
        <v>1.2500000000000001E-2</v>
      </c>
      <c r="AO14" s="50">
        <v>1.2500000000000001E-2</v>
      </c>
      <c r="AP14" s="50">
        <v>1.7500000000000002E-2</v>
      </c>
      <c r="AQ14" s="50">
        <v>1.7500000000000002E-2</v>
      </c>
      <c r="AR14" s="50">
        <v>0.02</v>
      </c>
      <c r="AS14" s="50">
        <v>0.02</v>
      </c>
      <c r="AT14" s="50">
        <v>0.02</v>
      </c>
      <c r="AU14" s="50">
        <v>0.03</v>
      </c>
      <c r="AV14" s="50"/>
      <c r="AW14" s="50"/>
      <c r="AX14" s="50"/>
      <c r="AY14" s="51"/>
      <c r="AZ14" s="50"/>
      <c r="BA14" s="50"/>
      <c r="BB14" s="50"/>
      <c r="BC14" s="50"/>
      <c r="BD14" s="50"/>
      <c r="BE14" s="118"/>
      <c r="BF14" s="109"/>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row>
    <row r="15" spans="1:83" x14ac:dyDescent="0.2">
      <c r="A15" s="202"/>
      <c r="B15" s="205"/>
      <c r="C15" s="11">
        <v>2</v>
      </c>
      <c r="D15" s="11">
        <v>1</v>
      </c>
      <c r="E15" s="11">
        <v>1</v>
      </c>
      <c r="F15" s="11">
        <v>3</v>
      </c>
      <c r="G15" s="11">
        <v>3</v>
      </c>
      <c r="H15" s="11">
        <v>3</v>
      </c>
      <c r="I15" s="11">
        <v>1</v>
      </c>
      <c r="J15" s="11">
        <v>1</v>
      </c>
      <c r="K15" s="11">
        <v>1</v>
      </c>
      <c r="L15" s="11">
        <v>1</v>
      </c>
      <c r="M15" s="1">
        <v>0</v>
      </c>
      <c r="N15" s="11">
        <v>35.6</v>
      </c>
      <c r="O15" s="11">
        <v>100</v>
      </c>
      <c r="P15" s="238"/>
      <c r="Q15" s="11"/>
      <c r="R15" s="233"/>
      <c r="S15" s="11">
        <v>100</v>
      </c>
      <c r="T15" s="12">
        <f>AI15</f>
        <v>0.01</v>
      </c>
      <c r="U15" s="11">
        <v>0</v>
      </c>
      <c r="V15" s="11">
        <v>2008</v>
      </c>
      <c r="W15" s="12">
        <f t="shared" si="2"/>
        <v>0.1</v>
      </c>
      <c r="X15" s="64"/>
      <c r="Y15" s="13"/>
      <c r="Z15" s="11">
        <v>2020</v>
      </c>
      <c r="AA15" s="14"/>
      <c r="AB15" s="14"/>
      <c r="AC15" s="14"/>
      <c r="AD15" s="14"/>
      <c r="AE15" s="14"/>
      <c r="AF15" s="14"/>
      <c r="AG15" s="14"/>
      <c r="AH15" s="14"/>
      <c r="AI15" s="14">
        <v>0.01</v>
      </c>
      <c r="AJ15" s="14">
        <v>0.01</v>
      </c>
      <c r="AK15" s="14">
        <v>0.01</v>
      </c>
      <c r="AL15" s="14">
        <v>0.03</v>
      </c>
      <c r="AM15" s="14">
        <v>0.03</v>
      </c>
      <c r="AN15" s="14">
        <v>0.03</v>
      </c>
      <c r="AO15" s="14">
        <v>0.03</v>
      </c>
      <c r="AP15" s="14">
        <v>0.06</v>
      </c>
      <c r="AQ15" s="14">
        <v>0.06</v>
      </c>
      <c r="AR15" s="14">
        <v>0.06</v>
      </c>
      <c r="AS15" s="14">
        <v>0.06</v>
      </c>
      <c r="AT15" s="14">
        <v>0.06</v>
      </c>
      <c r="AU15" s="14">
        <v>0.1</v>
      </c>
      <c r="AV15" s="14"/>
      <c r="AW15" s="14"/>
      <c r="AX15" s="14"/>
      <c r="AY15" s="43"/>
      <c r="AZ15" s="2"/>
      <c r="BA15" s="2"/>
      <c r="BB15" s="2"/>
      <c r="BC15" s="2"/>
      <c r="BD15" s="2"/>
      <c r="BE15" s="120"/>
      <c r="BF15" s="110"/>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row>
    <row r="16" spans="1:83" s="3" customFormat="1" x14ac:dyDescent="0.2">
      <c r="A16" s="198" t="s">
        <v>21</v>
      </c>
      <c r="B16" s="200" t="s">
        <v>96</v>
      </c>
      <c r="C16" s="3">
        <v>1</v>
      </c>
      <c r="D16" s="3">
        <v>1</v>
      </c>
      <c r="E16" s="3">
        <v>1</v>
      </c>
      <c r="F16" s="3">
        <v>1</v>
      </c>
      <c r="G16" s="3">
        <v>1</v>
      </c>
      <c r="H16" s="3">
        <v>1</v>
      </c>
      <c r="I16" s="3">
        <v>1</v>
      </c>
      <c r="J16" s="3">
        <v>0</v>
      </c>
      <c r="K16" s="3">
        <v>0</v>
      </c>
      <c r="L16" s="3">
        <v>1</v>
      </c>
      <c r="M16" s="3">
        <v>1</v>
      </c>
      <c r="N16" s="3">
        <v>93.4</v>
      </c>
      <c r="O16" s="3">
        <v>100</v>
      </c>
      <c r="P16" s="199"/>
      <c r="Q16" s="3">
        <v>55</v>
      </c>
      <c r="R16" s="234" t="s">
        <v>64</v>
      </c>
      <c r="S16" s="3">
        <v>100</v>
      </c>
      <c r="T16" s="10">
        <f>AG16</f>
        <v>0.02</v>
      </c>
      <c r="U16" s="3">
        <v>0</v>
      </c>
      <c r="V16" s="3">
        <v>2006</v>
      </c>
      <c r="W16" s="10">
        <f t="shared" si="2"/>
        <v>0.2</v>
      </c>
      <c r="X16" s="63"/>
      <c r="Y16" s="8"/>
      <c r="Z16" s="3">
        <v>2020</v>
      </c>
      <c r="AA16" s="4"/>
      <c r="AB16" s="4"/>
      <c r="AC16" s="4"/>
      <c r="AD16" s="4"/>
      <c r="AE16" s="4"/>
      <c r="AF16" s="4"/>
      <c r="AG16" s="4">
        <v>0.02</v>
      </c>
      <c r="AH16" s="4">
        <v>3.5000000000000003E-2</v>
      </c>
      <c r="AI16" s="4">
        <v>0.05</v>
      </c>
      <c r="AJ16" s="4">
        <v>0.06</v>
      </c>
      <c r="AK16" s="4">
        <v>7.0000000000000007E-2</v>
      </c>
      <c r="AL16" s="4">
        <v>0.08</v>
      </c>
      <c r="AM16" s="4">
        <v>0.09</v>
      </c>
      <c r="AN16" s="4">
        <v>0.1</v>
      </c>
      <c r="AO16" s="4">
        <v>0.11</v>
      </c>
      <c r="AP16" s="4">
        <v>0.125</v>
      </c>
      <c r="AQ16" s="4">
        <v>0.14000000000000001</v>
      </c>
      <c r="AR16" s="4">
        <v>0.155</v>
      </c>
      <c r="AS16" s="4">
        <v>0.17</v>
      </c>
      <c r="AT16" s="4">
        <v>0.19500000000000001</v>
      </c>
      <c r="AU16" s="4">
        <v>0.2</v>
      </c>
      <c r="AV16" s="4"/>
      <c r="AW16" s="4"/>
      <c r="AX16" s="4"/>
      <c r="AY16" s="42"/>
      <c r="AZ16" s="4"/>
      <c r="BA16" s="4"/>
      <c r="BB16" s="4"/>
      <c r="BC16" s="4"/>
      <c r="BD16" s="4"/>
      <c r="BE16" s="70"/>
      <c r="BF16" s="71"/>
    </row>
    <row r="17" spans="1:83" s="3" customFormat="1" x14ac:dyDescent="0.2">
      <c r="A17" s="198"/>
      <c r="B17" s="187"/>
      <c r="C17" s="3">
        <v>1</v>
      </c>
      <c r="D17" s="3">
        <v>2</v>
      </c>
      <c r="E17" s="3">
        <v>1</v>
      </c>
      <c r="F17" s="3">
        <v>1</v>
      </c>
      <c r="G17" s="3">
        <v>1</v>
      </c>
      <c r="H17" s="3">
        <v>1</v>
      </c>
      <c r="I17" s="3">
        <v>1</v>
      </c>
      <c r="J17" s="3">
        <v>0</v>
      </c>
      <c r="K17" s="3">
        <v>0</v>
      </c>
      <c r="L17" s="3">
        <v>1</v>
      </c>
      <c r="M17" s="3">
        <v>1</v>
      </c>
      <c r="N17" s="3">
        <v>93.4</v>
      </c>
      <c r="O17" s="3">
        <v>100</v>
      </c>
      <c r="P17" s="199"/>
      <c r="Q17" s="3">
        <v>55</v>
      </c>
      <c r="R17" s="235"/>
      <c r="S17" s="3">
        <v>100</v>
      </c>
      <c r="T17" s="10">
        <f>AG17</f>
        <v>0.03</v>
      </c>
      <c r="U17" s="3">
        <v>0</v>
      </c>
      <c r="V17" s="3">
        <v>2006</v>
      </c>
      <c r="W17" s="10">
        <f t="shared" si="2"/>
        <v>0.03</v>
      </c>
      <c r="X17" s="63"/>
      <c r="Y17" s="8"/>
      <c r="Z17" s="3">
        <v>2020</v>
      </c>
      <c r="AA17" s="4"/>
      <c r="AB17" s="4"/>
      <c r="AC17" s="4"/>
      <c r="AD17" s="4"/>
      <c r="AE17" s="4"/>
      <c r="AF17" s="4"/>
      <c r="AG17" s="4">
        <v>0.03</v>
      </c>
      <c r="AH17" s="4">
        <v>0.03</v>
      </c>
      <c r="AI17" s="4">
        <v>0.03</v>
      </c>
      <c r="AJ17" s="4">
        <v>0.03</v>
      </c>
      <c r="AK17" s="4">
        <v>0.03</v>
      </c>
      <c r="AL17" s="4">
        <v>0.03</v>
      </c>
      <c r="AM17" s="4">
        <v>0.03</v>
      </c>
      <c r="AN17" s="4">
        <v>0.03</v>
      </c>
      <c r="AO17" s="4">
        <v>0.03</v>
      </c>
      <c r="AP17" s="4">
        <v>0.03</v>
      </c>
      <c r="AQ17" s="4">
        <v>0.03</v>
      </c>
      <c r="AR17" s="4">
        <v>0.03</v>
      </c>
      <c r="AS17" s="4">
        <v>0.03</v>
      </c>
      <c r="AT17" s="4">
        <v>0.03</v>
      </c>
      <c r="AU17" s="4">
        <v>0.03</v>
      </c>
      <c r="AV17" s="4"/>
      <c r="AW17" s="4"/>
      <c r="AX17" s="4"/>
      <c r="AY17" s="42"/>
      <c r="AZ17" s="4"/>
      <c r="BA17" s="4"/>
      <c r="BB17" s="4"/>
      <c r="BC17" s="4"/>
      <c r="BD17" s="4"/>
      <c r="BE17" s="70"/>
      <c r="BF17" s="71"/>
    </row>
    <row r="18" spans="1:83" s="3" customFormat="1" x14ac:dyDescent="0.2">
      <c r="A18" s="198"/>
      <c r="B18" s="187"/>
      <c r="C18" s="3">
        <v>1</v>
      </c>
      <c r="D18" s="3">
        <v>3</v>
      </c>
      <c r="E18" s="3">
        <v>0</v>
      </c>
      <c r="F18" s="3">
        <v>0</v>
      </c>
      <c r="G18" s="3">
        <v>0</v>
      </c>
      <c r="H18" s="3">
        <v>0</v>
      </c>
      <c r="I18" s="3">
        <v>0</v>
      </c>
      <c r="J18" s="3">
        <v>0</v>
      </c>
      <c r="K18" s="3">
        <v>0</v>
      </c>
      <c r="L18" s="3">
        <v>0</v>
      </c>
      <c r="M18" s="3">
        <v>0</v>
      </c>
      <c r="N18" s="3">
        <v>93.4</v>
      </c>
      <c r="O18" s="3">
        <v>0</v>
      </c>
      <c r="P18" s="199"/>
      <c r="Q18" s="3">
        <v>55</v>
      </c>
      <c r="R18" s="223"/>
      <c r="S18" s="3">
        <v>100</v>
      </c>
      <c r="T18" s="10">
        <f>AH18</f>
        <v>0.01</v>
      </c>
      <c r="U18" s="3">
        <v>0</v>
      </c>
      <c r="V18" s="3">
        <v>2007</v>
      </c>
      <c r="W18" s="10">
        <f t="shared" si="2"/>
        <v>0.04</v>
      </c>
      <c r="X18" s="63"/>
      <c r="Y18" s="8">
        <v>0.04</v>
      </c>
      <c r="Z18" s="3">
        <v>2020</v>
      </c>
      <c r="AA18" s="4"/>
      <c r="AB18" s="4"/>
      <c r="AC18" s="4"/>
      <c r="AD18" s="4"/>
      <c r="AE18" s="4"/>
      <c r="AF18" s="4"/>
      <c r="AG18" s="4"/>
      <c r="AH18" s="4">
        <v>0.01</v>
      </c>
      <c r="AI18" s="4">
        <v>0.02</v>
      </c>
      <c r="AJ18" s="4">
        <v>0.03</v>
      </c>
      <c r="AK18" s="4">
        <v>0.04</v>
      </c>
      <c r="AL18" s="4">
        <v>0.04</v>
      </c>
      <c r="AM18" s="4">
        <v>0.04</v>
      </c>
      <c r="AN18" s="4">
        <v>0.04</v>
      </c>
      <c r="AO18" s="4">
        <v>0.04</v>
      </c>
      <c r="AP18" s="4">
        <v>0.04</v>
      </c>
      <c r="AQ18" s="4">
        <v>0.04</v>
      </c>
      <c r="AR18" s="4">
        <v>0.04</v>
      </c>
      <c r="AS18" s="4">
        <v>0.04</v>
      </c>
      <c r="AT18" s="4">
        <v>0.04</v>
      </c>
      <c r="AU18" s="4">
        <v>0.04</v>
      </c>
      <c r="AV18" s="4"/>
      <c r="AW18" s="4"/>
      <c r="AX18" s="4"/>
      <c r="AY18" s="42"/>
      <c r="AZ18" s="4"/>
      <c r="BA18" s="4"/>
      <c r="BB18" s="4"/>
      <c r="BC18" s="4"/>
      <c r="BD18" s="4"/>
      <c r="BE18" s="70"/>
      <c r="BF18" s="71"/>
    </row>
    <row r="19" spans="1:83" x14ac:dyDescent="0.2">
      <c r="A19" s="195" t="s">
        <v>22</v>
      </c>
      <c r="B19" s="206" t="s">
        <v>87</v>
      </c>
      <c r="C19" s="17">
        <v>1</v>
      </c>
      <c r="D19" s="17">
        <v>1</v>
      </c>
      <c r="E19" s="17">
        <v>3.5</v>
      </c>
      <c r="F19" s="17">
        <v>1</v>
      </c>
      <c r="G19" s="17">
        <v>3</v>
      </c>
      <c r="H19" s="17">
        <v>1</v>
      </c>
      <c r="I19" s="17">
        <v>1</v>
      </c>
      <c r="J19" s="17">
        <v>1</v>
      </c>
      <c r="K19" s="17">
        <v>1</v>
      </c>
      <c r="L19" s="17">
        <v>1</v>
      </c>
      <c r="M19" s="1">
        <v>1</v>
      </c>
      <c r="N19" s="17">
        <v>70</v>
      </c>
      <c r="O19" s="17">
        <v>0</v>
      </c>
      <c r="P19" s="236">
        <v>34333</v>
      </c>
      <c r="Q19" s="17"/>
      <c r="R19" s="231" t="s">
        <v>63</v>
      </c>
      <c r="S19" s="17">
        <v>100</v>
      </c>
      <c r="T19" s="18">
        <f>AI19</f>
        <v>0.01</v>
      </c>
      <c r="U19" s="17">
        <v>0</v>
      </c>
      <c r="V19" s="17">
        <v>2008</v>
      </c>
      <c r="W19" s="18">
        <f t="shared" ref="W19:W21" si="3">BB19</f>
        <v>0.215</v>
      </c>
      <c r="X19" s="61"/>
      <c r="Y19" s="19"/>
      <c r="Z19" s="17">
        <v>2027</v>
      </c>
      <c r="AA19" s="20"/>
      <c r="AB19" s="20"/>
      <c r="AC19" s="20"/>
      <c r="AD19" s="20"/>
      <c r="AE19" s="20"/>
      <c r="AF19" s="20"/>
      <c r="AG19" s="2"/>
      <c r="AH19" s="15"/>
      <c r="AI19" s="20">
        <v>0.01</v>
      </c>
      <c r="AJ19" s="20">
        <v>1.9889999999999998E-2</v>
      </c>
      <c r="AK19" s="20">
        <v>2.9859999999999998E-2</v>
      </c>
      <c r="AL19" s="20">
        <v>3.9820000000000001E-2</v>
      </c>
      <c r="AM19" s="20">
        <v>5.8000000000000003E-2</v>
      </c>
      <c r="AN19" s="20">
        <v>7.0999999999999994E-2</v>
      </c>
      <c r="AO19" s="20">
        <v>8.4000000000000005E-2</v>
      </c>
      <c r="AP19" s="20">
        <v>9.7000000000000003E-2</v>
      </c>
      <c r="AQ19" s="20">
        <v>0.11</v>
      </c>
      <c r="AR19" s="20">
        <v>0.1225</v>
      </c>
      <c r="AS19" s="20">
        <v>0.13500000000000001</v>
      </c>
      <c r="AT19" s="20">
        <v>0.14749999999999999</v>
      </c>
      <c r="AU19" s="20">
        <v>0.16</v>
      </c>
      <c r="AV19" s="20">
        <v>0.16750000000000001</v>
      </c>
      <c r="AW19" s="20">
        <v>0.17499999999999999</v>
      </c>
      <c r="AX19" s="20">
        <v>0.1825</v>
      </c>
      <c r="AY19" s="44">
        <v>0.19</v>
      </c>
      <c r="AZ19" s="2">
        <v>0.19750000000000001</v>
      </c>
      <c r="BA19" s="2">
        <v>0.20499999999999999</v>
      </c>
      <c r="BB19" s="2">
        <v>0.215</v>
      </c>
      <c r="BC19" s="2"/>
      <c r="BD19" s="2"/>
      <c r="BE19" s="120"/>
      <c r="BF19" s="108"/>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row>
    <row r="20" spans="1:83" x14ac:dyDescent="0.2">
      <c r="A20" s="196"/>
      <c r="B20" s="204"/>
      <c r="C20" s="1">
        <v>1</v>
      </c>
      <c r="D20" s="1">
        <v>2</v>
      </c>
      <c r="E20" s="1">
        <v>0</v>
      </c>
      <c r="F20" s="1">
        <v>0</v>
      </c>
      <c r="G20" s="1">
        <v>1</v>
      </c>
      <c r="H20" s="1">
        <v>1</v>
      </c>
      <c r="I20" s="1">
        <v>0</v>
      </c>
      <c r="J20" s="1">
        <v>0</v>
      </c>
      <c r="K20" s="1">
        <v>0</v>
      </c>
      <c r="L20" s="1">
        <v>0</v>
      </c>
      <c r="M20" s="1">
        <v>0</v>
      </c>
      <c r="N20" s="17">
        <v>70</v>
      </c>
      <c r="O20" s="1">
        <v>0</v>
      </c>
      <c r="P20" s="232"/>
      <c r="Q20" s="1"/>
      <c r="R20" s="232"/>
      <c r="S20" s="1">
        <v>100</v>
      </c>
      <c r="T20" s="9">
        <f>AJ20</f>
        <v>1.1E-4</v>
      </c>
      <c r="U20" s="1">
        <v>0</v>
      </c>
      <c r="V20" s="1">
        <v>2009</v>
      </c>
      <c r="W20" s="9">
        <f t="shared" si="3"/>
        <v>3.5000000000000003E-2</v>
      </c>
      <c r="X20" s="62"/>
      <c r="Y20" s="7"/>
      <c r="Z20" s="17">
        <v>2027</v>
      </c>
      <c r="AA20" s="2"/>
      <c r="AB20" s="2"/>
      <c r="AC20" s="2"/>
      <c r="AD20" s="2"/>
      <c r="AE20" s="2"/>
      <c r="AF20" s="2"/>
      <c r="AG20" s="2"/>
      <c r="AH20" s="15"/>
      <c r="AI20" s="2"/>
      <c r="AJ20" s="2">
        <v>1.1E-4</v>
      </c>
      <c r="AK20" s="2">
        <v>1.3999999999999999E-4</v>
      </c>
      <c r="AL20" s="2">
        <v>1.8000000000000001E-4</v>
      </c>
      <c r="AM20" s="2">
        <v>2E-3</v>
      </c>
      <c r="AN20" s="2">
        <v>4.0000000000000001E-3</v>
      </c>
      <c r="AO20" s="2">
        <v>6.0000000000000001E-3</v>
      </c>
      <c r="AP20" s="2">
        <v>8.0000000000000002E-3</v>
      </c>
      <c r="AQ20" s="2">
        <v>0.01</v>
      </c>
      <c r="AR20" s="2">
        <v>1.2500000000000001E-2</v>
      </c>
      <c r="AS20" s="2">
        <v>1.4999999999999999E-2</v>
      </c>
      <c r="AT20" s="2">
        <v>1.7500000000000002E-2</v>
      </c>
      <c r="AU20" s="2">
        <v>0.02</v>
      </c>
      <c r="AV20" s="2">
        <v>2.2499999999999999E-2</v>
      </c>
      <c r="AW20" s="2">
        <v>2.5000000000000001E-2</v>
      </c>
      <c r="AX20" s="2">
        <v>2.75E-2</v>
      </c>
      <c r="AY20" s="41">
        <v>0.03</v>
      </c>
      <c r="AZ20" s="2">
        <v>3.2500000000000001E-2</v>
      </c>
      <c r="BA20" s="2">
        <v>3.5000000000000003E-2</v>
      </c>
      <c r="BB20" s="2">
        <v>3.5000000000000003E-2</v>
      </c>
      <c r="BC20" s="2"/>
      <c r="BD20" s="2"/>
      <c r="BE20" s="120"/>
      <c r="BF20" s="109"/>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row>
    <row r="21" spans="1:83" x14ac:dyDescent="0.2">
      <c r="A21" s="197"/>
      <c r="B21" s="204"/>
      <c r="C21" s="1">
        <v>1</v>
      </c>
      <c r="D21" s="1">
        <v>3</v>
      </c>
      <c r="E21" s="1">
        <v>1</v>
      </c>
      <c r="F21" s="1">
        <v>1</v>
      </c>
      <c r="G21" s="1">
        <v>3</v>
      </c>
      <c r="H21" s="1">
        <v>1</v>
      </c>
      <c r="I21" s="1">
        <v>1</v>
      </c>
      <c r="J21" s="1">
        <v>1</v>
      </c>
      <c r="K21" s="1">
        <v>1</v>
      </c>
      <c r="L21" s="1">
        <v>1</v>
      </c>
      <c r="M21" s="1">
        <v>1</v>
      </c>
      <c r="N21" s="17">
        <v>70</v>
      </c>
      <c r="O21" s="1">
        <v>100</v>
      </c>
      <c r="P21" s="232"/>
      <c r="Q21" s="1"/>
      <c r="R21" s="232"/>
      <c r="S21" s="1">
        <v>18</v>
      </c>
      <c r="T21" s="9">
        <f>AI21</f>
        <v>0.01</v>
      </c>
      <c r="U21" s="1">
        <v>0</v>
      </c>
      <c r="V21" s="1">
        <v>2008</v>
      </c>
      <c r="W21" s="9">
        <f t="shared" si="3"/>
        <v>0</v>
      </c>
      <c r="X21" s="62"/>
      <c r="Y21" s="7"/>
      <c r="Z21" s="17">
        <v>2027</v>
      </c>
      <c r="AA21" s="2"/>
      <c r="AB21" s="2"/>
      <c r="AC21" s="2"/>
      <c r="AD21" s="2"/>
      <c r="AE21" s="2"/>
      <c r="AF21" s="2"/>
      <c r="AG21" s="2"/>
      <c r="AH21" s="15"/>
      <c r="AI21" s="2">
        <v>0.01</v>
      </c>
      <c r="AJ21" s="2">
        <v>0.01</v>
      </c>
      <c r="AK21" s="2">
        <v>0.01</v>
      </c>
      <c r="AL21" s="2">
        <v>0.01</v>
      </c>
      <c r="AM21" s="2">
        <v>0.01</v>
      </c>
      <c r="AN21" s="2">
        <v>0.01</v>
      </c>
      <c r="AO21" s="2">
        <v>0.01</v>
      </c>
      <c r="AP21" s="2">
        <v>0.01</v>
      </c>
      <c r="AQ21" s="2">
        <v>0.01</v>
      </c>
      <c r="AR21" s="2">
        <v>0.01</v>
      </c>
      <c r="AS21" s="2">
        <v>0.01</v>
      </c>
      <c r="AT21" s="2">
        <v>0.01</v>
      </c>
      <c r="AU21" s="2">
        <v>0.01</v>
      </c>
      <c r="AV21" s="2">
        <v>0.01</v>
      </c>
      <c r="AW21" s="2">
        <v>0.01</v>
      </c>
      <c r="AX21" s="2">
        <v>0.01</v>
      </c>
      <c r="AY21" s="2">
        <v>0.01</v>
      </c>
      <c r="AZ21" s="2">
        <v>0.01</v>
      </c>
      <c r="BA21" s="2">
        <v>0.01</v>
      </c>
      <c r="BB21" s="2">
        <v>0</v>
      </c>
      <c r="BC21" s="2"/>
      <c r="BD21" s="2"/>
      <c r="BE21" s="120"/>
      <c r="BF21" s="109"/>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row>
    <row r="22" spans="1:83" s="5" customFormat="1" x14ac:dyDescent="0.2">
      <c r="A22" s="210" t="s">
        <v>52</v>
      </c>
      <c r="B22" s="207" t="s">
        <v>88</v>
      </c>
      <c r="C22" s="29">
        <v>1</v>
      </c>
      <c r="D22" s="29">
        <v>1</v>
      </c>
      <c r="E22" s="29">
        <v>1</v>
      </c>
      <c r="F22" s="29">
        <v>1</v>
      </c>
      <c r="G22" s="127">
        <v>1</v>
      </c>
      <c r="H22" s="127">
        <v>1</v>
      </c>
      <c r="I22" s="29">
        <v>1</v>
      </c>
      <c r="J22" s="29">
        <v>0</v>
      </c>
      <c r="K22" s="29">
        <v>1</v>
      </c>
      <c r="L22" s="29">
        <v>1</v>
      </c>
      <c r="M22" s="127">
        <v>1</v>
      </c>
      <c r="N22" s="29">
        <v>100</v>
      </c>
      <c r="O22" s="29">
        <v>100</v>
      </c>
      <c r="P22" s="239"/>
      <c r="Q22" s="29">
        <v>50</v>
      </c>
      <c r="R22" s="234" t="s">
        <v>83</v>
      </c>
      <c r="S22" s="29">
        <v>100</v>
      </c>
      <c r="T22" s="30">
        <f>AH22</f>
        <v>1.495E-2</v>
      </c>
      <c r="U22" s="29">
        <v>0</v>
      </c>
      <c r="V22" s="29">
        <v>2007</v>
      </c>
      <c r="W22" s="30">
        <f>AX22</f>
        <v>0.17499999999999999</v>
      </c>
      <c r="X22" s="65"/>
      <c r="Y22" s="31"/>
      <c r="Z22" s="29">
        <v>2023</v>
      </c>
      <c r="AA22" s="32"/>
      <c r="AB22" s="32"/>
      <c r="AC22" s="32"/>
      <c r="AD22" s="32"/>
      <c r="AE22" s="32"/>
      <c r="AF22" s="32"/>
      <c r="AG22" s="32"/>
      <c r="AH22" s="32">
        <v>1.495E-2</v>
      </c>
      <c r="AI22" s="32">
        <v>1.9890000000000001E-2</v>
      </c>
      <c r="AJ22" s="32">
        <v>2.4810000000000002E-2</v>
      </c>
      <c r="AK22" s="32">
        <v>2.972E-2</v>
      </c>
      <c r="AL22" s="32">
        <v>3.5999999999999997E-2</v>
      </c>
      <c r="AM22" s="32">
        <v>4.4999999999999998E-2</v>
      </c>
      <c r="AN22" s="32">
        <v>0.06</v>
      </c>
      <c r="AO22" s="32">
        <v>7.3999999999999996E-2</v>
      </c>
      <c r="AP22" s="32">
        <v>8.7999999999999995E-2</v>
      </c>
      <c r="AQ22" s="32">
        <v>0.10675</v>
      </c>
      <c r="AR22" s="32">
        <v>0.12520000000000001</v>
      </c>
      <c r="AS22" s="32">
        <v>0.14349999999999999</v>
      </c>
      <c r="AT22" s="32">
        <v>0.1615</v>
      </c>
      <c r="AU22" s="32">
        <v>0.1842</v>
      </c>
      <c r="AV22" s="32">
        <v>0.18149999999999999</v>
      </c>
      <c r="AW22" s="32">
        <v>0.17824999999999999</v>
      </c>
      <c r="AX22" s="32">
        <v>0.17499999999999999</v>
      </c>
      <c r="AY22" s="45"/>
      <c r="AZ22" s="4"/>
      <c r="BA22" s="4"/>
      <c r="BB22" s="4"/>
      <c r="BC22" s="4"/>
      <c r="BD22" s="4"/>
      <c r="BE22" s="70"/>
      <c r="BF22" s="111"/>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row>
    <row r="23" spans="1:83" s="5" customFormat="1" x14ac:dyDescent="0.2">
      <c r="A23" s="211"/>
      <c r="B23" s="208"/>
      <c r="C23" s="29">
        <v>1</v>
      </c>
      <c r="D23" s="29">
        <v>2</v>
      </c>
      <c r="E23" s="29">
        <v>1</v>
      </c>
      <c r="F23" s="29">
        <v>1</v>
      </c>
      <c r="G23" s="127">
        <v>1</v>
      </c>
      <c r="H23" s="127">
        <v>1</v>
      </c>
      <c r="I23" s="29">
        <v>1</v>
      </c>
      <c r="J23" s="29">
        <v>1</v>
      </c>
      <c r="K23" s="29">
        <v>1</v>
      </c>
      <c r="L23" s="29">
        <v>1</v>
      </c>
      <c r="M23" s="127">
        <v>1</v>
      </c>
      <c r="N23" s="29">
        <v>100</v>
      </c>
      <c r="O23" s="29">
        <v>100</v>
      </c>
      <c r="P23" s="240"/>
      <c r="Q23" s="29">
        <v>10</v>
      </c>
      <c r="R23" s="235"/>
      <c r="S23" s="29">
        <v>12</v>
      </c>
      <c r="T23" s="30">
        <f>AH23</f>
        <v>2.5000000000000001E-2</v>
      </c>
      <c r="U23" s="29">
        <v>0</v>
      </c>
      <c r="V23" s="29">
        <v>2007</v>
      </c>
      <c r="W23" s="30">
        <f>AU23</f>
        <v>0</v>
      </c>
      <c r="X23" s="65"/>
      <c r="Y23" s="31"/>
      <c r="Z23" s="29">
        <v>2020</v>
      </c>
      <c r="AA23" s="32"/>
      <c r="AB23" s="32"/>
      <c r="AC23" s="32"/>
      <c r="AD23" s="32"/>
      <c r="AE23" s="32"/>
      <c r="AF23" s="32"/>
      <c r="AG23" s="32"/>
      <c r="AH23" s="32">
        <v>2.5000000000000001E-2</v>
      </c>
      <c r="AI23" s="32">
        <v>2.5000000000000001E-2</v>
      </c>
      <c r="AJ23" s="32">
        <v>2.5000000000000001E-2</v>
      </c>
      <c r="AK23" s="32">
        <v>2.5000000000000001E-2</v>
      </c>
      <c r="AL23" s="32">
        <v>2.5000000000000001E-2</v>
      </c>
      <c r="AM23" s="32">
        <v>2.5000000000000001E-2</v>
      </c>
      <c r="AN23" s="32">
        <v>2.5000000000000001E-2</v>
      </c>
      <c r="AO23" s="32">
        <v>2.5000000000000001E-2</v>
      </c>
      <c r="AP23" s="32">
        <v>2.5000000000000001E-2</v>
      </c>
      <c r="AQ23" s="32">
        <v>0.02</v>
      </c>
      <c r="AR23" s="32">
        <v>1.4999999999999999E-2</v>
      </c>
      <c r="AS23" s="32">
        <v>0.01</v>
      </c>
      <c r="AT23" s="32">
        <v>5.0000000000000001E-3</v>
      </c>
      <c r="AU23" s="32">
        <v>0</v>
      </c>
      <c r="AV23" s="32">
        <v>0</v>
      </c>
      <c r="AW23" s="32">
        <v>0</v>
      </c>
      <c r="AX23" s="32">
        <v>0</v>
      </c>
      <c r="AY23" s="45"/>
      <c r="AZ23" s="4"/>
      <c r="BA23" s="4"/>
      <c r="BB23" s="4"/>
      <c r="BC23" s="4"/>
      <c r="BD23" s="4"/>
      <c r="BE23" s="70"/>
      <c r="BF23" s="111"/>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row>
    <row r="24" spans="1:83" s="5" customFormat="1" x14ac:dyDescent="0.2">
      <c r="A24" s="212"/>
      <c r="B24" s="209"/>
      <c r="C24" s="29">
        <v>1</v>
      </c>
      <c r="D24" s="29">
        <v>3</v>
      </c>
      <c r="E24" s="29">
        <v>0</v>
      </c>
      <c r="F24" s="29">
        <v>1</v>
      </c>
      <c r="G24" s="127">
        <v>1</v>
      </c>
      <c r="H24" s="127">
        <v>1</v>
      </c>
      <c r="I24" s="29">
        <v>0</v>
      </c>
      <c r="J24" s="29">
        <v>0</v>
      </c>
      <c r="K24" s="29">
        <v>0</v>
      </c>
      <c r="L24" s="29">
        <v>0</v>
      </c>
      <c r="M24" s="127">
        <v>0</v>
      </c>
      <c r="N24" s="29">
        <v>100</v>
      </c>
      <c r="O24" s="29">
        <v>100</v>
      </c>
      <c r="P24" s="241"/>
      <c r="Q24" s="29">
        <v>500</v>
      </c>
      <c r="R24" s="223"/>
      <c r="S24" s="29">
        <v>100</v>
      </c>
      <c r="T24" s="30">
        <f>AH24</f>
        <v>5.0000000000000002E-5</v>
      </c>
      <c r="U24" s="29">
        <v>0</v>
      </c>
      <c r="V24" s="29">
        <v>2007</v>
      </c>
      <c r="W24" s="30">
        <f>AX24</f>
        <v>2.5000000000000001E-2</v>
      </c>
      <c r="X24" s="65"/>
      <c r="Y24" s="31"/>
      <c r="Z24" s="29">
        <v>2023</v>
      </c>
      <c r="AA24" s="32"/>
      <c r="AB24" s="32"/>
      <c r="AC24" s="32"/>
      <c r="AD24" s="32"/>
      <c r="AE24" s="32"/>
      <c r="AF24" s="32"/>
      <c r="AG24" s="32"/>
      <c r="AH24" s="32">
        <v>5.0000000000000002E-5</v>
      </c>
      <c r="AI24" s="32">
        <v>1.1E-4</v>
      </c>
      <c r="AJ24" s="32">
        <v>1.9000000000000001E-4</v>
      </c>
      <c r="AK24" s="32">
        <v>2.7999999999999998E-4</v>
      </c>
      <c r="AL24" s="32">
        <v>4.0000000000000001E-3</v>
      </c>
      <c r="AM24" s="32">
        <v>5.0000000000000001E-3</v>
      </c>
      <c r="AN24" s="32">
        <v>5.0000000000000001E-3</v>
      </c>
      <c r="AO24" s="32">
        <v>6.0000000000000001E-3</v>
      </c>
      <c r="AP24" s="32">
        <v>7.0000000000000001E-3</v>
      </c>
      <c r="AQ24" s="32">
        <v>8.2500000000000004E-3</v>
      </c>
      <c r="AR24" s="32">
        <v>9.7999999999999997E-3</v>
      </c>
      <c r="AS24" s="32">
        <v>1.15E-2</v>
      </c>
      <c r="AT24" s="32">
        <v>1.35E-2</v>
      </c>
      <c r="AU24" s="32">
        <v>1.5800000000000002E-2</v>
      </c>
      <c r="AV24" s="32">
        <v>1.8499999999999999E-2</v>
      </c>
      <c r="AW24" s="32">
        <v>2.1749999999999999E-2</v>
      </c>
      <c r="AX24" s="32">
        <v>2.5000000000000001E-2</v>
      </c>
      <c r="AY24" s="45"/>
      <c r="AZ24" s="4"/>
      <c r="BA24" s="4"/>
      <c r="BB24" s="4"/>
      <c r="BC24" s="4"/>
      <c r="BD24" s="4"/>
      <c r="BE24" s="70"/>
      <c r="BF24" s="111"/>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row>
    <row r="25" spans="1:83" s="105" customFormat="1" ht="12.75" customHeight="1" x14ac:dyDescent="0.2">
      <c r="A25" s="94" t="s">
        <v>53</v>
      </c>
      <c r="B25" s="98" t="s">
        <v>67</v>
      </c>
      <c r="C25" s="99">
        <v>1</v>
      </c>
      <c r="D25" s="99">
        <v>1</v>
      </c>
      <c r="E25" s="99">
        <v>1</v>
      </c>
      <c r="F25" s="99">
        <v>1</v>
      </c>
      <c r="G25" s="125">
        <v>1</v>
      </c>
      <c r="H25" s="125">
        <v>1</v>
      </c>
      <c r="I25" s="99">
        <v>1</v>
      </c>
      <c r="J25" s="99">
        <v>1</v>
      </c>
      <c r="K25" s="99">
        <v>1</v>
      </c>
      <c r="L25" s="99">
        <v>1</v>
      </c>
      <c r="M25" s="126">
        <v>1</v>
      </c>
      <c r="N25" s="99">
        <v>100</v>
      </c>
      <c r="O25" s="99">
        <v>100</v>
      </c>
      <c r="P25" s="33"/>
      <c r="Q25" s="99"/>
      <c r="R25" s="100" t="s">
        <v>64</v>
      </c>
      <c r="S25" s="99">
        <v>100</v>
      </c>
      <c r="T25" s="101">
        <f>AK25</f>
        <v>0.1</v>
      </c>
      <c r="U25" s="99">
        <v>0</v>
      </c>
      <c r="V25" s="99">
        <v>2010</v>
      </c>
      <c r="W25" s="101">
        <f>BE25</f>
        <v>0.4</v>
      </c>
      <c r="X25" s="102"/>
      <c r="Y25" s="103"/>
      <c r="Z25" s="99">
        <v>2030</v>
      </c>
      <c r="AA25" s="104"/>
      <c r="AB25" s="104"/>
      <c r="AC25" s="104"/>
      <c r="AD25" s="104"/>
      <c r="AE25" s="104"/>
      <c r="AF25" s="104"/>
      <c r="AG25" s="104"/>
      <c r="AH25" s="104"/>
      <c r="AI25" s="104"/>
      <c r="AJ25" s="104"/>
      <c r="AK25" s="104">
        <v>0.1</v>
      </c>
      <c r="AL25" s="104">
        <v>0.1</v>
      </c>
      <c r="AM25" s="104">
        <v>0.1</v>
      </c>
      <c r="AN25" s="104">
        <v>0.1</v>
      </c>
      <c r="AO25" s="104">
        <v>0.1</v>
      </c>
      <c r="AP25" s="104">
        <v>0.15</v>
      </c>
      <c r="AQ25" s="104">
        <v>0.15</v>
      </c>
      <c r="AR25" s="104">
        <v>0.15</v>
      </c>
      <c r="AS25" s="104">
        <v>0.15</v>
      </c>
      <c r="AT25" s="104">
        <v>0.15</v>
      </c>
      <c r="AU25" s="104">
        <v>0.25</v>
      </c>
      <c r="AV25" s="104">
        <v>0.25</v>
      </c>
      <c r="AW25" s="104">
        <v>0.25</v>
      </c>
      <c r="AX25" s="104">
        <v>0.25</v>
      </c>
      <c r="AY25" s="104">
        <v>0.25</v>
      </c>
      <c r="AZ25" s="121">
        <v>0.25</v>
      </c>
      <c r="BA25" s="121">
        <v>0.25</v>
      </c>
      <c r="BB25" s="121">
        <v>0.25</v>
      </c>
      <c r="BC25" s="121">
        <v>0.25</v>
      </c>
      <c r="BD25" s="121">
        <v>0.25</v>
      </c>
      <c r="BE25" s="122">
        <v>0.4</v>
      </c>
      <c r="BF25" s="112"/>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row>
    <row r="26" spans="1:83" s="3" customFormat="1" x14ac:dyDescent="0.2">
      <c r="A26" s="198" t="s">
        <v>23</v>
      </c>
      <c r="B26" s="200" t="s">
        <v>110</v>
      </c>
      <c r="C26" s="3">
        <v>1</v>
      </c>
      <c r="D26" s="3">
        <v>1</v>
      </c>
      <c r="E26" s="3">
        <v>1</v>
      </c>
      <c r="F26" s="3">
        <v>0</v>
      </c>
      <c r="G26" s="128">
        <v>0</v>
      </c>
      <c r="H26" s="128">
        <v>0</v>
      </c>
      <c r="I26" s="3">
        <v>0</v>
      </c>
      <c r="J26" s="3">
        <v>0</v>
      </c>
      <c r="K26" s="3">
        <v>0</v>
      </c>
      <c r="L26" s="3">
        <v>0</v>
      </c>
      <c r="M26" s="128">
        <v>0</v>
      </c>
      <c r="N26" s="3">
        <v>39.9</v>
      </c>
      <c r="O26" s="3">
        <v>100</v>
      </c>
      <c r="P26" s="234"/>
      <c r="Q26" s="170">
        <v>0.94599999999999995</v>
      </c>
      <c r="R26" s="234" t="s">
        <v>64</v>
      </c>
      <c r="S26" s="3">
        <v>100</v>
      </c>
      <c r="T26" s="10">
        <f>AJ26</f>
        <v>1.4999999999999999E-2</v>
      </c>
      <c r="U26" s="3">
        <v>0</v>
      </c>
      <c r="V26" s="3">
        <v>2008</v>
      </c>
      <c r="W26" s="10">
        <f t="shared" ref="W26:W31" si="4">BA26</f>
        <v>0.1875</v>
      </c>
      <c r="X26" s="63"/>
      <c r="Y26" s="269">
        <v>2.5000000000000001E-3</v>
      </c>
      <c r="Z26" s="3">
        <v>2025</v>
      </c>
      <c r="AA26" s="4"/>
      <c r="AB26" s="4"/>
      <c r="AC26" s="4"/>
      <c r="AD26" s="4"/>
      <c r="AE26" s="4"/>
      <c r="AF26" s="4"/>
      <c r="AG26" s="4"/>
      <c r="AH26" s="4"/>
      <c r="AJ26" s="4">
        <v>1.4999999999999999E-2</v>
      </c>
      <c r="AK26" s="4">
        <v>0.03</v>
      </c>
      <c r="AL26" s="4">
        <v>3.7499999999999999E-2</v>
      </c>
      <c r="AM26" s="4">
        <v>4.4999999999999998E-2</v>
      </c>
      <c r="AN26" s="4">
        <v>5.2499999999999998E-2</v>
      </c>
      <c r="AO26" s="4">
        <v>0.06</v>
      </c>
      <c r="AP26" s="4">
        <v>6.7500000000000004E-2</v>
      </c>
      <c r="AQ26" s="4">
        <v>7.4999999999999997E-2</v>
      </c>
      <c r="AR26" s="4">
        <v>8.6249999999999993E-2</v>
      </c>
      <c r="AS26" s="4">
        <v>9.7500000000000003E-2</v>
      </c>
      <c r="AT26" s="4">
        <v>0.10875</v>
      </c>
      <c r="AU26" s="4">
        <v>0.12</v>
      </c>
      <c r="AV26" s="4">
        <v>0.13125000000000001</v>
      </c>
      <c r="AW26" s="4">
        <v>0.14249999999999999</v>
      </c>
      <c r="AX26" s="4">
        <v>0.15375</v>
      </c>
      <c r="AY26" s="4">
        <v>0.16500000000000001</v>
      </c>
      <c r="AZ26" s="4">
        <v>0.17624999999999999</v>
      </c>
      <c r="BA26" s="4">
        <v>0.1875</v>
      </c>
      <c r="BB26" s="4"/>
      <c r="BC26" s="4"/>
      <c r="BD26" s="4"/>
      <c r="BE26" s="70"/>
      <c r="BF26" s="71"/>
    </row>
    <row r="27" spans="1:83" s="3" customFormat="1" x14ac:dyDescent="0.2">
      <c r="A27" s="198"/>
      <c r="B27" s="187"/>
      <c r="C27" s="3">
        <v>1</v>
      </c>
      <c r="D27" s="3">
        <v>2</v>
      </c>
      <c r="E27" s="3">
        <v>1</v>
      </c>
      <c r="F27" s="3">
        <v>1</v>
      </c>
      <c r="G27" s="128">
        <v>1</v>
      </c>
      <c r="H27" s="128">
        <v>1</v>
      </c>
      <c r="I27" s="3">
        <v>1</v>
      </c>
      <c r="J27" s="3">
        <v>1</v>
      </c>
      <c r="K27" s="3">
        <v>0</v>
      </c>
      <c r="L27" s="3">
        <v>1</v>
      </c>
      <c r="M27" s="128">
        <v>0</v>
      </c>
      <c r="N27" s="149">
        <v>39.9</v>
      </c>
      <c r="O27" s="3">
        <v>100</v>
      </c>
      <c r="P27" s="235"/>
      <c r="Q27" s="170">
        <v>0.94599999999999995</v>
      </c>
      <c r="R27" s="235"/>
      <c r="S27" s="3">
        <v>100</v>
      </c>
      <c r="T27" s="10">
        <f>AJ27</f>
        <v>5.0000000000000001E-3</v>
      </c>
      <c r="U27" s="3">
        <v>0</v>
      </c>
      <c r="V27" s="3">
        <v>2008</v>
      </c>
      <c r="W27" s="10">
        <f t="shared" si="4"/>
        <v>4.7500000000000001E-2</v>
      </c>
      <c r="X27" s="63"/>
      <c r="Y27" s="270"/>
      <c r="Z27" s="3">
        <v>2025</v>
      </c>
      <c r="AA27" s="4"/>
      <c r="AB27" s="4"/>
      <c r="AC27" s="4"/>
      <c r="AD27" s="4"/>
      <c r="AE27" s="4"/>
      <c r="AF27" s="4"/>
      <c r="AG27" s="4"/>
      <c r="AH27" s="4"/>
      <c r="AJ27" s="4">
        <v>5.0000000000000001E-3</v>
      </c>
      <c r="AK27" s="4">
        <v>0.01</v>
      </c>
      <c r="AL27" s="4">
        <v>1.2500000000000001E-2</v>
      </c>
      <c r="AM27" s="4">
        <v>1.4999999999999999E-2</v>
      </c>
      <c r="AN27" s="4">
        <v>1.7149999999999999E-2</v>
      </c>
      <c r="AO27" s="4">
        <v>1.9199999999999998E-2</v>
      </c>
      <c r="AP27" s="4">
        <v>1.9800000000000002E-2</v>
      </c>
      <c r="AQ27" s="4">
        <v>1.9E-2</v>
      </c>
      <c r="AR27" s="4">
        <v>2.1850000000000001E-2</v>
      </c>
      <c r="AS27" s="4">
        <v>2.47E-2</v>
      </c>
      <c r="AT27" s="4">
        <v>2.7550000000000002E-2</v>
      </c>
      <c r="AU27" s="4">
        <v>3.04E-2</v>
      </c>
      <c r="AV27" s="4">
        <v>3.3250000000000002E-2</v>
      </c>
      <c r="AW27" s="4">
        <v>3.61E-2</v>
      </c>
      <c r="AX27" s="4">
        <v>3.8949999999999999E-2</v>
      </c>
      <c r="AY27" s="4">
        <v>4.1799999999999997E-2</v>
      </c>
      <c r="AZ27" s="4">
        <v>4.4650000000000002E-2</v>
      </c>
      <c r="BA27" s="4">
        <v>4.7500000000000001E-2</v>
      </c>
      <c r="BB27" s="4"/>
      <c r="BC27" s="4"/>
      <c r="BD27" s="4"/>
      <c r="BE27" s="70"/>
      <c r="BF27" s="71"/>
    </row>
    <row r="28" spans="1:83" s="3" customFormat="1" x14ac:dyDescent="0.2">
      <c r="A28" s="199"/>
      <c r="B28" s="187"/>
      <c r="C28" s="3">
        <v>1</v>
      </c>
      <c r="D28" s="3">
        <v>3</v>
      </c>
      <c r="E28" s="3">
        <v>0</v>
      </c>
      <c r="F28" s="3">
        <v>0</v>
      </c>
      <c r="G28" s="128">
        <v>1</v>
      </c>
      <c r="H28" s="128">
        <v>1</v>
      </c>
      <c r="I28" s="3">
        <v>0</v>
      </c>
      <c r="J28" s="3">
        <v>0</v>
      </c>
      <c r="K28" s="3">
        <v>0</v>
      </c>
      <c r="L28" s="3">
        <v>0</v>
      </c>
      <c r="M28" s="128">
        <v>0</v>
      </c>
      <c r="N28" s="149">
        <v>39.9</v>
      </c>
      <c r="O28" s="3">
        <v>100</v>
      </c>
      <c r="P28" s="235"/>
      <c r="Q28" s="170">
        <v>0.94599999999999995</v>
      </c>
      <c r="R28" s="235"/>
      <c r="S28" s="3">
        <v>100</v>
      </c>
      <c r="T28" s="10">
        <f>AQ28</f>
        <v>6.0000000000000001E-3</v>
      </c>
      <c r="U28" s="3">
        <v>0</v>
      </c>
      <c r="V28" s="3">
        <v>2015</v>
      </c>
      <c r="W28" s="10">
        <f t="shared" si="4"/>
        <v>1.4999999999999999E-2</v>
      </c>
      <c r="X28" s="63"/>
      <c r="Y28" s="271"/>
      <c r="Z28" s="3">
        <v>2025</v>
      </c>
      <c r="AA28" s="4"/>
      <c r="AB28" s="4"/>
      <c r="AC28" s="4"/>
      <c r="AD28" s="4"/>
      <c r="AE28" s="4"/>
      <c r="AF28" s="4"/>
      <c r="AG28" s="4"/>
      <c r="AH28" s="4"/>
      <c r="AJ28" s="4"/>
      <c r="AK28" s="4"/>
      <c r="AL28" s="4"/>
      <c r="AN28" s="3">
        <v>3.5E-4</v>
      </c>
      <c r="AO28" s="3">
        <v>8.0000000000000004E-4</v>
      </c>
      <c r="AP28" s="3">
        <v>2.7000000000000001E-3</v>
      </c>
      <c r="AQ28" s="3">
        <v>6.0000000000000001E-3</v>
      </c>
      <c r="AR28" s="4">
        <v>6.8999999999999999E-3</v>
      </c>
      <c r="AS28" s="4">
        <v>7.7999999999999996E-3</v>
      </c>
      <c r="AT28" s="4">
        <v>8.6999999999999994E-3</v>
      </c>
      <c r="AU28" s="4">
        <v>9.5999999999999992E-3</v>
      </c>
      <c r="AV28" s="4">
        <v>1.0500000000000001E-2</v>
      </c>
      <c r="AW28" s="4">
        <v>1.14E-2</v>
      </c>
      <c r="AX28" s="4">
        <v>1.23E-2</v>
      </c>
      <c r="AY28" s="4">
        <v>1.32E-2</v>
      </c>
      <c r="AZ28" s="4">
        <v>1.41E-2</v>
      </c>
      <c r="BA28" s="4">
        <v>1.4999999999999999E-2</v>
      </c>
      <c r="BB28" s="4"/>
      <c r="BC28" s="4"/>
      <c r="BD28" s="4"/>
      <c r="BE28" s="70"/>
      <c r="BF28" s="71"/>
    </row>
    <row r="29" spans="1:83" s="3" customFormat="1" x14ac:dyDescent="0.2">
      <c r="A29" s="199"/>
      <c r="B29" s="187"/>
      <c r="C29" s="3">
        <v>2</v>
      </c>
      <c r="D29" s="3">
        <v>1</v>
      </c>
      <c r="E29" s="3">
        <v>1</v>
      </c>
      <c r="F29" s="3">
        <v>0</v>
      </c>
      <c r="G29" s="128">
        <v>0</v>
      </c>
      <c r="H29" s="128">
        <v>0</v>
      </c>
      <c r="I29" s="3">
        <v>0</v>
      </c>
      <c r="J29" s="3">
        <v>0</v>
      </c>
      <c r="K29" s="3">
        <v>0</v>
      </c>
      <c r="L29" s="3">
        <v>0</v>
      </c>
      <c r="M29" s="128">
        <v>0</v>
      </c>
      <c r="N29" s="3">
        <v>49</v>
      </c>
      <c r="O29" s="3">
        <v>100</v>
      </c>
      <c r="P29" s="235"/>
      <c r="Q29" s="170">
        <v>0.94599999999999995</v>
      </c>
      <c r="R29" s="235"/>
      <c r="S29" s="3">
        <v>100</v>
      </c>
      <c r="T29" s="10">
        <f>AL29</f>
        <v>0.03</v>
      </c>
      <c r="U29" s="3">
        <v>0</v>
      </c>
      <c r="V29" s="3">
        <v>2010</v>
      </c>
      <c r="W29" s="10">
        <f t="shared" si="4"/>
        <v>0.15</v>
      </c>
      <c r="X29" s="63"/>
      <c r="Y29" s="8"/>
      <c r="Z29" s="3">
        <v>2025</v>
      </c>
      <c r="AA29" s="4"/>
      <c r="AB29" s="4"/>
      <c r="AC29" s="4"/>
      <c r="AD29" s="4"/>
      <c r="AE29" s="4"/>
      <c r="AF29" s="4"/>
      <c r="AG29" s="4"/>
      <c r="AH29" s="4"/>
      <c r="AI29" s="4"/>
      <c r="AJ29" s="4"/>
      <c r="AK29" s="3">
        <v>2.4E-2</v>
      </c>
      <c r="AL29" s="134">
        <v>0.03</v>
      </c>
      <c r="AM29" s="134">
        <v>3.5999999999999997E-2</v>
      </c>
      <c r="AN29" s="134">
        <v>4.2000000000000003E-2</v>
      </c>
      <c r="AO29" s="134">
        <v>4.8000000000000001E-2</v>
      </c>
      <c r="AP29" s="134">
        <v>5.3999999999999999E-2</v>
      </c>
      <c r="AQ29" s="134">
        <v>0.06</v>
      </c>
      <c r="AR29" s="134">
        <v>6.9000000000000006E-2</v>
      </c>
      <c r="AS29" s="134">
        <v>7.8E-2</v>
      </c>
      <c r="AT29" s="134">
        <v>8.6999999999999994E-2</v>
      </c>
      <c r="AU29" s="134">
        <v>9.6000000000000002E-2</v>
      </c>
      <c r="AV29" s="134">
        <v>0.105</v>
      </c>
      <c r="AW29" s="134">
        <v>0.11399999999999999</v>
      </c>
      <c r="AX29" s="134">
        <v>0.12299999999999998</v>
      </c>
      <c r="AY29" s="134">
        <v>0.13200000000000001</v>
      </c>
      <c r="AZ29" s="134">
        <v>0.14099999999999999</v>
      </c>
      <c r="BA29" s="134">
        <v>0.15</v>
      </c>
      <c r="BB29" s="4"/>
      <c r="BC29" s="4"/>
      <c r="BD29" s="4"/>
      <c r="BE29" s="70"/>
      <c r="BF29" s="71"/>
    </row>
    <row r="30" spans="1:83" s="3" customFormat="1" x14ac:dyDescent="0.2">
      <c r="A30" s="199"/>
      <c r="B30" s="187"/>
      <c r="C30" s="3">
        <v>2</v>
      </c>
      <c r="D30" s="3">
        <v>2</v>
      </c>
      <c r="E30" s="3">
        <v>1</v>
      </c>
      <c r="F30" s="3">
        <v>1</v>
      </c>
      <c r="G30" s="128">
        <v>1</v>
      </c>
      <c r="H30" s="128">
        <v>1</v>
      </c>
      <c r="I30" s="3">
        <v>1</v>
      </c>
      <c r="J30" s="3">
        <v>1</v>
      </c>
      <c r="K30" s="3">
        <v>0</v>
      </c>
      <c r="L30" s="3">
        <v>1</v>
      </c>
      <c r="M30" s="128">
        <v>0</v>
      </c>
      <c r="N30" s="149">
        <v>49</v>
      </c>
      <c r="O30" s="3">
        <v>100</v>
      </c>
      <c r="P30" s="235"/>
      <c r="Q30" s="170">
        <v>0.94599999999999995</v>
      </c>
      <c r="R30" s="235"/>
      <c r="S30" s="3">
        <v>100</v>
      </c>
      <c r="T30" s="10">
        <f>AL30</f>
        <v>0.02</v>
      </c>
      <c r="U30" s="3">
        <v>0</v>
      </c>
      <c r="V30" s="3">
        <v>2010</v>
      </c>
      <c r="W30" s="10">
        <f t="shared" si="4"/>
        <v>8.5000000000000006E-2</v>
      </c>
      <c r="X30" s="63"/>
      <c r="Y30" s="8"/>
      <c r="Z30" s="3">
        <v>2025</v>
      </c>
      <c r="AA30" s="4"/>
      <c r="AB30" s="4"/>
      <c r="AC30" s="4"/>
      <c r="AD30" s="4"/>
      <c r="AE30" s="4"/>
      <c r="AF30" s="4"/>
      <c r="AG30" s="4"/>
      <c r="AH30" s="4"/>
      <c r="AI30" s="4"/>
      <c r="AJ30" s="4"/>
      <c r="AK30" s="3">
        <v>1.6E-2</v>
      </c>
      <c r="AL30" s="134">
        <v>0.02</v>
      </c>
      <c r="AM30" s="134">
        <v>2.4E-2</v>
      </c>
      <c r="AN30" s="134">
        <v>2.8000000000000004E-2</v>
      </c>
      <c r="AO30" s="134">
        <v>3.2000000000000001E-2</v>
      </c>
      <c r="AP30" s="134">
        <v>3.5999999999999997E-2</v>
      </c>
      <c r="AQ30" s="134">
        <v>3.4000000000000009E-2</v>
      </c>
      <c r="AR30" s="134">
        <v>3.9099999999999996E-2</v>
      </c>
      <c r="AS30" s="134">
        <v>4.4200000000000003E-2</v>
      </c>
      <c r="AT30" s="134">
        <v>4.9300000000000024E-2</v>
      </c>
      <c r="AU30" s="134">
        <v>5.4400000000000004E-2</v>
      </c>
      <c r="AV30" s="134">
        <v>5.9500000000000018E-2</v>
      </c>
      <c r="AW30" s="134">
        <v>6.4599999999999991E-2</v>
      </c>
      <c r="AX30" s="134">
        <v>6.9699999999999998E-2</v>
      </c>
      <c r="AY30" s="134">
        <v>7.4799999999999991E-2</v>
      </c>
      <c r="AZ30" s="134">
        <v>7.9899999999999999E-2</v>
      </c>
      <c r="BA30" s="134">
        <v>8.5000000000000006E-2</v>
      </c>
      <c r="BB30" s="4"/>
      <c r="BC30" s="4"/>
      <c r="BD30" s="4"/>
      <c r="BE30" s="70"/>
    </row>
    <row r="31" spans="1:83" s="3" customFormat="1" x14ac:dyDescent="0.2">
      <c r="A31" s="199"/>
      <c r="B31" s="187"/>
      <c r="C31" s="3">
        <v>2</v>
      </c>
      <c r="D31" s="3">
        <v>3</v>
      </c>
      <c r="E31" s="3">
        <v>0</v>
      </c>
      <c r="F31" s="3">
        <v>0</v>
      </c>
      <c r="G31" s="128">
        <v>1</v>
      </c>
      <c r="H31" s="128">
        <v>1</v>
      </c>
      <c r="I31" s="3">
        <v>0</v>
      </c>
      <c r="J31" s="3">
        <v>0</v>
      </c>
      <c r="K31" s="3">
        <v>0</v>
      </c>
      <c r="L31" s="3">
        <v>0</v>
      </c>
      <c r="M31" s="128">
        <v>0</v>
      </c>
      <c r="N31" s="149">
        <v>49</v>
      </c>
      <c r="O31" s="3">
        <v>100</v>
      </c>
      <c r="P31" s="223"/>
      <c r="Q31" s="170">
        <v>0.94599999999999995</v>
      </c>
      <c r="R31" s="223"/>
      <c r="S31" s="3">
        <v>100</v>
      </c>
      <c r="T31" s="10">
        <f>AQ31</f>
        <v>6.0000000000000001E-3</v>
      </c>
      <c r="U31" s="3">
        <v>0</v>
      </c>
      <c r="V31" s="3">
        <v>2015</v>
      </c>
      <c r="W31" s="10">
        <f t="shared" si="4"/>
        <v>1.4999999999999999E-2</v>
      </c>
      <c r="X31" s="63"/>
      <c r="Y31" s="8"/>
      <c r="Z31" s="3">
        <v>2025</v>
      </c>
      <c r="AA31" s="4"/>
      <c r="AB31" s="4"/>
      <c r="AC31" s="4"/>
      <c r="AD31" s="4"/>
      <c r="AE31" s="4"/>
      <c r="AF31" s="4"/>
      <c r="AG31" s="4"/>
      <c r="AH31" s="4"/>
      <c r="AI31" s="4"/>
      <c r="AJ31" s="4"/>
      <c r="AL31" s="132"/>
      <c r="AM31" s="132"/>
      <c r="AN31" s="132"/>
      <c r="AO31" s="132"/>
      <c r="AP31" s="132"/>
      <c r="AQ31" s="133">
        <v>6.0000000000000001E-3</v>
      </c>
      <c r="AR31" s="132">
        <v>6.8999999999999999E-3</v>
      </c>
      <c r="AS31" s="132">
        <v>7.7999999999999996E-3</v>
      </c>
      <c r="AT31" s="132">
        <v>8.6999999999999994E-3</v>
      </c>
      <c r="AU31" s="132">
        <v>9.5999999999999992E-3</v>
      </c>
      <c r="AV31" s="132">
        <v>1.0500000000000001E-2</v>
      </c>
      <c r="AW31" s="132">
        <v>1.14E-2</v>
      </c>
      <c r="AX31" s="132">
        <v>1.23E-2</v>
      </c>
      <c r="AY31" s="132">
        <v>1.32E-2</v>
      </c>
      <c r="AZ31" s="132">
        <v>1.41E-2</v>
      </c>
      <c r="BA31" s="132">
        <v>1.4999999999999999E-2</v>
      </c>
      <c r="BB31" s="4"/>
      <c r="BC31" s="4"/>
      <c r="BD31" s="4"/>
      <c r="BE31" s="70"/>
      <c r="BF31" s="71"/>
    </row>
    <row r="32" spans="1:83" ht="12.75" customHeight="1" x14ac:dyDescent="0.2">
      <c r="A32" s="95" t="s">
        <v>24</v>
      </c>
      <c r="B32" s="28" t="s">
        <v>51</v>
      </c>
      <c r="C32" s="23">
        <v>1</v>
      </c>
      <c r="D32" s="23">
        <v>1</v>
      </c>
      <c r="E32" s="1">
        <v>1</v>
      </c>
      <c r="F32" s="1">
        <v>1</v>
      </c>
      <c r="G32" s="1">
        <v>1</v>
      </c>
      <c r="H32" s="1">
        <v>1</v>
      </c>
      <c r="I32" s="1">
        <v>1</v>
      </c>
      <c r="J32" s="1">
        <v>1</v>
      </c>
      <c r="K32" s="1">
        <v>0</v>
      </c>
      <c r="L32" s="1">
        <v>1</v>
      </c>
      <c r="M32" s="126">
        <v>0</v>
      </c>
      <c r="N32" s="23">
        <v>75.7</v>
      </c>
      <c r="O32" s="23">
        <v>100</v>
      </c>
      <c r="P32" s="23"/>
      <c r="Q32" s="23"/>
      <c r="R32" s="58" t="s">
        <v>64</v>
      </c>
      <c r="S32" s="23">
        <v>100</v>
      </c>
      <c r="T32" s="24"/>
      <c r="U32" s="23">
        <v>105</v>
      </c>
      <c r="V32" s="23"/>
      <c r="W32" s="24"/>
      <c r="X32" s="66">
        <v>105</v>
      </c>
      <c r="Y32" s="25"/>
      <c r="Z32" s="23">
        <v>2000</v>
      </c>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46"/>
      <c r="AZ32" s="20"/>
      <c r="BA32" s="20"/>
      <c r="BB32" s="20"/>
      <c r="BC32" s="20"/>
      <c r="BD32" s="20"/>
      <c r="BE32" s="124"/>
      <c r="BF32" s="113">
        <v>105</v>
      </c>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row>
    <row r="33" spans="1:83" s="3" customFormat="1" ht="12.75" customHeight="1" x14ac:dyDescent="0.2">
      <c r="A33" s="93" t="s">
        <v>65</v>
      </c>
      <c r="B33" s="157" t="s">
        <v>84</v>
      </c>
      <c r="C33" s="3">
        <v>1</v>
      </c>
      <c r="D33" s="3">
        <v>1</v>
      </c>
      <c r="E33" s="128">
        <v>1</v>
      </c>
      <c r="F33" s="128">
        <v>1</v>
      </c>
      <c r="G33" s="128">
        <v>1</v>
      </c>
      <c r="H33" s="128">
        <v>1</v>
      </c>
      <c r="I33" s="128">
        <v>1</v>
      </c>
      <c r="J33" s="128">
        <v>1</v>
      </c>
      <c r="K33" s="128">
        <v>0</v>
      </c>
      <c r="L33" s="128">
        <v>1</v>
      </c>
      <c r="M33" s="128">
        <v>0</v>
      </c>
      <c r="N33" s="3">
        <v>81.5</v>
      </c>
      <c r="O33" s="3">
        <v>100</v>
      </c>
      <c r="R33" s="57" t="s">
        <v>63</v>
      </c>
      <c r="S33" s="3">
        <v>100</v>
      </c>
      <c r="T33" s="10">
        <f>AL33</f>
        <v>0.1</v>
      </c>
      <c r="V33" s="3">
        <v>2011</v>
      </c>
      <c r="W33" s="10">
        <f>AU33</f>
        <v>0.2</v>
      </c>
      <c r="X33" s="63"/>
      <c r="Y33" s="8"/>
      <c r="Z33" s="3">
        <v>2020</v>
      </c>
      <c r="AA33" s="4"/>
      <c r="AB33" s="4"/>
      <c r="AC33" s="4"/>
      <c r="AD33" s="4"/>
      <c r="AE33" s="4"/>
      <c r="AF33" s="4"/>
      <c r="AG33" s="4"/>
      <c r="AH33" s="4"/>
      <c r="AI33" s="4"/>
      <c r="AJ33" s="4"/>
      <c r="AK33" s="4"/>
      <c r="AL33" s="4">
        <v>0.1</v>
      </c>
      <c r="AM33" s="4">
        <v>0.1</v>
      </c>
      <c r="AN33" s="4">
        <v>0.1</v>
      </c>
      <c r="AO33" s="4">
        <v>0.1</v>
      </c>
      <c r="AP33" s="4">
        <v>0.1</v>
      </c>
      <c r="AQ33" s="4">
        <v>0.15</v>
      </c>
      <c r="AR33" s="4">
        <v>0.15</v>
      </c>
      <c r="AS33" s="4">
        <v>0.15</v>
      </c>
      <c r="AT33" s="4">
        <v>0.15</v>
      </c>
      <c r="AU33" s="4">
        <v>0.2</v>
      </c>
      <c r="AV33" s="4"/>
      <c r="AW33" s="4"/>
      <c r="AX33" s="4"/>
      <c r="AY33" s="4"/>
      <c r="AZ33" s="4"/>
      <c r="BA33" s="4"/>
      <c r="BB33" s="4"/>
      <c r="BC33" s="4"/>
      <c r="BD33" s="4"/>
      <c r="BE33" s="70"/>
      <c r="BF33" s="71"/>
    </row>
    <row r="34" spans="1:83" s="72" customFormat="1" x14ac:dyDescent="0.2">
      <c r="A34" s="179" t="s">
        <v>25</v>
      </c>
      <c r="B34" s="183" t="s">
        <v>104</v>
      </c>
      <c r="C34" s="72">
        <v>1</v>
      </c>
      <c r="D34" s="72">
        <v>1</v>
      </c>
      <c r="E34" s="1">
        <v>1</v>
      </c>
      <c r="F34" s="1">
        <v>1</v>
      </c>
      <c r="G34" s="1">
        <v>1</v>
      </c>
      <c r="H34" s="1">
        <v>1</v>
      </c>
      <c r="I34" s="1">
        <v>1</v>
      </c>
      <c r="J34" s="1">
        <v>1</v>
      </c>
      <c r="K34" s="1">
        <v>1</v>
      </c>
      <c r="L34" s="1">
        <v>1</v>
      </c>
      <c r="M34" s="126">
        <v>1</v>
      </c>
      <c r="N34" s="72">
        <v>98.3</v>
      </c>
      <c r="O34" s="72">
        <v>0</v>
      </c>
      <c r="P34" s="264">
        <v>37134</v>
      </c>
      <c r="Q34" s="72">
        <v>65.28</v>
      </c>
      <c r="R34" s="224" t="s">
        <v>63</v>
      </c>
      <c r="S34" s="72">
        <v>100</v>
      </c>
      <c r="T34" s="74">
        <f>AI34</f>
        <v>0.01</v>
      </c>
      <c r="U34" s="72">
        <v>0</v>
      </c>
      <c r="V34" s="72">
        <v>2008</v>
      </c>
      <c r="W34" s="74">
        <f>AR34</f>
        <v>0.1</v>
      </c>
      <c r="X34" s="75"/>
      <c r="Y34" s="76"/>
      <c r="Z34" s="72">
        <v>2017</v>
      </c>
      <c r="AA34" s="77"/>
      <c r="AB34" s="77"/>
      <c r="AC34" s="77"/>
      <c r="AD34" s="77"/>
      <c r="AE34" s="77"/>
      <c r="AF34" s="77"/>
      <c r="AG34" s="77"/>
      <c r="AH34" s="77"/>
      <c r="AI34" s="77">
        <v>0.01</v>
      </c>
      <c r="AJ34" s="77">
        <v>0.02</v>
      </c>
      <c r="AK34" s="77">
        <v>0.03</v>
      </c>
      <c r="AL34" s="77">
        <v>0.04</v>
      </c>
      <c r="AM34" s="77">
        <v>0.05</v>
      </c>
      <c r="AN34" s="77">
        <v>0.06</v>
      </c>
      <c r="AO34" s="77">
        <v>7.0000000000000007E-2</v>
      </c>
      <c r="AP34" s="77">
        <v>0.08</v>
      </c>
      <c r="AQ34" s="77">
        <v>0.09</v>
      </c>
      <c r="AR34" s="77">
        <v>0.1</v>
      </c>
      <c r="AS34" s="77"/>
      <c r="AT34" s="77"/>
      <c r="AU34" s="77"/>
      <c r="AV34" s="77"/>
      <c r="AW34" s="77"/>
      <c r="AX34" s="77"/>
      <c r="AY34" s="78"/>
      <c r="AZ34" s="77"/>
      <c r="BA34" s="77"/>
      <c r="BB34" s="77"/>
      <c r="BC34" s="77"/>
      <c r="BD34" s="77"/>
      <c r="BE34" s="123"/>
      <c r="BF34" s="114"/>
    </row>
    <row r="35" spans="1:83" s="72" customFormat="1" x14ac:dyDescent="0.2">
      <c r="A35" s="179"/>
      <c r="B35" s="184"/>
      <c r="C35" s="72">
        <v>1</v>
      </c>
      <c r="D35" s="72">
        <v>2</v>
      </c>
      <c r="E35" s="1">
        <v>1</v>
      </c>
      <c r="F35" s="1">
        <v>1</v>
      </c>
      <c r="G35" s="1">
        <v>1</v>
      </c>
      <c r="H35" s="1">
        <v>1</v>
      </c>
      <c r="I35" s="1">
        <v>1</v>
      </c>
      <c r="J35" s="1">
        <v>1</v>
      </c>
      <c r="K35" s="1">
        <v>1</v>
      </c>
      <c r="L35" s="1">
        <v>1</v>
      </c>
      <c r="M35" s="126">
        <v>1</v>
      </c>
      <c r="N35" s="72">
        <v>98.3</v>
      </c>
      <c r="O35" s="72">
        <v>100</v>
      </c>
      <c r="P35" s="265"/>
      <c r="Q35" s="72">
        <v>65.28</v>
      </c>
      <c r="R35" s="221"/>
      <c r="S35" s="72">
        <v>100</v>
      </c>
      <c r="T35" s="74">
        <f>AA35</f>
        <v>0.3</v>
      </c>
      <c r="U35" s="72">
        <v>0</v>
      </c>
      <c r="V35" s="72">
        <v>2000</v>
      </c>
      <c r="W35" s="74">
        <f>AR35</f>
        <v>0.3</v>
      </c>
      <c r="X35" s="75"/>
      <c r="Y35" s="76"/>
      <c r="Z35" s="72">
        <v>2017</v>
      </c>
      <c r="AA35" s="77">
        <v>0.3</v>
      </c>
      <c r="AB35" s="77">
        <v>0.3</v>
      </c>
      <c r="AC35" s="77">
        <v>0.3</v>
      </c>
      <c r="AD35" s="77">
        <v>0.3</v>
      </c>
      <c r="AE35" s="77">
        <v>0.3</v>
      </c>
      <c r="AF35" s="77">
        <v>0.3</v>
      </c>
      <c r="AG35" s="77">
        <v>0.3</v>
      </c>
      <c r="AH35" s="77">
        <v>0.3</v>
      </c>
      <c r="AI35" s="77">
        <v>0.3</v>
      </c>
      <c r="AJ35" s="77">
        <v>0.3</v>
      </c>
      <c r="AK35" s="77">
        <v>0.3</v>
      </c>
      <c r="AL35" s="77">
        <v>0.3</v>
      </c>
      <c r="AM35" s="77">
        <v>0.3</v>
      </c>
      <c r="AN35" s="77">
        <v>0.3</v>
      </c>
      <c r="AO35" s="77">
        <v>0.3</v>
      </c>
      <c r="AP35" s="77">
        <v>0.3</v>
      </c>
      <c r="AQ35" s="77">
        <v>0.3</v>
      </c>
      <c r="AR35" s="77">
        <v>0.3</v>
      </c>
      <c r="AS35" s="77"/>
      <c r="AT35" s="77"/>
      <c r="AU35" s="77"/>
      <c r="AV35" s="77"/>
      <c r="AW35" s="77"/>
      <c r="AX35" s="77"/>
      <c r="AY35" s="78"/>
      <c r="AZ35" s="77"/>
      <c r="BA35" s="77"/>
      <c r="BB35" s="77"/>
      <c r="BC35" s="77"/>
      <c r="BD35" s="77"/>
      <c r="BE35" s="123"/>
      <c r="BF35" s="114"/>
    </row>
    <row r="36" spans="1:83" s="5" customFormat="1" x14ac:dyDescent="0.2">
      <c r="A36" s="180" t="s">
        <v>26</v>
      </c>
      <c r="B36" s="213" t="s">
        <v>97</v>
      </c>
      <c r="C36" s="80">
        <v>1</v>
      </c>
      <c r="D36" s="80">
        <v>1</v>
      </c>
      <c r="E36" s="129">
        <v>1</v>
      </c>
      <c r="F36" s="129">
        <v>0</v>
      </c>
      <c r="G36" s="129">
        <v>1</v>
      </c>
      <c r="H36" s="129">
        <v>1</v>
      </c>
      <c r="I36" s="129">
        <v>1</v>
      </c>
      <c r="J36" s="129">
        <v>1</v>
      </c>
      <c r="K36" s="129">
        <v>1</v>
      </c>
      <c r="L36" s="129">
        <v>1</v>
      </c>
      <c r="M36" s="129">
        <v>1</v>
      </c>
      <c r="N36" s="80">
        <v>93.4</v>
      </c>
      <c r="O36" s="80">
        <v>100</v>
      </c>
      <c r="P36" s="234"/>
      <c r="Q36" s="80">
        <v>40</v>
      </c>
      <c r="R36" s="234" t="s">
        <v>63</v>
      </c>
      <c r="S36" s="80">
        <v>100</v>
      </c>
      <c r="T36" s="81">
        <f>AG36</f>
        <v>0.01</v>
      </c>
      <c r="U36" s="80">
        <v>0</v>
      </c>
      <c r="V36" s="80">
        <v>2006</v>
      </c>
      <c r="W36" s="81">
        <f>AW36</f>
        <v>0.18</v>
      </c>
      <c r="X36" s="82"/>
      <c r="Y36" s="83"/>
      <c r="Z36" s="80">
        <v>2022</v>
      </c>
      <c r="AA36" s="84"/>
      <c r="AB36" s="84"/>
      <c r="AC36" s="84"/>
      <c r="AD36" s="84"/>
      <c r="AE36" s="84"/>
      <c r="AF36" s="84"/>
      <c r="AG36" s="84">
        <v>0.01</v>
      </c>
      <c r="AH36" s="84">
        <v>0.01</v>
      </c>
      <c r="AI36" s="84">
        <v>0.02</v>
      </c>
      <c r="AJ36" s="84">
        <v>0.02</v>
      </c>
      <c r="AK36" s="84">
        <v>0.03</v>
      </c>
      <c r="AL36" s="84">
        <v>4.9500000000000002E-2</v>
      </c>
      <c r="AM36" s="84">
        <v>6.4000000000000001E-2</v>
      </c>
      <c r="AN36" s="84">
        <v>7.9500000000000001E-2</v>
      </c>
      <c r="AO36" s="84">
        <v>9.9500000000000005E-2</v>
      </c>
      <c r="AP36" s="84">
        <v>0.1</v>
      </c>
      <c r="AQ36" s="84">
        <v>0.12</v>
      </c>
      <c r="AR36" s="84">
        <v>0.1215</v>
      </c>
      <c r="AS36" s="84">
        <v>0.14399999999999999</v>
      </c>
      <c r="AT36" s="84">
        <v>0.1565</v>
      </c>
      <c r="AU36" s="84">
        <v>0.16</v>
      </c>
      <c r="AV36" s="84">
        <v>0.16700000000000001</v>
      </c>
      <c r="AW36" s="84">
        <v>0.18</v>
      </c>
      <c r="AX36" s="84"/>
      <c r="AY36" s="85"/>
      <c r="AZ36" s="4"/>
      <c r="BA36" s="4"/>
      <c r="BB36" s="4"/>
      <c r="BC36" s="4"/>
      <c r="BD36" s="4"/>
      <c r="BE36" s="70"/>
      <c r="BF36" s="115"/>
      <c r="BG36" s="80"/>
      <c r="BH36" s="80"/>
      <c r="BI36" s="80"/>
      <c r="BJ36" s="80"/>
      <c r="BK36" s="80"/>
      <c r="BL36" s="80"/>
      <c r="BM36" s="80"/>
      <c r="BN36" s="80"/>
      <c r="BO36" s="80"/>
      <c r="BP36" s="80"/>
      <c r="BQ36" s="80"/>
      <c r="BR36" s="80"/>
      <c r="BS36" s="80"/>
      <c r="BT36" s="80"/>
      <c r="BU36" s="80"/>
      <c r="BV36" s="80"/>
      <c r="BW36" s="80"/>
      <c r="BX36" s="80"/>
      <c r="BY36" s="80"/>
      <c r="BZ36" s="80"/>
      <c r="CA36" s="80"/>
      <c r="CB36" s="80"/>
      <c r="CC36" s="80"/>
      <c r="CD36" s="80"/>
      <c r="CE36" s="80"/>
    </row>
    <row r="37" spans="1:83" s="5" customFormat="1" x14ac:dyDescent="0.2">
      <c r="A37" s="182"/>
      <c r="B37" s="191"/>
      <c r="C37" s="3">
        <v>1</v>
      </c>
      <c r="D37" s="3">
        <v>2</v>
      </c>
      <c r="E37" s="128">
        <v>1</v>
      </c>
      <c r="F37" s="128">
        <v>0</v>
      </c>
      <c r="G37" s="128">
        <v>1</v>
      </c>
      <c r="H37" s="128">
        <v>1</v>
      </c>
      <c r="I37" s="128">
        <v>1</v>
      </c>
      <c r="J37" s="128">
        <v>1</v>
      </c>
      <c r="K37" s="128">
        <v>1</v>
      </c>
      <c r="L37" s="128">
        <v>1</v>
      </c>
      <c r="M37" s="128">
        <v>1</v>
      </c>
      <c r="N37" s="80">
        <v>93.4</v>
      </c>
      <c r="O37" s="3">
        <v>100</v>
      </c>
      <c r="P37" s="235"/>
      <c r="Q37" s="3">
        <v>15</v>
      </c>
      <c r="R37" s="235"/>
      <c r="S37" s="3">
        <v>12</v>
      </c>
      <c r="T37" s="10">
        <f>AG37</f>
        <v>2.5000000000000001E-2</v>
      </c>
      <c r="U37" s="3">
        <v>0</v>
      </c>
      <c r="V37" s="3">
        <v>2006</v>
      </c>
      <c r="W37" s="10">
        <f>AT37</f>
        <v>0</v>
      </c>
      <c r="X37" s="63"/>
      <c r="Y37" s="8"/>
      <c r="Z37" s="3">
        <v>2022</v>
      </c>
      <c r="AA37" s="4"/>
      <c r="AB37" s="4"/>
      <c r="AC37" s="4"/>
      <c r="AD37" s="4"/>
      <c r="AE37" s="4"/>
      <c r="AF37" s="4"/>
      <c r="AG37" s="4">
        <v>2.5000000000000001E-2</v>
      </c>
      <c r="AH37" s="4">
        <v>2.5000000000000001E-2</v>
      </c>
      <c r="AI37" s="4">
        <v>2.5000000000000001E-2</v>
      </c>
      <c r="AJ37" s="4">
        <v>2.5000000000000001E-2</v>
      </c>
      <c r="AK37" s="4">
        <v>2.5000000000000001E-2</v>
      </c>
      <c r="AL37" s="4">
        <v>2.5000000000000001E-2</v>
      </c>
      <c r="AM37" s="4">
        <v>2.5000000000000001E-2</v>
      </c>
      <c r="AN37" s="4">
        <v>2.5000000000000001E-2</v>
      </c>
      <c r="AO37" s="4">
        <v>2.5000000000000001E-2</v>
      </c>
      <c r="AP37" s="4">
        <v>2.5000000000000001E-2</v>
      </c>
      <c r="AQ37" s="4">
        <v>2.5000000000000001E-2</v>
      </c>
      <c r="AR37" s="4">
        <v>2.5000000000000001E-2</v>
      </c>
      <c r="AS37" s="4">
        <v>2.5000000000000001E-2</v>
      </c>
      <c r="AT37" s="4">
        <v>0</v>
      </c>
      <c r="AU37" s="4">
        <v>0</v>
      </c>
      <c r="AV37" s="4">
        <v>0</v>
      </c>
      <c r="AW37" s="4">
        <v>0</v>
      </c>
      <c r="AX37" s="4"/>
      <c r="AY37" s="42"/>
      <c r="AZ37" s="4"/>
      <c r="BA37" s="4"/>
      <c r="BB37" s="4"/>
      <c r="BC37" s="4"/>
      <c r="BD37" s="4"/>
      <c r="BE37" s="70"/>
      <c r="BF37" s="71"/>
      <c r="BG37" s="3"/>
      <c r="BH37" s="3"/>
      <c r="BI37" s="3"/>
      <c r="BJ37" s="3"/>
      <c r="BK37" s="3"/>
      <c r="BL37" s="3"/>
      <c r="BM37" s="3"/>
      <c r="BN37" s="3"/>
      <c r="BO37" s="3"/>
      <c r="BP37" s="3"/>
      <c r="BQ37" s="3"/>
      <c r="BR37" s="3"/>
      <c r="BS37" s="3"/>
      <c r="BT37" s="3"/>
      <c r="BU37" s="3"/>
      <c r="BV37" s="3"/>
      <c r="BW37" s="3"/>
      <c r="BX37" s="3"/>
      <c r="BY37" s="3"/>
      <c r="BZ37" s="3"/>
      <c r="CA37" s="3"/>
      <c r="CB37" s="3"/>
      <c r="CC37" s="3"/>
      <c r="CD37" s="3"/>
      <c r="CE37" s="3"/>
    </row>
    <row r="38" spans="1:83" s="5" customFormat="1" x14ac:dyDescent="0.2">
      <c r="A38" s="181"/>
      <c r="B38" s="186"/>
      <c r="C38" s="29">
        <v>1</v>
      </c>
      <c r="D38" s="29">
        <v>3</v>
      </c>
      <c r="E38" s="127">
        <v>0</v>
      </c>
      <c r="F38" s="127">
        <v>0</v>
      </c>
      <c r="G38" s="127">
        <v>1</v>
      </c>
      <c r="H38" s="127">
        <v>1</v>
      </c>
      <c r="I38" s="127">
        <v>0</v>
      </c>
      <c r="J38" s="127">
        <v>0</v>
      </c>
      <c r="K38" s="127">
        <v>0</v>
      </c>
      <c r="L38" s="127">
        <v>0</v>
      </c>
      <c r="M38" s="127">
        <v>0</v>
      </c>
      <c r="N38" s="80">
        <v>93.4</v>
      </c>
      <c r="O38" s="29">
        <v>100</v>
      </c>
      <c r="P38" s="223"/>
      <c r="Q38" s="29">
        <v>400</v>
      </c>
      <c r="R38" s="223"/>
      <c r="S38" s="29">
        <v>100</v>
      </c>
      <c r="T38" s="30">
        <f>AI38</f>
        <v>5.0000000000000002E-5</v>
      </c>
      <c r="U38" s="29">
        <v>0</v>
      </c>
      <c r="V38" s="29">
        <v>2008</v>
      </c>
      <c r="W38" s="30">
        <f>AW38</f>
        <v>0.02</v>
      </c>
      <c r="X38" s="65"/>
      <c r="Y38" s="31"/>
      <c r="Z38" s="29">
        <v>2022</v>
      </c>
      <c r="AA38" s="32"/>
      <c r="AB38" s="32"/>
      <c r="AC38" s="32"/>
      <c r="AD38" s="32"/>
      <c r="AE38" s="32"/>
      <c r="AF38" s="32"/>
      <c r="AG38" s="32"/>
      <c r="AH38" s="32"/>
      <c r="AI38" s="32">
        <v>5.0000000000000002E-5</v>
      </c>
      <c r="AJ38" s="32">
        <v>1E-4</v>
      </c>
      <c r="AK38" s="32">
        <v>2.5000000000000001E-4</v>
      </c>
      <c r="AL38" s="32">
        <v>5.0000000000000001E-4</v>
      </c>
      <c r="AM38" s="32">
        <v>1E-3</v>
      </c>
      <c r="AN38" s="32">
        <v>2.5000000000000001E-3</v>
      </c>
      <c r="AO38" s="32">
        <v>3.5000000000000001E-3</v>
      </c>
      <c r="AP38" s="32">
        <v>5.0000000000000001E-3</v>
      </c>
      <c r="AQ38" s="32">
        <v>7.0000000000000001E-3</v>
      </c>
      <c r="AR38" s="32">
        <v>9.4999999999999998E-3</v>
      </c>
      <c r="AS38" s="32">
        <v>1.4E-2</v>
      </c>
      <c r="AT38" s="32">
        <v>1.7500000000000002E-2</v>
      </c>
      <c r="AU38" s="32">
        <v>0.02</v>
      </c>
      <c r="AV38" s="32">
        <v>0.02</v>
      </c>
      <c r="AW38" s="32">
        <v>0.02</v>
      </c>
      <c r="AX38" s="32"/>
      <c r="AY38" s="45"/>
      <c r="AZ38" s="32"/>
      <c r="BA38" s="32"/>
      <c r="BB38" s="32"/>
      <c r="BC38" s="32"/>
      <c r="BD38" s="32"/>
      <c r="BE38" s="166"/>
      <c r="BF38" s="111"/>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row>
    <row r="39" spans="1:83" s="72" customFormat="1" x14ac:dyDescent="0.2">
      <c r="A39" s="171" t="s">
        <v>6</v>
      </c>
      <c r="B39" s="192" t="s">
        <v>108</v>
      </c>
      <c r="C39" s="72">
        <v>1</v>
      </c>
      <c r="D39" s="72">
        <v>1</v>
      </c>
      <c r="E39" s="1">
        <v>1</v>
      </c>
      <c r="F39" s="1">
        <v>1</v>
      </c>
      <c r="G39" s="1">
        <v>1</v>
      </c>
      <c r="H39" s="1">
        <v>1</v>
      </c>
      <c r="I39" s="1">
        <v>1</v>
      </c>
      <c r="J39" s="1">
        <v>1</v>
      </c>
      <c r="K39" s="1">
        <v>1</v>
      </c>
      <c r="L39" s="1">
        <v>1</v>
      </c>
      <c r="M39" s="1">
        <v>1</v>
      </c>
      <c r="N39" s="72">
        <v>86</v>
      </c>
      <c r="O39" s="72">
        <v>0</v>
      </c>
      <c r="P39" s="264">
        <v>34333</v>
      </c>
      <c r="Q39" s="72">
        <v>65.27</v>
      </c>
      <c r="R39" s="224" t="s">
        <v>64</v>
      </c>
      <c r="S39" s="72">
        <v>100</v>
      </c>
      <c r="T39" s="74">
        <f>AD39</f>
        <v>0.01</v>
      </c>
      <c r="U39" s="72">
        <v>0</v>
      </c>
      <c r="V39" s="72">
        <v>2004</v>
      </c>
      <c r="W39" s="74">
        <f>BE39</f>
        <v>0.25</v>
      </c>
      <c r="X39" s="75"/>
      <c r="Y39" s="76"/>
      <c r="Z39" s="72">
        <v>2030</v>
      </c>
      <c r="AA39" s="77"/>
      <c r="AB39" s="77"/>
      <c r="AC39" s="77"/>
      <c r="AD39" s="77">
        <v>0.01</v>
      </c>
      <c r="AE39" s="77">
        <v>1.4999999999999999E-2</v>
      </c>
      <c r="AF39" s="77">
        <v>0.02</v>
      </c>
      <c r="AG39" s="77">
        <v>2.5000000000000001E-2</v>
      </c>
      <c r="AH39" s="77">
        <v>0.03</v>
      </c>
      <c r="AI39" s="77">
        <v>3.5000000000000003E-2</v>
      </c>
      <c r="AJ39" s="77">
        <v>0.04</v>
      </c>
      <c r="AK39" s="145">
        <v>4.9321087242097758E-2</v>
      </c>
      <c r="AL39" s="145">
        <v>5.8373208331006801E-2</v>
      </c>
      <c r="AM39" s="145">
        <v>6.8369653530935798E-2</v>
      </c>
      <c r="AN39" s="15">
        <v>7.7256407963128298E-2</v>
      </c>
      <c r="AO39" s="15">
        <v>8.6080398619798423E-2</v>
      </c>
      <c r="AP39" s="15">
        <v>9.4485283019917779E-2</v>
      </c>
      <c r="AQ39" s="15">
        <v>0.10241163274007294</v>
      </c>
      <c r="AR39" s="15">
        <v>0.11094782989463677</v>
      </c>
      <c r="AS39" s="15">
        <v>0.12094782989463677</v>
      </c>
      <c r="AT39" s="15">
        <v>0.13094782989463677</v>
      </c>
      <c r="AU39" s="15">
        <v>0.14094782989463678</v>
      </c>
      <c r="AV39" s="15">
        <v>0.15094782989463679</v>
      </c>
      <c r="AW39" s="15">
        <v>0.1609478298946368</v>
      </c>
      <c r="AX39" s="15">
        <v>0.17094782989463675</v>
      </c>
      <c r="AY39" s="15">
        <v>0.18094782989463676</v>
      </c>
      <c r="AZ39" s="15">
        <v>0.19094782989463677</v>
      </c>
      <c r="BA39" s="15">
        <v>0.20094782989463678</v>
      </c>
      <c r="BB39" s="15">
        <v>0.21094782989463678</v>
      </c>
      <c r="BC39" s="15">
        <v>0.23</v>
      </c>
      <c r="BD39" s="15">
        <v>0.24</v>
      </c>
      <c r="BE39" s="167">
        <v>0.25</v>
      </c>
      <c r="BF39" s="114"/>
    </row>
    <row r="40" spans="1:83" s="72" customFormat="1" x14ac:dyDescent="0.2">
      <c r="A40" s="172"/>
      <c r="B40" s="193"/>
      <c r="C40" s="72">
        <v>1</v>
      </c>
      <c r="D40" s="72">
        <v>2</v>
      </c>
      <c r="E40" s="1">
        <v>1</v>
      </c>
      <c r="F40" s="1">
        <v>1</v>
      </c>
      <c r="G40" s="1">
        <v>1</v>
      </c>
      <c r="H40" s="1">
        <v>1</v>
      </c>
      <c r="I40" s="1">
        <v>1</v>
      </c>
      <c r="J40" s="1">
        <v>0</v>
      </c>
      <c r="K40" s="1">
        <v>1</v>
      </c>
      <c r="L40" s="1">
        <v>1</v>
      </c>
      <c r="M40" s="1">
        <v>1</v>
      </c>
      <c r="N40" s="72">
        <v>86</v>
      </c>
      <c r="O40" s="72">
        <v>100</v>
      </c>
      <c r="P40" s="265"/>
      <c r="Q40" s="72">
        <v>26.79</v>
      </c>
      <c r="R40" s="225"/>
      <c r="S40" s="72">
        <v>100</v>
      </c>
      <c r="T40" s="74">
        <f>AJ40</f>
        <v>3.5999999999999997E-2</v>
      </c>
      <c r="U40" s="72">
        <v>0</v>
      </c>
      <c r="V40" s="72">
        <v>2009</v>
      </c>
      <c r="W40" s="74">
        <f>AZ40</f>
        <v>3.5999999999999997E-2</v>
      </c>
      <c r="X40" s="75"/>
      <c r="Y40" s="76"/>
      <c r="Z40" s="72">
        <v>2020</v>
      </c>
      <c r="AA40" s="77"/>
      <c r="AB40" s="77"/>
      <c r="AC40" s="77"/>
      <c r="AD40" s="77"/>
      <c r="AE40" s="77"/>
      <c r="AF40" s="77"/>
      <c r="AG40" s="77"/>
      <c r="AH40" s="77"/>
      <c r="AI40" s="77"/>
      <c r="AJ40" s="77">
        <v>3.5999999999999997E-2</v>
      </c>
      <c r="AK40" s="77">
        <v>3.5999999999999997E-2</v>
      </c>
      <c r="AL40" s="77">
        <v>3.5999999999999997E-2</v>
      </c>
      <c r="AM40" s="77">
        <v>3.5999999999999997E-2</v>
      </c>
      <c r="AN40" s="77">
        <v>3.5999999999999997E-2</v>
      </c>
      <c r="AO40" s="77">
        <v>3.5999999999999997E-2</v>
      </c>
      <c r="AP40" s="77">
        <v>3.5999999999999997E-2</v>
      </c>
      <c r="AQ40" s="77">
        <v>3.5999999999999997E-2</v>
      </c>
      <c r="AR40" s="77">
        <v>3.5999999999999997E-2</v>
      </c>
      <c r="AS40" s="77">
        <v>3.5999999999999997E-2</v>
      </c>
      <c r="AT40" s="77">
        <v>3.5999999999999997E-2</v>
      </c>
      <c r="AU40" s="77">
        <v>3.5999999999999997E-2</v>
      </c>
      <c r="AV40" s="77">
        <v>3.5999999999999997E-2</v>
      </c>
      <c r="AW40" s="77">
        <v>3.5999999999999997E-2</v>
      </c>
      <c r="AX40" s="77">
        <v>3.5999999999999997E-2</v>
      </c>
      <c r="AY40" s="77">
        <v>3.5999999999999997E-2</v>
      </c>
      <c r="AZ40" s="77">
        <v>3.5999999999999997E-2</v>
      </c>
      <c r="BA40" s="77"/>
      <c r="BB40" s="77"/>
      <c r="BC40" s="77"/>
      <c r="BD40" s="77"/>
      <c r="BE40" s="123"/>
      <c r="BF40" s="114"/>
    </row>
    <row r="41" spans="1:83" s="135" customFormat="1" x14ac:dyDescent="0.2">
      <c r="A41" s="172"/>
      <c r="B41" s="193"/>
      <c r="C41" s="135">
        <v>1</v>
      </c>
      <c r="D41" s="135">
        <v>3</v>
      </c>
      <c r="E41" s="11">
        <v>0</v>
      </c>
      <c r="F41" s="11">
        <v>0</v>
      </c>
      <c r="G41" s="11">
        <v>0</v>
      </c>
      <c r="H41" s="11">
        <v>0</v>
      </c>
      <c r="I41" s="11">
        <v>0</v>
      </c>
      <c r="J41" s="11">
        <v>0</v>
      </c>
      <c r="K41" s="11">
        <v>0</v>
      </c>
      <c r="L41" s="11">
        <v>0</v>
      </c>
      <c r="M41" s="11">
        <v>0</v>
      </c>
      <c r="N41" s="135">
        <v>86</v>
      </c>
      <c r="O41" s="135">
        <v>100</v>
      </c>
      <c r="P41" s="265"/>
      <c r="Q41" s="135">
        <v>10.72</v>
      </c>
      <c r="R41" s="225"/>
      <c r="S41" s="135">
        <v>100</v>
      </c>
      <c r="T41" s="136">
        <f>AJ41</f>
        <v>3.5000000000000003E-2</v>
      </c>
      <c r="U41" s="135">
        <v>0</v>
      </c>
      <c r="V41" s="135">
        <v>2009</v>
      </c>
      <c r="W41" s="136">
        <f>AZ41</f>
        <v>3.5000000000000003E-2</v>
      </c>
      <c r="X41" s="137"/>
      <c r="Y41" s="138"/>
      <c r="Z41" s="135">
        <v>2020</v>
      </c>
      <c r="AA41" s="139"/>
      <c r="AB41" s="139"/>
      <c r="AC41" s="139"/>
      <c r="AD41" s="139"/>
      <c r="AE41" s="139"/>
      <c r="AF41" s="139"/>
      <c r="AG41" s="139"/>
      <c r="AH41" s="139"/>
      <c r="AI41" s="139"/>
      <c r="AJ41" s="139">
        <v>3.5000000000000003E-2</v>
      </c>
      <c r="AK41" s="139">
        <v>3.5000000000000003E-2</v>
      </c>
      <c r="AL41" s="139">
        <v>3.5000000000000003E-2</v>
      </c>
      <c r="AM41" s="139">
        <v>3.5000000000000003E-2</v>
      </c>
      <c r="AN41" s="139">
        <v>3.5000000000000003E-2</v>
      </c>
      <c r="AO41" s="139">
        <v>3.5000000000000003E-2</v>
      </c>
      <c r="AP41" s="139">
        <v>3.5000000000000003E-2</v>
      </c>
      <c r="AQ41" s="139">
        <v>3.5000000000000003E-2</v>
      </c>
      <c r="AR41" s="139">
        <v>3.5000000000000003E-2</v>
      </c>
      <c r="AS41" s="139">
        <v>3.5000000000000003E-2</v>
      </c>
      <c r="AT41" s="139">
        <v>3.5000000000000003E-2</v>
      </c>
      <c r="AU41" s="139">
        <v>3.5000000000000003E-2</v>
      </c>
      <c r="AV41" s="139">
        <v>3.5000000000000003E-2</v>
      </c>
      <c r="AW41" s="139">
        <v>3.5000000000000003E-2</v>
      </c>
      <c r="AX41" s="139">
        <v>3.5000000000000003E-2</v>
      </c>
      <c r="AY41" s="139">
        <v>3.5000000000000003E-2</v>
      </c>
      <c r="AZ41" s="139">
        <v>3.5000000000000003E-2</v>
      </c>
      <c r="BA41" s="139"/>
      <c r="BB41" s="139"/>
      <c r="BC41" s="139"/>
      <c r="BD41" s="139"/>
      <c r="BE41" s="140"/>
      <c r="BF41" s="141"/>
    </row>
    <row r="42" spans="1:83" s="72" customFormat="1" x14ac:dyDescent="0.2">
      <c r="A42" s="196"/>
      <c r="B42" s="216"/>
      <c r="C42" s="72">
        <v>1</v>
      </c>
      <c r="D42" s="72">
        <v>4</v>
      </c>
      <c r="E42" s="1">
        <v>0</v>
      </c>
      <c r="F42" s="1">
        <v>0</v>
      </c>
      <c r="G42" s="1">
        <v>1</v>
      </c>
      <c r="H42" s="1">
        <v>1</v>
      </c>
      <c r="I42" s="1">
        <v>0</v>
      </c>
      <c r="J42" s="1">
        <v>0</v>
      </c>
      <c r="K42" s="1">
        <v>0</v>
      </c>
      <c r="L42" s="1">
        <v>0</v>
      </c>
      <c r="M42" s="1">
        <v>0</v>
      </c>
      <c r="N42" s="72">
        <v>86</v>
      </c>
      <c r="O42" s="72">
        <v>0</v>
      </c>
      <c r="P42" s="73">
        <v>37985</v>
      </c>
      <c r="Q42" s="72">
        <v>550</v>
      </c>
      <c r="R42" s="233"/>
      <c r="S42" s="72">
        <v>10</v>
      </c>
      <c r="T42" s="74">
        <f>AK42</f>
        <v>6.7891275790224199E-4</v>
      </c>
      <c r="U42" s="72">
        <v>30</v>
      </c>
      <c r="V42" s="72">
        <v>2010</v>
      </c>
      <c r="W42" s="74">
        <f>BE42</f>
        <v>0</v>
      </c>
      <c r="X42" s="75">
        <v>400</v>
      </c>
      <c r="Y42" s="76"/>
      <c r="Z42" s="143">
        <v>2017</v>
      </c>
      <c r="AA42" s="77"/>
      <c r="AB42" s="77"/>
      <c r="AC42" s="77"/>
      <c r="AD42" s="77"/>
      <c r="AE42" s="77"/>
      <c r="AF42" s="77"/>
      <c r="AG42" s="77"/>
      <c r="AH42" s="77"/>
      <c r="AI42" s="77"/>
      <c r="AJ42" s="77"/>
      <c r="AK42" s="164">
        <v>6.7891275790224199E-4</v>
      </c>
      <c r="AL42" s="144">
        <v>1.6267916689932001E-3</v>
      </c>
      <c r="AM42" s="144">
        <v>1.6303464690642E-3</v>
      </c>
      <c r="AN42" s="144">
        <v>2.7435920368716997E-3</v>
      </c>
      <c r="AO42" s="144">
        <v>3.9196013802015803E-3</v>
      </c>
      <c r="AP42" s="144">
        <v>5.5147169800822257E-3</v>
      </c>
      <c r="AQ42" s="144">
        <v>7.5883672599270681E-3</v>
      </c>
      <c r="AR42" s="144">
        <v>9.0521701053632303E-3</v>
      </c>
      <c r="AS42" s="144">
        <v>9.0521701053632303E-3</v>
      </c>
      <c r="AT42" s="144">
        <v>9.0521701053632303E-3</v>
      </c>
      <c r="AU42" s="144">
        <v>9.0521701053632303E-3</v>
      </c>
      <c r="AV42" s="144">
        <v>9.0521701053632303E-3</v>
      </c>
      <c r="AW42" s="144">
        <v>9.0521701053632303E-3</v>
      </c>
      <c r="AX42" s="144">
        <v>9.0521701053632303E-3</v>
      </c>
      <c r="AY42" s="144">
        <v>9.0521701053632303E-3</v>
      </c>
      <c r="AZ42" s="144">
        <v>9.0521701053632303E-3</v>
      </c>
      <c r="BA42" s="144">
        <v>9.0521701053632303E-3</v>
      </c>
      <c r="BB42" s="77">
        <v>9.0521701053632303E-3</v>
      </c>
      <c r="BC42" s="77"/>
      <c r="BD42" s="77"/>
      <c r="BE42" s="123"/>
      <c r="BF42" s="114"/>
    </row>
    <row r="43" spans="1:83" s="5" customFormat="1" ht="12.75" customHeight="1" x14ac:dyDescent="0.2">
      <c r="A43" s="93" t="s">
        <v>27</v>
      </c>
      <c r="B43" s="157" t="s">
        <v>50</v>
      </c>
      <c r="C43" s="86">
        <v>1</v>
      </c>
      <c r="D43" s="86">
        <v>1</v>
      </c>
      <c r="E43" s="130">
        <v>1</v>
      </c>
      <c r="F43" s="130">
        <v>3</v>
      </c>
      <c r="G43" s="130">
        <v>3</v>
      </c>
      <c r="H43" s="130">
        <v>3</v>
      </c>
      <c r="I43" s="130">
        <v>1</v>
      </c>
      <c r="J43" s="130">
        <v>1</v>
      </c>
      <c r="K43" s="130">
        <v>1</v>
      </c>
      <c r="L43" s="130">
        <v>1</v>
      </c>
      <c r="M43" s="130">
        <v>1</v>
      </c>
      <c r="N43" s="86">
        <v>100</v>
      </c>
      <c r="O43" s="86">
        <v>100</v>
      </c>
      <c r="P43" s="86"/>
      <c r="Q43" s="86"/>
      <c r="R43" s="68" t="s">
        <v>63</v>
      </c>
      <c r="S43" s="86"/>
      <c r="T43" s="87">
        <f>AM43</f>
        <v>4.8000000000000001E-2</v>
      </c>
      <c r="U43" s="86">
        <v>500</v>
      </c>
      <c r="V43" s="86">
        <v>2012</v>
      </c>
      <c r="W43" s="87">
        <f>AP43</f>
        <v>0.1</v>
      </c>
      <c r="X43" s="88">
        <v>1100</v>
      </c>
      <c r="Y43" s="89"/>
      <c r="Z43" s="86">
        <v>2015</v>
      </c>
      <c r="AA43" s="90"/>
      <c r="AB43" s="90"/>
      <c r="AC43" s="90"/>
      <c r="AD43" s="90"/>
      <c r="AE43" s="90"/>
      <c r="AF43" s="90"/>
      <c r="AG43" s="90"/>
      <c r="AH43" s="90"/>
      <c r="AI43" s="90"/>
      <c r="AJ43" s="90"/>
      <c r="AK43" s="90"/>
      <c r="AL43" s="90"/>
      <c r="AM43" s="90">
        <v>4.8000000000000001E-2</v>
      </c>
      <c r="AN43" s="90">
        <v>5.645E-2</v>
      </c>
      <c r="AO43" s="90">
        <v>6.7500000000000004E-2</v>
      </c>
      <c r="AP43" s="90">
        <v>0.1</v>
      </c>
      <c r="AQ43" s="90"/>
      <c r="AR43" s="90"/>
      <c r="AS43" s="90"/>
      <c r="AT43" s="90"/>
      <c r="AU43" s="90"/>
      <c r="AV43" s="90"/>
      <c r="AW43" s="90"/>
      <c r="AX43" s="90"/>
      <c r="AY43" s="91"/>
      <c r="AZ43" s="84"/>
      <c r="BA43" s="84"/>
      <c r="BB43" s="84"/>
      <c r="BC43" s="84"/>
      <c r="BD43" s="84"/>
      <c r="BE43" s="142"/>
      <c r="BF43" s="116"/>
      <c r="BG43" s="86"/>
      <c r="BH43" s="86"/>
      <c r="BI43" s="86"/>
      <c r="BJ43" s="86"/>
      <c r="BK43" s="86"/>
      <c r="BL43" s="86"/>
      <c r="BM43" s="86"/>
      <c r="BN43" s="86"/>
      <c r="BO43" s="86"/>
      <c r="BP43" s="86"/>
      <c r="BQ43" s="86"/>
      <c r="BR43" s="86"/>
      <c r="BS43" s="86">
        <v>500</v>
      </c>
      <c r="BT43" s="86">
        <v>500</v>
      </c>
      <c r="BU43" s="86">
        <v>1100</v>
      </c>
      <c r="BV43" s="86"/>
      <c r="BW43" s="86"/>
      <c r="BX43" s="86"/>
      <c r="BY43" s="86"/>
      <c r="BZ43" s="86"/>
      <c r="CA43" s="86"/>
      <c r="CB43" s="86"/>
      <c r="CC43" s="86"/>
      <c r="CD43" s="86"/>
      <c r="CE43" s="86"/>
    </row>
    <row r="44" spans="1:83" s="72" customFormat="1" x14ac:dyDescent="0.2">
      <c r="A44" s="179" t="s">
        <v>28</v>
      </c>
      <c r="B44" s="183" t="s">
        <v>90</v>
      </c>
      <c r="C44" s="72">
        <v>1</v>
      </c>
      <c r="D44" s="72">
        <v>1</v>
      </c>
      <c r="E44" s="1">
        <v>0</v>
      </c>
      <c r="F44" s="1">
        <v>0</v>
      </c>
      <c r="G44" s="1">
        <v>0</v>
      </c>
      <c r="H44" s="1">
        <v>0</v>
      </c>
      <c r="I44" s="1">
        <v>1</v>
      </c>
      <c r="J44" s="1">
        <v>1</v>
      </c>
      <c r="K44" s="1">
        <v>0</v>
      </c>
      <c r="L44" s="1">
        <v>1</v>
      </c>
      <c r="M44" s="1">
        <v>0</v>
      </c>
      <c r="N44" s="72">
        <v>47.8</v>
      </c>
      <c r="O44" s="72">
        <v>100</v>
      </c>
      <c r="P44" s="267"/>
      <c r="R44" s="224" t="s">
        <v>64</v>
      </c>
      <c r="S44" s="72">
        <v>100</v>
      </c>
      <c r="T44" s="74">
        <f>AK44</f>
        <v>2.5000000000000001E-2</v>
      </c>
      <c r="U44" s="72">
        <v>0</v>
      </c>
      <c r="V44" s="72">
        <v>2010</v>
      </c>
      <c r="W44" s="74">
        <f>AU44</f>
        <v>0.05</v>
      </c>
      <c r="X44" s="75"/>
      <c r="Y44" s="76"/>
      <c r="Z44" s="72">
        <v>2020</v>
      </c>
      <c r="AA44" s="77"/>
      <c r="AB44" s="77"/>
      <c r="AC44" s="77"/>
      <c r="AD44" s="77"/>
      <c r="AE44" s="77"/>
      <c r="AF44" s="77"/>
      <c r="AG44" s="77"/>
      <c r="AH44" s="77"/>
      <c r="AI44" s="77"/>
      <c r="AJ44" s="77"/>
      <c r="AK44" s="77">
        <v>2.5000000000000001E-2</v>
      </c>
      <c r="AL44" s="77">
        <v>2.5000000000000001E-2</v>
      </c>
      <c r="AM44" s="77">
        <v>0.03</v>
      </c>
      <c r="AN44" s="77">
        <v>0.03</v>
      </c>
      <c r="AO44" s="77">
        <v>0.03</v>
      </c>
      <c r="AP44" s="77">
        <v>0.03</v>
      </c>
      <c r="AQ44" s="77">
        <v>4.1666666666666657E-2</v>
      </c>
      <c r="AR44" s="77">
        <v>4.1666666666666657E-2</v>
      </c>
      <c r="AS44" s="77">
        <v>4.1666666666666657E-2</v>
      </c>
      <c r="AT44" s="77">
        <v>4.1666666666666657E-2</v>
      </c>
      <c r="AU44" s="77">
        <v>0.05</v>
      </c>
      <c r="AV44" s="77"/>
      <c r="AW44" s="77"/>
      <c r="AX44" s="77"/>
      <c r="AY44" s="78"/>
      <c r="AZ44" s="77"/>
      <c r="BA44" s="77"/>
      <c r="BB44" s="77"/>
      <c r="BC44" s="77"/>
      <c r="BD44" s="77"/>
      <c r="BE44" s="123"/>
      <c r="BF44" s="114"/>
    </row>
    <row r="45" spans="1:83" s="72" customFormat="1" x14ac:dyDescent="0.2">
      <c r="A45" s="179"/>
      <c r="B45" s="184"/>
      <c r="C45" s="72">
        <v>1</v>
      </c>
      <c r="D45" s="72">
        <v>2</v>
      </c>
      <c r="E45" s="1">
        <v>1</v>
      </c>
      <c r="F45" s="1">
        <v>1</v>
      </c>
      <c r="G45" s="1">
        <v>1</v>
      </c>
      <c r="H45" s="1">
        <v>1</v>
      </c>
      <c r="I45" s="1">
        <v>0</v>
      </c>
      <c r="J45" s="1">
        <v>0</v>
      </c>
      <c r="K45" s="1">
        <v>0</v>
      </c>
      <c r="L45" s="1">
        <v>0</v>
      </c>
      <c r="M45" s="1">
        <v>0</v>
      </c>
      <c r="N45" s="72">
        <v>47.8</v>
      </c>
      <c r="O45" s="72">
        <v>100</v>
      </c>
      <c r="P45" s="267"/>
      <c r="R45" s="225"/>
      <c r="S45" s="72">
        <v>100</v>
      </c>
      <c r="T45" s="74">
        <f>AK45</f>
        <v>0.125</v>
      </c>
      <c r="U45" s="72">
        <v>0</v>
      </c>
      <c r="V45" s="72">
        <v>2010</v>
      </c>
      <c r="W45" s="74">
        <f>AU45</f>
        <v>0.25</v>
      </c>
      <c r="X45" s="75"/>
      <c r="Y45" s="76"/>
      <c r="Z45" s="72">
        <v>2020</v>
      </c>
      <c r="AA45" s="77"/>
      <c r="AB45" s="77"/>
      <c r="AC45" s="77"/>
      <c r="AD45" s="77"/>
      <c r="AE45" s="77"/>
      <c r="AF45" s="77"/>
      <c r="AG45" s="77"/>
      <c r="AH45" s="77"/>
      <c r="AI45" s="77"/>
      <c r="AJ45" s="77"/>
      <c r="AK45" s="77">
        <v>0.125</v>
      </c>
      <c r="AL45" s="77">
        <v>0.125</v>
      </c>
      <c r="AM45" s="77">
        <v>0.15</v>
      </c>
      <c r="AN45" s="77">
        <v>0.15</v>
      </c>
      <c r="AO45" s="77">
        <v>0.15</v>
      </c>
      <c r="AP45" s="77">
        <v>0.15</v>
      </c>
      <c r="AQ45" s="77">
        <v>0.20833333333333334</v>
      </c>
      <c r="AR45" s="77">
        <v>0.20833333333333334</v>
      </c>
      <c r="AS45" s="77">
        <v>0.20833333333333334</v>
      </c>
      <c r="AT45" s="77">
        <v>0.20833333333333334</v>
      </c>
      <c r="AU45" s="77">
        <v>0.25</v>
      </c>
      <c r="AV45" s="77"/>
      <c r="AW45" s="77"/>
      <c r="AX45" s="77"/>
      <c r="AY45" s="78"/>
      <c r="AZ45" s="77"/>
      <c r="BA45" s="77"/>
      <c r="BB45" s="77"/>
      <c r="BC45" s="77"/>
      <c r="BD45" s="77"/>
      <c r="BE45" s="123"/>
      <c r="BF45" s="114"/>
    </row>
    <row r="46" spans="1:83" s="72" customFormat="1" x14ac:dyDescent="0.2">
      <c r="A46" s="179"/>
      <c r="B46" s="184"/>
      <c r="C46" s="72">
        <v>2</v>
      </c>
      <c r="D46" s="72">
        <v>1</v>
      </c>
      <c r="E46" s="1">
        <v>1</v>
      </c>
      <c r="F46" s="1">
        <v>1</v>
      </c>
      <c r="G46" s="1">
        <v>1</v>
      </c>
      <c r="H46" s="1">
        <v>1</v>
      </c>
      <c r="I46" s="1">
        <v>1</v>
      </c>
      <c r="J46" s="1">
        <v>1</v>
      </c>
      <c r="K46" s="1">
        <v>0</v>
      </c>
      <c r="L46" s="1">
        <v>1</v>
      </c>
      <c r="M46" s="1">
        <v>0</v>
      </c>
      <c r="N46" s="72">
        <v>52.2</v>
      </c>
      <c r="O46" s="72">
        <v>100</v>
      </c>
      <c r="P46" s="267"/>
      <c r="R46" s="221"/>
      <c r="S46" s="72">
        <v>100</v>
      </c>
      <c r="T46" s="74">
        <f>AM46</f>
        <v>0.12</v>
      </c>
      <c r="U46" s="72">
        <v>0</v>
      </c>
      <c r="V46" s="72">
        <v>2012</v>
      </c>
      <c r="W46" s="74">
        <f>AZ46</f>
        <v>0.25</v>
      </c>
      <c r="X46" s="75"/>
      <c r="Y46" s="76"/>
      <c r="Z46" s="72">
        <v>2025</v>
      </c>
      <c r="AA46" s="77"/>
      <c r="AB46" s="77"/>
      <c r="AC46" s="77"/>
      <c r="AD46" s="77"/>
      <c r="AE46" s="77"/>
      <c r="AF46" s="77"/>
      <c r="AG46" s="77"/>
      <c r="AH46" s="77"/>
      <c r="AI46" s="77"/>
      <c r="AJ46" s="77"/>
      <c r="AK46" s="77"/>
      <c r="AL46" s="77"/>
      <c r="AM46" s="77">
        <v>0.12</v>
      </c>
      <c r="AN46" s="77">
        <v>0.12</v>
      </c>
      <c r="AO46" s="77">
        <v>0.12</v>
      </c>
      <c r="AP46" s="77">
        <v>0.12</v>
      </c>
      <c r="AQ46" s="77">
        <v>0.17</v>
      </c>
      <c r="AR46" s="77">
        <v>0.17</v>
      </c>
      <c r="AS46" s="77">
        <v>0.17</v>
      </c>
      <c r="AT46" s="77">
        <v>0.17</v>
      </c>
      <c r="AU46" s="77">
        <v>0.2</v>
      </c>
      <c r="AV46" s="77">
        <v>0.2</v>
      </c>
      <c r="AW46" s="77">
        <v>0.2</v>
      </c>
      <c r="AX46" s="77">
        <v>0.2</v>
      </c>
      <c r="AY46" s="78">
        <v>0.2</v>
      </c>
      <c r="AZ46" s="77">
        <v>0.25</v>
      </c>
      <c r="BA46" s="77"/>
      <c r="BB46" s="77"/>
      <c r="BC46" s="77"/>
      <c r="BD46" s="77"/>
      <c r="BE46" s="123"/>
      <c r="BF46" s="114"/>
    </row>
    <row r="47" spans="1:83" s="5" customFormat="1" x14ac:dyDescent="0.2">
      <c r="A47" s="180" t="s">
        <v>0</v>
      </c>
      <c r="B47" s="185" t="s">
        <v>109</v>
      </c>
      <c r="C47" s="80">
        <v>1</v>
      </c>
      <c r="D47" s="80">
        <v>1</v>
      </c>
      <c r="E47" s="80">
        <v>1</v>
      </c>
      <c r="F47" s="80">
        <v>1</v>
      </c>
      <c r="G47" s="80">
        <v>1</v>
      </c>
      <c r="H47" s="80">
        <v>1</v>
      </c>
      <c r="I47" s="80">
        <v>1</v>
      </c>
      <c r="J47" s="80">
        <v>0</v>
      </c>
      <c r="K47" s="80">
        <v>0</v>
      </c>
      <c r="L47" s="80">
        <v>1</v>
      </c>
      <c r="M47" s="3">
        <v>0</v>
      </c>
      <c r="N47" s="80">
        <v>70</v>
      </c>
      <c r="O47" s="80">
        <v>100</v>
      </c>
      <c r="P47" s="217"/>
      <c r="Q47" s="80"/>
      <c r="R47" s="234" t="s">
        <v>63</v>
      </c>
      <c r="S47" s="80">
        <v>100</v>
      </c>
      <c r="T47" s="81">
        <f>AL47</f>
        <v>1.9599999999999999E-2</v>
      </c>
      <c r="U47" s="80">
        <v>0</v>
      </c>
      <c r="V47" s="80">
        <v>2011</v>
      </c>
      <c r="W47" s="81">
        <f>AV47</f>
        <v>0.14699999999999999</v>
      </c>
      <c r="X47" s="82"/>
      <c r="Y47" s="83"/>
      <c r="Z47" s="80">
        <v>2021</v>
      </c>
      <c r="AA47" s="84"/>
      <c r="AB47" s="84"/>
      <c r="AC47" s="84"/>
      <c r="AD47" s="84"/>
      <c r="AE47" s="84"/>
      <c r="AF47" s="84"/>
      <c r="AG47" s="84"/>
      <c r="AH47" s="84"/>
      <c r="AI47" s="84"/>
      <c r="AJ47" s="84"/>
      <c r="AK47" s="84"/>
      <c r="AL47" s="84">
        <v>1.9599999999999999E-2</v>
      </c>
      <c r="AM47" s="84">
        <v>1.9599999999999999E-2</v>
      </c>
      <c r="AN47" s="84">
        <v>1.9599999999999999E-2</v>
      </c>
      <c r="AO47" s="84">
        <v>4.9000000000000002E-2</v>
      </c>
      <c r="AP47" s="84">
        <v>4.9000000000000002E-2</v>
      </c>
      <c r="AQ47" s="84">
        <v>4.9000000000000002E-2</v>
      </c>
      <c r="AR47" s="84">
        <v>4.9000000000000002E-2</v>
      </c>
      <c r="AS47" s="84">
        <v>9.8000000000000004E-2</v>
      </c>
      <c r="AT47" s="84">
        <v>9.8000000000000004E-2</v>
      </c>
      <c r="AU47" s="84">
        <v>9.8000000000000004E-2</v>
      </c>
      <c r="AV47" s="84">
        <v>0.14699999999999999</v>
      </c>
      <c r="AW47" s="84"/>
      <c r="AX47" s="84"/>
      <c r="AY47" s="85"/>
      <c r="AZ47" s="4"/>
      <c r="BA47" s="4"/>
      <c r="BB47" s="4"/>
      <c r="BC47" s="4"/>
      <c r="BD47" s="4"/>
      <c r="BE47" s="70"/>
      <c r="BF47" s="115"/>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row>
    <row r="48" spans="1:83" s="5" customFormat="1" x14ac:dyDescent="0.2">
      <c r="A48" s="181"/>
      <c r="B48" s="186"/>
      <c r="C48" s="3">
        <v>1</v>
      </c>
      <c r="D48" s="3">
        <v>2</v>
      </c>
      <c r="E48" s="3">
        <v>0</v>
      </c>
      <c r="F48" s="3">
        <v>1</v>
      </c>
      <c r="G48" s="3">
        <v>1</v>
      </c>
      <c r="H48" s="3">
        <v>1</v>
      </c>
      <c r="I48" s="3">
        <v>0</v>
      </c>
      <c r="J48" s="3">
        <v>0</v>
      </c>
      <c r="K48" s="3">
        <v>0</v>
      </c>
      <c r="L48" s="3">
        <v>0</v>
      </c>
      <c r="M48" s="3">
        <v>0</v>
      </c>
      <c r="N48" s="3">
        <v>70</v>
      </c>
      <c r="O48" s="3">
        <v>100</v>
      </c>
      <c r="P48" s="219"/>
      <c r="Q48" s="3"/>
      <c r="R48" s="223"/>
      <c r="S48" s="3">
        <v>100</v>
      </c>
      <c r="T48" s="10">
        <f>AL48</f>
        <v>4.0000000000000002E-4</v>
      </c>
      <c r="U48" s="3">
        <v>0</v>
      </c>
      <c r="V48" s="3">
        <v>2011</v>
      </c>
      <c r="W48" s="10">
        <f>AV48</f>
        <v>3.0000000000000001E-3</v>
      </c>
      <c r="X48" s="63"/>
      <c r="Y48" s="8"/>
      <c r="Z48" s="3">
        <v>2021</v>
      </c>
      <c r="AA48" s="4"/>
      <c r="AB48" s="4"/>
      <c r="AC48" s="4"/>
      <c r="AD48" s="4"/>
      <c r="AE48" s="4"/>
      <c r="AF48" s="4"/>
      <c r="AG48" s="4"/>
      <c r="AH48" s="4"/>
      <c r="AI48" s="4"/>
      <c r="AJ48" s="4"/>
      <c r="AK48" s="4"/>
      <c r="AL48" s="4">
        <v>4.0000000000000002E-4</v>
      </c>
      <c r="AM48" s="4">
        <v>4.0000000000000002E-4</v>
      </c>
      <c r="AN48" s="4">
        <v>4.0000000000000002E-4</v>
      </c>
      <c r="AO48" s="4">
        <v>1E-3</v>
      </c>
      <c r="AP48" s="4">
        <v>1E-3</v>
      </c>
      <c r="AQ48" s="4">
        <v>1E-3</v>
      </c>
      <c r="AR48" s="4">
        <v>1E-3</v>
      </c>
      <c r="AS48" s="4">
        <v>2E-3</v>
      </c>
      <c r="AT48" s="4">
        <v>2E-3</v>
      </c>
      <c r="AU48" s="4">
        <v>2E-3</v>
      </c>
      <c r="AV48" s="4">
        <v>3.0000000000000001E-3</v>
      </c>
      <c r="AW48" s="4"/>
      <c r="AX48" s="4"/>
      <c r="AY48" s="42"/>
      <c r="AZ48" s="4"/>
      <c r="BA48" s="4"/>
      <c r="BB48" s="4"/>
      <c r="BC48" s="4"/>
      <c r="BD48" s="4"/>
      <c r="BE48" s="70"/>
      <c r="BF48" s="71"/>
      <c r="BG48" s="3"/>
      <c r="BH48" s="3"/>
      <c r="BI48" s="3"/>
      <c r="BJ48" s="3"/>
      <c r="BK48" s="3"/>
      <c r="BL48" s="3"/>
      <c r="BM48" s="3"/>
      <c r="BN48" s="3"/>
      <c r="BO48" s="3"/>
      <c r="BP48" s="3"/>
      <c r="BQ48" s="3"/>
      <c r="BR48" s="3"/>
      <c r="BS48" s="3"/>
      <c r="BT48" s="3"/>
      <c r="BU48" s="3"/>
      <c r="BV48" s="3"/>
      <c r="BW48" s="3"/>
      <c r="BX48" s="3"/>
      <c r="BY48" s="3"/>
      <c r="BZ48" s="3"/>
      <c r="CA48" s="3"/>
      <c r="CB48" s="3"/>
      <c r="CC48" s="3"/>
      <c r="CD48" s="3"/>
      <c r="CE48" s="3"/>
    </row>
    <row r="49" spans="1:83" s="92" customFormat="1" ht="12.75" customHeight="1" x14ac:dyDescent="0.2">
      <c r="A49" s="96" t="s">
        <v>1</v>
      </c>
      <c r="B49" s="72"/>
      <c r="C49" s="72">
        <v>1</v>
      </c>
      <c r="D49" s="72">
        <v>1</v>
      </c>
      <c r="E49" s="1">
        <v>1</v>
      </c>
      <c r="F49" s="1">
        <v>1</v>
      </c>
      <c r="G49" s="1">
        <v>1</v>
      </c>
      <c r="H49" s="1">
        <v>1</v>
      </c>
      <c r="I49" s="1">
        <v>1</v>
      </c>
      <c r="J49" s="1">
        <v>0</v>
      </c>
      <c r="K49" s="1">
        <v>1</v>
      </c>
      <c r="L49" s="1">
        <v>1</v>
      </c>
      <c r="M49" s="1">
        <v>0</v>
      </c>
      <c r="N49" s="72">
        <v>66.599999999999994</v>
      </c>
      <c r="O49" s="72">
        <v>0</v>
      </c>
      <c r="P49" s="73">
        <v>36891</v>
      </c>
      <c r="Q49" s="72">
        <v>10</v>
      </c>
      <c r="R49" s="79" t="s">
        <v>64</v>
      </c>
      <c r="S49" s="72">
        <v>100</v>
      </c>
      <c r="T49" s="74">
        <f>AI49</f>
        <v>0.05</v>
      </c>
      <c r="U49" s="72">
        <v>0</v>
      </c>
      <c r="V49" s="72">
        <v>2008</v>
      </c>
      <c r="W49" s="74">
        <f>AP49</f>
        <v>0.15</v>
      </c>
      <c r="X49" s="75"/>
      <c r="Y49" s="76"/>
      <c r="Z49" s="72">
        <v>2015</v>
      </c>
      <c r="AA49" s="77"/>
      <c r="AB49" s="77"/>
      <c r="AC49" s="77"/>
      <c r="AD49" s="77"/>
      <c r="AE49" s="77"/>
      <c r="AF49" s="77"/>
      <c r="AG49" s="77"/>
      <c r="AH49" s="77"/>
      <c r="AI49" s="77">
        <v>0.05</v>
      </c>
      <c r="AJ49" s="77">
        <v>0.05</v>
      </c>
      <c r="AK49" s="77">
        <v>0.1</v>
      </c>
      <c r="AL49" s="77">
        <v>0.1</v>
      </c>
      <c r="AM49" s="77">
        <v>0.1</v>
      </c>
      <c r="AN49" s="77">
        <v>0.1</v>
      </c>
      <c r="AO49" s="77">
        <v>0.1</v>
      </c>
      <c r="AP49" s="77">
        <v>0.15</v>
      </c>
      <c r="AQ49" s="77"/>
      <c r="AR49" s="77"/>
      <c r="AS49" s="77"/>
      <c r="AT49" s="77"/>
      <c r="AU49" s="77"/>
      <c r="AV49" s="77"/>
      <c r="AW49" s="77"/>
      <c r="AX49" s="77"/>
      <c r="AY49" s="78"/>
      <c r="AZ49" s="77"/>
      <c r="BA49" s="77"/>
      <c r="BB49" s="77"/>
      <c r="BC49" s="77"/>
      <c r="BD49" s="77"/>
      <c r="BE49" s="123"/>
      <c r="BF49" s="114"/>
      <c r="BG49" s="72"/>
      <c r="BH49" s="72"/>
      <c r="BI49" s="72"/>
      <c r="BJ49" s="72"/>
      <c r="BK49" s="72"/>
      <c r="BL49" s="72"/>
      <c r="BM49" s="72"/>
      <c r="BN49" s="72"/>
      <c r="BO49" s="72"/>
      <c r="BP49" s="72"/>
      <c r="BQ49" s="72"/>
      <c r="BR49" s="72"/>
      <c r="BS49" s="72"/>
      <c r="BT49" s="72"/>
      <c r="BU49" s="72"/>
      <c r="BV49" s="72"/>
      <c r="BW49" s="72"/>
      <c r="BX49" s="72"/>
      <c r="BY49" s="72"/>
      <c r="BZ49" s="72"/>
      <c r="CA49" s="72"/>
      <c r="CB49" s="72"/>
      <c r="CC49" s="72"/>
      <c r="CD49" s="72"/>
      <c r="CE49" s="72"/>
    </row>
    <row r="50" spans="1:83" s="5" customFormat="1" x14ac:dyDescent="0.2">
      <c r="A50" s="180" t="s">
        <v>5</v>
      </c>
      <c r="B50" s="187" t="s">
        <v>66</v>
      </c>
      <c r="C50" s="149">
        <v>1</v>
      </c>
      <c r="D50" s="3">
        <v>1</v>
      </c>
      <c r="E50" s="3">
        <v>1</v>
      </c>
      <c r="F50" s="3">
        <v>1</v>
      </c>
      <c r="G50" s="3">
        <v>2.4500000000000002</v>
      </c>
      <c r="H50" s="3">
        <v>1</v>
      </c>
      <c r="I50" s="3">
        <v>1</v>
      </c>
      <c r="J50" s="3">
        <v>1</v>
      </c>
      <c r="K50" s="3">
        <v>1</v>
      </c>
      <c r="L50" s="3">
        <v>1</v>
      </c>
      <c r="M50" s="3">
        <v>0</v>
      </c>
      <c r="N50" s="3">
        <v>88.2</v>
      </c>
      <c r="O50" s="3">
        <v>100</v>
      </c>
      <c r="P50" s="217"/>
      <c r="Q50" s="3"/>
      <c r="R50" s="234" t="s">
        <v>63</v>
      </c>
      <c r="S50" s="3">
        <v>100</v>
      </c>
      <c r="T50" s="10">
        <f>AF50</f>
        <v>5.6999999999999995E-2</v>
      </c>
      <c r="U50" s="3">
        <v>0</v>
      </c>
      <c r="V50" s="3">
        <v>2005</v>
      </c>
      <c r="W50" s="10">
        <f t="shared" ref="W50:W56" si="5">AZ50</f>
        <v>0.23499999999999999</v>
      </c>
      <c r="X50" s="63"/>
      <c r="Y50" s="8"/>
      <c r="Z50" s="3">
        <v>2025</v>
      </c>
      <c r="AA50" s="4"/>
      <c r="AB50" s="4"/>
      <c r="AC50" s="4"/>
      <c r="AD50" s="4"/>
      <c r="AE50" s="4"/>
      <c r="AF50" s="4">
        <v>5.6999999999999995E-2</v>
      </c>
      <c r="AG50" s="4">
        <v>5.6999999999999995E-2</v>
      </c>
      <c r="AH50" s="4">
        <v>8.5499999999999993E-2</v>
      </c>
      <c r="AI50" s="4">
        <v>8.5499999999999993E-2</v>
      </c>
      <c r="AJ50" s="4">
        <v>0.11399999999999999</v>
      </c>
      <c r="AK50" s="4">
        <v>0.11399999999999999</v>
      </c>
      <c r="AL50" s="4">
        <v>0.14249999999999999</v>
      </c>
      <c r="AM50" s="4">
        <v>0.14249999999999999</v>
      </c>
      <c r="AN50" s="4">
        <v>0.17099999999999999</v>
      </c>
      <c r="AO50" s="4">
        <v>0.17099999999999999</v>
      </c>
      <c r="AP50" s="4">
        <v>0.19</v>
      </c>
      <c r="AQ50" s="4">
        <v>0.188</v>
      </c>
      <c r="AR50" s="4">
        <v>0.188</v>
      </c>
      <c r="AS50" s="4">
        <v>0.188</v>
      </c>
      <c r="AT50" s="4">
        <v>0.188</v>
      </c>
      <c r="AU50" s="4">
        <v>0.20680000000000001</v>
      </c>
      <c r="AV50" s="4">
        <v>0.20680000000000001</v>
      </c>
      <c r="AW50" s="4">
        <v>0.20680000000000001</v>
      </c>
      <c r="AX50" s="4">
        <v>0.20680000000000001</v>
      </c>
      <c r="AY50" s="4">
        <v>0.20680000000000001</v>
      </c>
      <c r="AZ50" s="4">
        <v>0.23499999999999999</v>
      </c>
      <c r="BA50" s="4"/>
      <c r="BB50" s="4"/>
      <c r="BC50" s="4"/>
      <c r="BD50" s="4"/>
      <c r="BE50" s="70"/>
      <c r="BF50" s="71"/>
      <c r="BG50" s="3"/>
      <c r="BH50" s="3"/>
      <c r="BI50" s="3"/>
      <c r="BJ50" s="3"/>
      <c r="BK50" s="3"/>
      <c r="BL50" s="3"/>
      <c r="BM50" s="3"/>
      <c r="BN50" s="3"/>
      <c r="BO50" s="3"/>
      <c r="BP50" s="3"/>
      <c r="BQ50" s="3"/>
      <c r="BR50" s="3"/>
      <c r="BS50" s="3"/>
      <c r="BT50" s="3"/>
      <c r="BU50" s="3"/>
      <c r="BV50" s="3"/>
      <c r="BW50" s="3"/>
      <c r="BX50" s="3"/>
      <c r="BY50" s="3"/>
      <c r="BZ50" s="3"/>
      <c r="CA50" s="3"/>
      <c r="CB50" s="3"/>
      <c r="CC50" s="3"/>
      <c r="CD50" s="3"/>
      <c r="CE50" s="3"/>
    </row>
    <row r="51" spans="1:83" s="5" customFormat="1" x14ac:dyDescent="0.2">
      <c r="A51" s="181"/>
      <c r="B51" s="187"/>
      <c r="C51" s="149">
        <v>1</v>
      </c>
      <c r="D51" s="3">
        <v>2</v>
      </c>
      <c r="E51" s="3">
        <v>0</v>
      </c>
      <c r="F51" s="3">
        <v>1</v>
      </c>
      <c r="G51" s="3">
        <v>2.4500000000000002</v>
      </c>
      <c r="H51" s="3">
        <v>1</v>
      </c>
      <c r="I51" s="3">
        <v>0</v>
      </c>
      <c r="J51" s="3">
        <v>0</v>
      </c>
      <c r="K51" s="3">
        <v>0</v>
      </c>
      <c r="L51" s="3">
        <v>0</v>
      </c>
      <c r="M51" s="3">
        <v>0</v>
      </c>
      <c r="N51" s="3">
        <v>88.2</v>
      </c>
      <c r="O51" s="3">
        <v>100</v>
      </c>
      <c r="P51" s="219"/>
      <c r="Q51" s="3"/>
      <c r="R51" s="223"/>
      <c r="S51" s="3">
        <v>100</v>
      </c>
      <c r="T51" s="10">
        <f>AF51</f>
        <v>3.0000000000000001E-3</v>
      </c>
      <c r="U51" s="3">
        <v>0</v>
      </c>
      <c r="V51" s="3">
        <v>2005</v>
      </c>
      <c r="W51" s="10">
        <f t="shared" si="5"/>
        <v>1.4999999999999999E-2</v>
      </c>
      <c r="X51" s="63"/>
      <c r="Y51" s="8"/>
      <c r="Z51" s="3">
        <v>2025</v>
      </c>
      <c r="AA51" s="4"/>
      <c r="AB51" s="4"/>
      <c r="AC51" s="4"/>
      <c r="AD51" s="4"/>
      <c r="AE51" s="4"/>
      <c r="AF51" s="4">
        <v>3.0000000000000001E-3</v>
      </c>
      <c r="AG51" s="4">
        <v>3.0000000000000001E-3</v>
      </c>
      <c r="AH51" s="4">
        <v>4.4999999999999997E-3</v>
      </c>
      <c r="AI51" s="4">
        <v>4.4999999999999997E-3</v>
      </c>
      <c r="AJ51" s="4">
        <v>6.0000000000000001E-3</v>
      </c>
      <c r="AK51" s="4">
        <v>6.0000000000000001E-3</v>
      </c>
      <c r="AL51" s="4">
        <v>7.4999999999999997E-3</v>
      </c>
      <c r="AM51" s="4">
        <v>7.4999999999999997E-3</v>
      </c>
      <c r="AN51" s="4">
        <v>8.9999999999999993E-3</v>
      </c>
      <c r="AO51" s="4">
        <v>8.9999999999999993E-3</v>
      </c>
      <c r="AP51" s="4">
        <v>0.01</v>
      </c>
      <c r="AQ51" s="4">
        <v>1.2E-2</v>
      </c>
      <c r="AR51" s="4">
        <v>1.2E-2</v>
      </c>
      <c r="AS51" s="4">
        <v>1.2E-2</v>
      </c>
      <c r="AT51" s="4">
        <v>1.2E-2</v>
      </c>
      <c r="AU51" s="4">
        <v>1.32E-2</v>
      </c>
      <c r="AV51" s="4">
        <v>1.32E-2</v>
      </c>
      <c r="AW51" s="4">
        <v>1.32E-2</v>
      </c>
      <c r="AX51" s="4">
        <v>1.32E-2</v>
      </c>
      <c r="AY51" s="4">
        <v>1.32E-2</v>
      </c>
      <c r="AZ51" s="4">
        <v>1.4999999999999999E-2</v>
      </c>
      <c r="BA51" s="4"/>
      <c r="BB51" s="4"/>
      <c r="BC51" s="4"/>
      <c r="BD51" s="4"/>
      <c r="BE51" s="70"/>
      <c r="BF51" s="71"/>
      <c r="BG51" s="3"/>
      <c r="BH51" s="3"/>
      <c r="BI51" s="3"/>
      <c r="BJ51" s="3"/>
      <c r="BK51" s="3"/>
      <c r="BL51" s="3"/>
      <c r="BM51" s="3"/>
      <c r="BN51" s="3"/>
      <c r="BO51" s="3"/>
      <c r="BP51" s="3"/>
      <c r="BQ51" s="3"/>
      <c r="BR51" s="3"/>
      <c r="BS51" s="3"/>
      <c r="BT51" s="3"/>
      <c r="BU51" s="3"/>
      <c r="BV51" s="3"/>
      <c r="BW51" s="3"/>
      <c r="BX51" s="3"/>
      <c r="BY51" s="3"/>
      <c r="BZ51" s="3"/>
      <c r="CA51" s="3"/>
      <c r="CB51" s="3"/>
      <c r="CC51" s="3"/>
      <c r="CD51" s="3"/>
      <c r="CE51" s="3"/>
    </row>
    <row r="52" spans="1:83" s="92" customFormat="1" x14ac:dyDescent="0.2">
      <c r="A52" s="171" t="s">
        <v>3</v>
      </c>
      <c r="B52" s="183" t="s">
        <v>102</v>
      </c>
      <c r="C52" s="72">
        <v>1</v>
      </c>
      <c r="D52" s="72">
        <v>1</v>
      </c>
      <c r="E52" s="1">
        <v>1</v>
      </c>
      <c r="F52" s="1">
        <v>1</v>
      </c>
      <c r="G52" s="1">
        <v>1</v>
      </c>
      <c r="H52" s="1">
        <v>1</v>
      </c>
      <c r="I52" s="1">
        <v>1</v>
      </c>
      <c r="J52" s="1">
        <v>1</v>
      </c>
      <c r="K52" s="1">
        <v>1</v>
      </c>
      <c r="L52" s="1">
        <v>1</v>
      </c>
      <c r="M52" s="1">
        <v>1</v>
      </c>
      <c r="N52" s="72">
        <v>98.2</v>
      </c>
      <c r="O52" s="72">
        <v>0</v>
      </c>
      <c r="P52" s="220">
        <v>37256</v>
      </c>
      <c r="Q52" s="72">
        <v>55</v>
      </c>
      <c r="R52" s="224" t="s">
        <v>64</v>
      </c>
      <c r="S52" s="72">
        <v>0</v>
      </c>
      <c r="T52" s="74">
        <f>AJ52</f>
        <v>5.0000000000000001E-3</v>
      </c>
      <c r="U52" s="72">
        <v>0</v>
      </c>
      <c r="V52" s="72">
        <v>2009</v>
      </c>
      <c r="W52" s="74">
        <f t="shared" si="5"/>
        <v>0.124</v>
      </c>
      <c r="X52" s="75"/>
      <c r="Y52" s="76"/>
      <c r="Z52" s="72">
        <v>2025</v>
      </c>
      <c r="AA52" s="77"/>
      <c r="AB52" s="77"/>
      <c r="AC52" s="77"/>
      <c r="AD52" s="77"/>
      <c r="AE52" s="77"/>
      <c r="AF52" s="77"/>
      <c r="AG52" s="77"/>
      <c r="AH52" s="77"/>
      <c r="AI52" s="77"/>
      <c r="AJ52" s="77">
        <v>5.0000000000000001E-3</v>
      </c>
      <c r="AK52" s="77">
        <v>0.01</v>
      </c>
      <c r="AL52" s="77">
        <v>0.02</v>
      </c>
      <c r="AM52" s="77">
        <v>0.03</v>
      </c>
      <c r="AN52" s="77">
        <v>3.7999999999999999E-2</v>
      </c>
      <c r="AO52" s="77">
        <v>4.5999999999999999E-2</v>
      </c>
      <c r="AP52" s="77">
        <v>5.3999999999999999E-2</v>
      </c>
      <c r="AQ52" s="77">
        <v>6.0999999999999999E-2</v>
      </c>
      <c r="AR52" s="77">
        <v>6.8000000000000005E-2</v>
      </c>
      <c r="AS52" s="77">
        <v>7.4999999999999997E-2</v>
      </c>
      <c r="AT52" s="77">
        <v>8.2000000000000003E-2</v>
      </c>
      <c r="AU52" s="77">
        <v>8.8999999999999996E-2</v>
      </c>
      <c r="AV52" s="77">
        <v>9.6000000000000002E-2</v>
      </c>
      <c r="AW52" s="77">
        <v>0.10299999999999999</v>
      </c>
      <c r="AX52" s="77">
        <v>0.11</v>
      </c>
      <c r="AY52" s="78">
        <v>0.11700000000000001</v>
      </c>
      <c r="AZ52" s="77">
        <v>0.124</v>
      </c>
      <c r="BA52" s="77"/>
      <c r="BB52" s="77"/>
      <c r="BC52" s="77"/>
      <c r="BD52" s="77"/>
      <c r="BE52" s="123"/>
      <c r="BF52" s="114"/>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row>
    <row r="53" spans="1:83" s="92" customFormat="1" x14ac:dyDescent="0.2">
      <c r="A53" s="172"/>
      <c r="B53" s="183"/>
      <c r="C53" s="72">
        <v>1</v>
      </c>
      <c r="D53" s="72">
        <v>2</v>
      </c>
      <c r="E53" s="1">
        <v>0</v>
      </c>
      <c r="F53" s="1">
        <v>0</v>
      </c>
      <c r="G53" s="1">
        <v>0</v>
      </c>
      <c r="H53" s="1">
        <v>0</v>
      </c>
      <c r="I53" s="1">
        <v>1</v>
      </c>
      <c r="J53" s="1">
        <v>0</v>
      </c>
      <c r="K53" s="1">
        <v>1</v>
      </c>
      <c r="L53" s="1">
        <v>1</v>
      </c>
      <c r="M53" s="1">
        <v>0</v>
      </c>
      <c r="N53" s="72">
        <v>98.2</v>
      </c>
      <c r="O53" s="72">
        <v>0</v>
      </c>
      <c r="P53" s="266"/>
      <c r="Q53" s="72">
        <v>25</v>
      </c>
      <c r="R53" s="225"/>
      <c r="S53" s="72">
        <v>0</v>
      </c>
      <c r="T53" s="74">
        <v>2E-3</v>
      </c>
      <c r="U53" s="72">
        <v>0</v>
      </c>
      <c r="V53" s="72">
        <v>2013</v>
      </c>
      <c r="W53" s="74">
        <f>AZ53</f>
        <v>2.5999999999999999E-2</v>
      </c>
      <c r="X53" s="75"/>
      <c r="Y53" s="76"/>
      <c r="Z53" s="72">
        <v>2025</v>
      </c>
      <c r="AA53" s="77"/>
      <c r="AB53" s="77"/>
      <c r="AC53" s="77"/>
      <c r="AD53" s="77"/>
      <c r="AE53" s="77"/>
      <c r="AF53" s="77"/>
      <c r="AG53" s="77"/>
      <c r="AH53" s="77"/>
      <c r="AI53" s="77"/>
      <c r="AJ53" s="77"/>
      <c r="AK53" s="77"/>
      <c r="AL53" s="77"/>
      <c r="AM53" s="77"/>
      <c r="AN53" s="77">
        <v>2E-3</v>
      </c>
      <c r="AO53" s="77">
        <v>4.0000000000000001E-3</v>
      </c>
      <c r="AP53" s="77">
        <v>6.0000000000000001E-3</v>
      </c>
      <c r="AQ53" s="77">
        <v>8.0000000000000002E-3</v>
      </c>
      <c r="AR53" s="77">
        <v>0.01</v>
      </c>
      <c r="AS53" s="77">
        <v>1.2E-2</v>
      </c>
      <c r="AT53" s="77">
        <v>1.4E-2</v>
      </c>
      <c r="AU53" s="77">
        <v>1.6E-2</v>
      </c>
      <c r="AV53" s="77">
        <v>1.7999999999999999E-2</v>
      </c>
      <c r="AW53" s="77">
        <v>0.02</v>
      </c>
      <c r="AX53" s="77">
        <v>2.1999999999999999E-2</v>
      </c>
      <c r="AY53" s="77">
        <v>2.4E-2</v>
      </c>
      <c r="AZ53" s="77">
        <v>2.5999999999999999E-2</v>
      </c>
      <c r="BA53" s="77"/>
      <c r="BB53" s="77"/>
      <c r="BC53" s="77"/>
      <c r="BD53" s="77"/>
      <c r="BE53" s="123"/>
      <c r="BF53" s="114"/>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row>
    <row r="54" spans="1:83" s="92" customFormat="1" x14ac:dyDescent="0.2">
      <c r="A54" s="172"/>
      <c r="B54" s="184"/>
      <c r="C54" s="72">
        <v>1</v>
      </c>
      <c r="D54" s="72">
        <v>3</v>
      </c>
      <c r="E54" s="1">
        <v>0</v>
      </c>
      <c r="F54" s="1">
        <v>1</v>
      </c>
      <c r="G54" s="1">
        <v>1</v>
      </c>
      <c r="H54" s="1">
        <v>1</v>
      </c>
      <c r="I54" s="1">
        <v>0</v>
      </c>
      <c r="J54" s="1">
        <v>0</v>
      </c>
      <c r="K54" s="1">
        <v>0</v>
      </c>
      <c r="L54" s="1">
        <v>0</v>
      </c>
      <c r="M54" s="1">
        <v>0</v>
      </c>
      <c r="N54" s="72">
        <v>98.2</v>
      </c>
      <c r="O54" s="72">
        <v>0</v>
      </c>
      <c r="P54" s="225"/>
      <c r="Q54" s="72">
        <v>55</v>
      </c>
      <c r="R54" s="225"/>
      <c r="S54" s="72">
        <v>11</v>
      </c>
      <c r="T54" s="74">
        <f>AK54</f>
        <v>4.0000000000000002E-4</v>
      </c>
      <c r="U54" s="72">
        <v>0</v>
      </c>
      <c r="V54" s="72">
        <v>2010</v>
      </c>
      <c r="W54" s="74">
        <f t="shared" si="5"/>
        <v>3.0000000000000001E-3</v>
      </c>
      <c r="X54" s="75"/>
      <c r="Y54" s="76"/>
      <c r="Z54" s="72">
        <v>2025</v>
      </c>
      <c r="AA54" s="77"/>
      <c r="AB54" s="77"/>
      <c r="AC54" s="77"/>
      <c r="AD54" s="77"/>
      <c r="AE54" s="77"/>
      <c r="AF54" s="77"/>
      <c r="AG54" s="77"/>
      <c r="AH54" s="77"/>
      <c r="AI54" s="77"/>
      <c r="AJ54" s="77"/>
      <c r="AK54" s="77">
        <v>4.0000000000000002E-4</v>
      </c>
      <c r="AL54" s="77">
        <v>8.0000000000000004E-4</v>
      </c>
      <c r="AM54" s="77">
        <v>1.5E-3</v>
      </c>
      <c r="AN54" s="77">
        <v>2E-3</v>
      </c>
      <c r="AO54" s="77">
        <v>3.0000000000000001E-3</v>
      </c>
      <c r="AP54" s="77">
        <v>3.0000000000000001E-3</v>
      </c>
      <c r="AQ54" s="77">
        <v>3.0000000000000001E-3</v>
      </c>
      <c r="AR54" s="77">
        <v>3.0000000000000001E-3</v>
      </c>
      <c r="AS54" s="77">
        <v>3.0000000000000001E-3</v>
      </c>
      <c r="AT54" s="77">
        <v>3.0000000000000001E-3</v>
      </c>
      <c r="AU54" s="77">
        <v>3.0000000000000001E-3</v>
      </c>
      <c r="AV54" s="77">
        <v>3.0000000000000001E-3</v>
      </c>
      <c r="AW54" s="77">
        <v>3.0000000000000001E-3</v>
      </c>
      <c r="AX54" s="77">
        <v>3.0000000000000001E-3</v>
      </c>
      <c r="AY54" s="78">
        <v>3.0000000000000001E-3</v>
      </c>
      <c r="AZ54" s="77">
        <v>3.0000000000000001E-3</v>
      </c>
      <c r="BA54" s="77"/>
      <c r="BB54" s="77"/>
      <c r="BC54" s="77"/>
      <c r="BD54" s="77"/>
      <c r="BE54" s="123"/>
      <c r="BF54" s="114"/>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row>
    <row r="55" spans="1:83" s="92" customFormat="1" x14ac:dyDescent="0.2">
      <c r="A55" s="172"/>
      <c r="B55" s="184"/>
      <c r="C55" s="72">
        <v>1</v>
      </c>
      <c r="D55" s="72">
        <v>4</v>
      </c>
      <c r="E55" s="1">
        <v>0</v>
      </c>
      <c r="F55" s="1">
        <v>0</v>
      </c>
      <c r="G55" s="1">
        <v>0</v>
      </c>
      <c r="H55" s="1">
        <v>0</v>
      </c>
      <c r="I55" s="1">
        <v>1</v>
      </c>
      <c r="J55" s="1">
        <v>0</v>
      </c>
      <c r="K55" s="1">
        <v>0</v>
      </c>
      <c r="L55" s="1">
        <v>1</v>
      </c>
      <c r="M55" s="1">
        <v>0</v>
      </c>
      <c r="N55" s="72">
        <v>98.2</v>
      </c>
      <c r="O55" s="72">
        <v>100</v>
      </c>
      <c r="P55" s="225"/>
      <c r="Q55" s="72">
        <v>31.5</v>
      </c>
      <c r="R55" s="225"/>
      <c r="S55" s="72">
        <v>10</v>
      </c>
      <c r="T55" s="74">
        <f>AI55</f>
        <v>3.5000000000000003E-2</v>
      </c>
      <c r="U55" s="72">
        <v>0</v>
      </c>
      <c r="V55" s="72">
        <v>2008</v>
      </c>
      <c r="W55" s="74">
        <f t="shared" si="5"/>
        <v>0.08</v>
      </c>
      <c r="X55" s="75"/>
      <c r="Y55" s="76"/>
      <c r="Z55" s="72">
        <v>2025</v>
      </c>
      <c r="AA55" s="77"/>
      <c r="AB55" s="77"/>
      <c r="AC55" s="77"/>
      <c r="AD55" s="77"/>
      <c r="AE55" s="77"/>
      <c r="AF55" s="77"/>
      <c r="AG55" s="77"/>
      <c r="AH55" s="77"/>
      <c r="AI55" s="77">
        <v>3.5000000000000003E-2</v>
      </c>
      <c r="AJ55" s="77">
        <v>4.4999999999999998E-2</v>
      </c>
      <c r="AK55" s="77">
        <v>5.5E-2</v>
      </c>
      <c r="AL55" s="77">
        <v>6.5000000000000002E-2</v>
      </c>
      <c r="AM55" s="77">
        <v>6.5000000000000002E-2</v>
      </c>
      <c r="AN55" s="77">
        <v>6.5000000000000002E-2</v>
      </c>
      <c r="AO55" s="77">
        <v>7.0000000000000007E-2</v>
      </c>
      <c r="AP55" s="77">
        <v>0.08</v>
      </c>
      <c r="AQ55" s="77">
        <v>0.08</v>
      </c>
      <c r="AR55" s="77">
        <v>0.08</v>
      </c>
      <c r="AS55" s="77">
        <v>0.08</v>
      </c>
      <c r="AT55" s="77">
        <v>0.08</v>
      </c>
      <c r="AU55" s="77">
        <v>0.08</v>
      </c>
      <c r="AV55" s="77">
        <v>0.08</v>
      </c>
      <c r="AW55" s="77">
        <v>0.08</v>
      </c>
      <c r="AX55" s="77">
        <v>0.08</v>
      </c>
      <c r="AY55" s="77">
        <v>0.08</v>
      </c>
      <c r="AZ55" s="77">
        <v>0.08</v>
      </c>
      <c r="BA55" s="77"/>
      <c r="BB55" s="77"/>
      <c r="BC55" s="77"/>
      <c r="BD55" s="77"/>
      <c r="BE55" s="123"/>
      <c r="BF55" s="114"/>
      <c r="BG55" s="72"/>
      <c r="BH55" s="72"/>
      <c r="BI55" s="72"/>
      <c r="BJ55" s="72"/>
      <c r="BK55" s="72"/>
      <c r="BL55" s="72"/>
      <c r="BM55" s="72"/>
      <c r="BN55" s="72"/>
      <c r="BO55" s="72"/>
      <c r="BP55" s="72"/>
      <c r="BQ55" s="72"/>
      <c r="BR55" s="72"/>
      <c r="BS55" s="72"/>
      <c r="BT55" s="72"/>
      <c r="BU55" s="72"/>
      <c r="BV55" s="72"/>
      <c r="BW55" s="72"/>
      <c r="BX55" s="72"/>
      <c r="BY55" s="72"/>
      <c r="BZ55" s="72"/>
      <c r="CA55" s="72"/>
      <c r="CB55" s="72"/>
      <c r="CC55" s="72"/>
      <c r="CD55" s="72"/>
      <c r="CE55" s="72"/>
    </row>
    <row r="56" spans="1:83" s="92" customFormat="1" x14ac:dyDescent="0.2">
      <c r="A56" s="173"/>
      <c r="B56" s="184"/>
      <c r="C56" s="72">
        <v>1</v>
      </c>
      <c r="D56" s="72">
        <v>5</v>
      </c>
      <c r="E56" s="1">
        <v>0</v>
      </c>
      <c r="F56" s="1">
        <v>0</v>
      </c>
      <c r="G56" s="1">
        <v>0</v>
      </c>
      <c r="H56" s="1">
        <v>0</v>
      </c>
      <c r="I56" s="1">
        <v>0</v>
      </c>
      <c r="J56" s="1">
        <v>0</v>
      </c>
      <c r="K56" s="1">
        <v>0</v>
      </c>
      <c r="L56" s="1">
        <v>0</v>
      </c>
      <c r="M56" s="1">
        <v>0</v>
      </c>
      <c r="N56" s="72">
        <v>98.2</v>
      </c>
      <c r="O56" s="72">
        <v>100</v>
      </c>
      <c r="P56" s="221"/>
      <c r="Q56" s="72">
        <v>26.5</v>
      </c>
      <c r="R56" s="221"/>
      <c r="S56" s="72">
        <v>10</v>
      </c>
      <c r="T56" s="74">
        <f>AI56</f>
        <v>5.0000000000000001E-3</v>
      </c>
      <c r="U56" s="72">
        <v>0</v>
      </c>
      <c r="V56" s="72">
        <v>2008</v>
      </c>
      <c r="W56" s="74">
        <f t="shared" si="5"/>
        <v>1.4999999999999999E-2</v>
      </c>
      <c r="X56" s="75"/>
      <c r="Y56" s="76"/>
      <c r="Z56" s="72">
        <v>2025</v>
      </c>
      <c r="AA56" s="77"/>
      <c r="AB56" s="77"/>
      <c r="AC56" s="77"/>
      <c r="AD56" s="77"/>
      <c r="AE56" s="77"/>
      <c r="AF56" s="77"/>
      <c r="AG56" s="77"/>
      <c r="AH56" s="77"/>
      <c r="AI56" s="77">
        <v>5.0000000000000001E-3</v>
      </c>
      <c r="AJ56" s="77">
        <v>0.01</v>
      </c>
      <c r="AK56" s="77">
        <v>0.01</v>
      </c>
      <c r="AL56" s="77">
        <v>0.01</v>
      </c>
      <c r="AM56" s="77">
        <v>0.01</v>
      </c>
      <c r="AN56" s="77">
        <v>1.2999999999999999E-2</v>
      </c>
      <c r="AO56" s="77">
        <v>1.4E-2</v>
      </c>
      <c r="AP56" s="77">
        <v>1.4999999999999999E-2</v>
      </c>
      <c r="AQ56" s="77">
        <v>1.4999999999999999E-2</v>
      </c>
      <c r="AR56" s="77">
        <v>1.4999999999999999E-2</v>
      </c>
      <c r="AS56" s="77">
        <v>1.4999999999999999E-2</v>
      </c>
      <c r="AT56" s="77">
        <v>1.4999999999999999E-2</v>
      </c>
      <c r="AU56" s="77">
        <v>1.4999999999999999E-2</v>
      </c>
      <c r="AV56" s="77">
        <v>1.4999999999999999E-2</v>
      </c>
      <c r="AW56" s="77">
        <v>1.4999999999999999E-2</v>
      </c>
      <c r="AX56" s="77">
        <v>1.4999999999999999E-2</v>
      </c>
      <c r="AY56" s="77">
        <v>1.4999999999999999E-2</v>
      </c>
      <c r="AZ56" s="77">
        <v>1.4999999999999999E-2</v>
      </c>
      <c r="BA56" s="77"/>
      <c r="BB56" s="77"/>
      <c r="BC56" s="77"/>
      <c r="BD56" s="77"/>
      <c r="BE56" s="123"/>
      <c r="BF56" s="114"/>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row>
    <row r="57" spans="1:83" s="5" customFormat="1" x14ac:dyDescent="0.2">
      <c r="A57" s="180" t="s">
        <v>2</v>
      </c>
      <c r="B57" s="185" t="s">
        <v>99</v>
      </c>
      <c r="C57" s="3">
        <v>1</v>
      </c>
      <c r="D57" s="3">
        <v>1</v>
      </c>
      <c r="E57" s="3">
        <v>1</v>
      </c>
      <c r="F57" s="3">
        <v>1</v>
      </c>
      <c r="G57" s="3">
        <v>1</v>
      </c>
      <c r="H57" s="3">
        <v>1</v>
      </c>
      <c r="I57" s="3">
        <v>1</v>
      </c>
      <c r="J57" s="3">
        <v>1</v>
      </c>
      <c r="K57" s="3">
        <v>1</v>
      </c>
      <c r="L57" s="3">
        <v>1</v>
      </c>
      <c r="M57" s="3">
        <v>1</v>
      </c>
      <c r="N57" s="3">
        <v>98.3</v>
      </c>
      <c r="O57" s="3">
        <v>100</v>
      </c>
      <c r="P57" s="217"/>
      <c r="Q57" s="3">
        <v>50</v>
      </c>
      <c r="R57" s="234" t="s">
        <v>64</v>
      </c>
      <c r="S57" s="3">
        <v>100</v>
      </c>
      <c r="T57" s="10">
        <f>AF57</f>
        <v>7.4000000000000003E-3</v>
      </c>
      <c r="U57" s="3">
        <v>0</v>
      </c>
      <c r="V57" s="3">
        <v>2005</v>
      </c>
      <c r="W57" s="10">
        <f>AV57</f>
        <v>0.17879999999999999</v>
      </c>
      <c r="X57" s="63"/>
      <c r="Y57" s="8"/>
      <c r="Z57" s="3">
        <v>2021</v>
      </c>
      <c r="AA57" s="4"/>
      <c r="AB57" s="4"/>
      <c r="AC57" s="4"/>
      <c r="AD57" s="4"/>
      <c r="AE57" s="4"/>
      <c r="AF57" s="4">
        <v>7.4000000000000003E-3</v>
      </c>
      <c r="AG57" s="4">
        <v>9.8300000000000002E-3</v>
      </c>
      <c r="AH57" s="4">
        <v>2.0369999999999999E-2</v>
      </c>
      <c r="AI57" s="4">
        <v>2.9239999999999999E-2</v>
      </c>
      <c r="AJ57" s="4">
        <v>3.8399999999999997E-2</v>
      </c>
      <c r="AK57" s="4">
        <v>4.6850000000000003E-2</v>
      </c>
      <c r="AL57" s="4">
        <v>5.4919999999999997E-2</v>
      </c>
      <c r="AM57" s="4">
        <v>6.3200000000000006E-2</v>
      </c>
      <c r="AN57" s="4">
        <v>7.1429999999999993E-2</v>
      </c>
      <c r="AO57" s="4">
        <v>7.9769999999999994E-2</v>
      </c>
      <c r="AP57" s="4">
        <v>8.8069999999999996E-2</v>
      </c>
      <c r="AQ57" s="4">
        <v>9.6490000000000006E-2</v>
      </c>
      <c r="AR57" s="4">
        <v>0.10485</v>
      </c>
      <c r="AS57" s="4">
        <v>0.12325</v>
      </c>
      <c r="AT57" s="4">
        <v>0.14174999999999999</v>
      </c>
      <c r="AU57" s="4">
        <v>0.16028999999999999</v>
      </c>
      <c r="AV57" s="4">
        <v>0.17879999999999999</v>
      </c>
      <c r="AW57" s="4"/>
      <c r="AX57" s="4"/>
      <c r="AY57" s="42"/>
      <c r="AZ57" s="4"/>
      <c r="BA57" s="4"/>
      <c r="BB57" s="4"/>
      <c r="BC57" s="4"/>
      <c r="BD57" s="4"/>
      <c r="BE57" s="70"/>
      <c r="BF57" s="71"/>
      <c r="BG57" s="3"/>
      <c r="BH57" s="3"/>
      <c r="BI57" s="3"/>
      <c r="BJ57" s="3"/>
      <c r="BK57" s="3"/>
      <c r="BL57" s="3"/>
      <c r="BM57" s="3"/>
      <c r="BN57" s="3"/>
      <c r="BO57" s="3"/>
      <c r="BP57" s="3"/>
      <c r="BQ57" s="3"/>
      <c r="BR57" s="3"/>
      <c r="BS57" s="3"/>
      <c r="BT57" s="3"/>
      <c r="BU57" s="3"/>
      <c r="BV57" s="3"/>
      <c r="BW57" s="3"/>
      <c r="BX57" s="3"/>
      <c r="BY57" s="3"/>
      <c r="BZ57" s="3"/>
      <c r="CA57" s="3"/>
      <c r="CB57" s="3"/>
      <c r="CC57" s="3"/>
      <c r="CD57" s="3"/>
      <c r="CE57" s="3"/>
    </row>
    <row r="58" spans="1:83" s="5" customFormat="1" x14ac:dyDescent="0.2">
      <c r="A58" s="182"/>
      <c r="B58" s="191"/>
      <c r="C58" s="3">
        <v>1</v>
      </c>
      <c r="D58" s="3">
        <v>2</v>
      </c>
      <c r="E58" s="3">
        <v>1</v>
      </c>
      <c r="F58" s="3">
        <v>1</v>
      </c>
      <c r="G58" s="3">
        <v>1</v>
      </c>
      <c r="H58" s="3">
        <v>1</v>
      </c>
      <c r="I58" s="3">
        <v>1</v>
      </c>
      <c r="J58" s="3">
        <v>1</v>
      </c>
      <c r="K58" s="3">
        <v>1</v>
      </c>
      <c r="L58" s="3">
        <v>1</v>
      </c>
      <c r="M58" s="3">
        <v>1</v>
      </c>
      <c r="N58" s="3">
        <v>98.3</v>
      </c>
      <c r="O58" s="3">
        <v>100</v>
      </c>
      <c r="P58" s="218"/>
      <c r="Q58" s="3">
        <v>50</v>
      </c>
      <c r="R58" s="235"/>
      <c r="S58" s="3">
        <v>100</v>
      </c>
      <c r="T58" s="10">
        <f>AF58</f>
        <v>2.5000000000000001E-2</v>
      </c>
      <c r="U58" s="3">
        <v>0</v>
      </c>
      <c r="V58" s="3">
        <v>2005</v>
      </c>
      <c r="W58" s="10">
        <f>AV58</f>
        <v>2.5000000000000001E-2</v>
      </c>
      <c r="X58" s="63"/>
      <c r="Y58" s="8"/>
      <c r="Z58" s="3">
        <v>2021</v>
      </c>
      <c r="AA58" s="4"/>
      <c r="AB58" s="4"/>
      <c r="AC58" s="4"/>
      <c r="AD58" s="4"/>
      <c r="AE58" s="4"/>
      <c r="AF58" s="4">
        <v>2.5000000000000001E-2</v>
      </c>
      <c r="AG58" s="4">
        <v>2.5000000000000001E-2</v>
      </c>
      <c r="AH58" s="4">
        <v>2.5000000000000001E-2</v>
      </c>
      <c r="AI58" s="4">
        <v>2.5000000000000001E-2</v>
      </c>
      <c r="AJ58" s="4">
        <v>2.5000000000000001E-2</v>
      </c>
      <c r="AK58" s="4">
        <v>2.5000000000000001E-2</v>
      </c>
      <c r="AL58" s="4">
        <v>2.5000000000000001E-2</v>
      </c>
      <c r="AM58" s="4">
        <v>2.5000000000000001E-2</v>
      </c>
      <c r="AN58" s="4">
        <v>2.5000000000000001E-2</v>
      </c>
      <c r="AO58" s="4">
        <v>2.5000000000000001E-2</v>
      </c>
      <c r="AP58" s="4">
        <v>2.5000000000000001E-2</v>
      </c>
      <c r="AQ58" s="4">
        <v>2.5000000000000001E-2</v>
      </c>
      <c r="AR58" s="4">
        <v>2.5000000000000001E-2</v>
      </c>
      <c r="AS58" s="4">
        <v>2.5000000000000001E-2</v>
      </c>
      <c r="AT58" s="4">
        <v>2.5000000000000001E-2</v>
      </c>
      <c r="AU58" s="4">
        <v>2.5000000000000001E-2</v>
      </c>
      <c r="AV58" s="4">
        <v>2.5000000000000001E-2</v>
      </c>
      <c r="AW58" s="4"/>
      <c r="AX58" s="4"/>
      <c r="AY58" s="42"/>
      <c r="AZ58" s="4"/>
      <c r="BA58" s="4"/>
      <c r="BB58" s="4"/>
      <c r="BC58" s="4"/>
      <c r="BD58" s="4"/>
      <c r="BE58" s="70"/>
      <c r="BF58" s="71"/>
      <c r="BG58" s="3"/>
      <c r="BH58" s="3"/>
      <c r="BI58" s="3"/>
      <c r="BJ58" s="3"/>
      <c r="BK58" s="3"/>
      <c r="BL58" s="3"/>
      <c r="BM58" s="3"/>
      <c r="BN58" s="3"/>
      <c r="BO58" s="3"/>
      <c r="BP58" s="3"/>
      <c r="BQ58" s="3"/>
      <c r="BR58" s="3"/>
      <c r="BS58" s="3"/>
      <c r="BT58" s="3"/>
      <c r="BU58" s="3"/>
      <c r="BV58" s="3"/>
      <c r="BW58" s="3"/>
      <c r="BX58" s="3"/>
      <c r="BY58" s="3"/>
      <c r="BZ58" s="3"/>
      <c r="CA58" s="3"/>
      <c r="CB58" s="3"/>
      <c r="CC58" s="3"/>
      <c r="CD58" s="3"/>
      <c r="CE58" s="3"/>
    </row>
    <row r="59" spans="1:83" s="5" customFormat="1" ht="25.5" x14ac:dyDescent="0.2">
      <c r="A59" s="181"/>
      <c r="B59" s="186"/>
      <c r="C59" s="3">
        <v>1</v>
      </c>
      <c r="D59" s="3">
        <v>3</v>
      </c>
      <c r="E59" s="3">
        <v>0</v>
      </c>
      <c r="F59" s="3">
        <v>1</v>
      </c>
      <c r="G59" s="3">
        <v>1</v>
      </c>
      <c r="H59" s="3">
        <v>1</v>
      </c>
      <c r="I59" s="3">
        <v>0</v>
      </c>
      <c r="J59" s="3">
        <v>0</v>
      </c>
      <c r="K59" s="3">
        <v>0</v>
      </c>
      <c r="L59" s="3">
        <v>0</v>
      </c>
      <c r="M59" s="3">
        <v>0</v>
      </c>
      <c r="N59" s="3">
        <v>98.3</v>
      </c>
      <c r="O59" s="3">
        <v>100</v>
      </c>
      <c r="P59" s="219"/>
      <c r="Q59" s="3">
        <v>641</v>
      </c>
      <c r="R59" s="223"/>
      <c r="S59" s="3">
        <v>100</v>
      </c>
      <c r="T59" s="10">
        <f>AF59</f>
        <v>1E-4</v>
      </c>
      <c r="U59" s="3">
        <v>0</v>
      </c>
      <c r="V59" s="3">
        <v>2005</v>
      </c>
      <c r="W59" s="8">
        <f>BC59</f>
        <v>4.1000000000000002E-2</v>
      </c>
      <c r="X59" s="63"/>
      <c r="Y59" s="8"/>
      <c r="Z59" s="3">
        <v>2028</v>
      </c>
      <c r="AA59" s="4"/>
      <c r="AB59" s="4"/>
      <c r="AC59" s="4"/>
      <c r="AD59" s="4"/>
      <c r="AE59" s="4"/>
      <c r="AF59" s="4">
        <v>1E-4</v>
      </c>
      <c r="AG59" s="4">
        <v>1.7000000000000001E-4</v>
      </c>
      <c r="AH59" s="4">
        <v>3.9300000000000001E-4</v>
      </c>
      <c r="AI59" s="4">
        <v>8.1700000000000002E-4</v>
      </c>
      <c r="AJ59" s="4">
        <v>1.6000000000000001E-3</v>
      </c>
      <c r="AK59" s="4">
        <v>2.2100000000000002E-3</v>
      </c>
      <c r="AL59" s="148" t="s">
        <v>71</v>
      </c>
      <c r="AM59" s="148" t="s">
        <v>72</v>
      </c>
      <c r="AN59" s="148" t="s">
        <v>73</v>
      </c>
      <c r="AO59" s="148">
        <v>2.0500000000000001E-2</v>
      </c>
      <c r="AP59" s="148">
        <v>2.4500000000000001E-2</v>
      </c>
      <c r="AQ59" s="148">
        <v>2.75E-2</v>
      </c>
      <c r="AR59" s="148">
        <v>0.03</v>
      </c>
      <c r="AS59" s="148">
        <v>3.2000000000000001E-2</v>
      </c>
      <c r="AT59" s="148">
        <v>3.2899999999999999E-2</v>
      </c>
      <c r="AU59" s="148">
        <v>3.3799999999999997E-2</v>
      </c>
      <c r="AV59" s="148">
        <v>3.4700000000000002E-2</v>
      </c>
      <c r="AW59" s="148">
        <v>3.56E-2</v>
      </c>
      <c r="AX59" s="148">
        <v>3.6499999999999998E-2</v>
      </c>
      <c r="AY59" s="148">
        <v>3.7400000000000003E-2</v>
      </c>
      <c r="AZ59" s="148">
        <v>3.8300000000000001E-2</v>
      </c>
      <c r="BA59" s="148">
        <v>3.9199999999999999E-2</v>
      </c>
      <c r="BB59" s="4">
        <v>4.0099999999999997E-2</v>
      </c>
      <c r="BC59" s="4">
        <v>4.1000000000000002E-2</v>
      </c>
      <c r="BD59" s="4"/>
      <c r="BE59" s="70"/>
      <c r="BF59" s="71"/>
      <c r="BG59" s="3"/>
      <c r="BH59" s="3"/>
      <c r="BI59" s="3"/>
      <c r="BJ59" s="3"/>
      <c r="BK59" s="3"/>
      <c r="BL59" s="3"/>
      <c r="BM59" s="3"/>
      <c r="BN59" s="3"/>
      <c r="BO59" s="3"/>
      <c r="BP59" s="3"/>
      <c r="BQ59" s="3"/>
      <c r="BR59" s="3"/>
      <c r="BS59" s="3"/>
      <c r="BT59" s="3"/>
      <c r="BU59" s="3"/>
      <c r="BV59" s="3"/>
      <c r="BW59" s="3"/>
      <c r="BX59" s="3"/>
      <c r="BY59" s="3"/>
      <c r="BZ59" s="3"/>
      <c r="CA59" s="3"/>
      <c r="CB59" s="3"/>
      <c r="CC59" s="3"/>
      <c r="CD59" s="3"/>
      <c r="CE59" s="3"/>
    </row>
    <row r="60" spans="1:83" s="92" customFormat="1" x14ac:dyDescent="0.2">
      <c r="A60" s="171" t="s">
        <v>4</v>
      </c>
      <c r="B60" s="192" t="s">
        <v>103</v>
      </c>
      <c r="C60" s="72">
        <v>1</v>
      </c>
      <c r="D60" s="72">
        <v>1</v>
      </c>
      <c r="E60" s="1">
        <v>1</v>
      </c>
      <c r="F60" s="1">
        <v>1</v>
      </c>
      <c r="G60" s="1">
        <v>1</v>
      </c>
      <c r="H60" s="1">
        <v>1</v>
      </c>
      <c r="I60" s="1">
        <v>1</v>
      </c>
      <c r="J60" s="1">
        <v>1</v>
      </c>
      <c r="K60" s="1">
        <v>1</v>
      </c>
      <c r="L60" s="1">
        <v>1</v>
      </c>
      <c r="M60" s="1">
        <v>0</v>
      </c>
      <c r="N60" s="72">
        <v>67.7</v>
      </c>
      <c r="O60" s="72">
        <v>100</v>
      </c>
      <c r="P60" s="220">
        <v>36707</v>
      </c>
      <c r="Q60" s="72"/>
      <c r="R60" s="224" t="s">
        <v>64</v>
      </c>
      <c r="S60" s="72">
        <v>100</v>
      </c>
      <c r="T60" s="74">
        <f>AG60</f>
        <v>0.05</v>
      </c>
      <c r="U60" s="72">
        <v>0</v>
      </c>
      <c r="V60" s="72">
        <v>2006</v>
      </c>
      <c r="W60" s="74">
        <f t="shared" ref="W60:W65" si="6">AU60</f>
        <v>8.4000000000000005E-2</v>
      </c>
      <c r="X60" s="75"/>
      <c r="Y60" s="76"/>
      <c r="Z60" s="72">
        <v>2020</v>
      </c>
      <c r="AA60" s="77"/>
      <c r="AB60" s="77"/>
      <c r="AC60" s="77"/>
      <c r="AD60" s="77"/>
      <c r="AE60" s="77"/>
      <c r="AF60" s="77"/>
      <c r="AG60" s="77">
        <v>0.05</v>
      </c>
      <c r="AH60" s="77">
        <v>0.06</v>
      </c>
      <c r="AI60" s="77">
        <v>0.06</v>
      </c>
      <c r="AJ60" s="77">
        <v>0.06</v>
      </c>
      <c r="AK60" s="77">
        <v>0.06</v>
      </c>
      <c r="AL60" s="77">
        <v>4.8499999999999995E-2</v>
      </c>
      <c r="AM60" s="77">
        <v>4.8499999999999995E-2</v>
      </c>
      <c r="AN60" s="77">
        <v>4.3499999999999997E-2</v>
      </c>
      <c r="AO60" s="77">
        <v>4.3499999999999997E-2</v>
      </c>
      <c r="AP60" s="77">
        <v>6.3E-2</v>
      </c>
      <c r="AQ60" s="77">
        <v>6.3E-2</v>
      </c>
      <c r="AR60" s="77">
        <v>6.3E-2</v>
      </c>
      <c r="AS60" s="77">
        <v>6.3E-2</v>
      </c>
      <c r="AT60" s="77">
        <v>6.3E-2</v>
      </c>
      <c r="AU60" s="77">
        <v>8.4000000000000005E-2</v>
      </c>
      <c r="AV60" s="77"/>
      <c r="AW60" s="77"/>
      <c r="AX60" s="77"/>
      <c r="AY60" s="78"/>
      <c r="AZ60" s="77"/>
      <c r="BA60" s="77"/>
      <c r="BB60" s="77"/>
      <c r="BC60" s="77"/>
      <c r="BD60" s="77"/>
      <c r="BE60" s="123"/>
      <c r="BF60" s="114"/>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row>
    <row r="61" spans="1:83" s="92" customFormat="1" x14ac:dyDescent="0.2">
      <c r="A61" s="172"/>
      <c r="B61" s="193"/>
      <c r="C61" s="72">
        <v>1</v>
      </c>
      <c r="D61" s="72">
        <v>2</v>
      </c>
      <c r="E61" s="1">
        <v>0</v>
      </c>
      <c r="F61" s="1">
        <v>1</v>
      </c>
      <c r="G61" s="1">
        <v>1</v>
      </c>
      <c r="H61" s="1">
        <v>1</v>
      </c>
      <c r="I61" s="1">
        <v>0</v>
      </c>
      <c r="J61" s="1">
        <v>0</v>
      </c>
      <c r="K61" s="1">
        <v>0</v>
      </c>
      <c r="L61" s="1">
        <v>0</v>
      </c>
      <c r="M61" s="1">
        <v>0</v>
      </c>
      <c r="N61" s="72">
        <v>67.7</v>
      </c>
      <c r="O61" s="72">
        <v>100</v>
      </c>
      <c r="P61" s="232"/>
      <c r="Q61" s="72"/>
      <c r="R61" s="225"/>
      <c r="S61" s="72">
        <v>100</v>
      </c>
      <c r="T61" s="74">
        <f>AL61</f>
        <v>0.02</v>
      </c>
      <c r="U61" s="72">
        <v>0</v>
      </c>
      <c r="V61" s="72">
        <v>2011</v>
      </c>
      <c r="W61" s="74">
        <f t="shared" si="6"/>
        <v>0.04</v>
      </c>
      <c r="X61" s="75"/>
      <c r="Y61" s="76"/>
      <c r="Z61" s="72">
        <v>2020</v>
      </c>
      <c r="AA61" s="77"/>
      <c r="AB61" s="77"/>
      <c r="AC61" s="77"/>
      <c r="AD61" s="77"/>
      <c r="AE61" s="77"/>
      <c r="AF61" s="77"/>
      <c r="AG61" s="77">
        <v>0</v>
      </c>
      <c r="AH61" s="77">
        <v>0</v>
      </c>
      <c r="AI61" s="77">
        <v>0</v>
      </c>
      <c r="AJ61" s="77">
        <v>0</v>
      </c>
      <c r="AK61" s="77">
        <v>0</v>
      </c>
      <c r="AL61" s="77">
        <v>0.02</v>
      </c>
      <c r="AM61" s="77">
        <v>0.02</v>
      </c>
      <c r="AN61" s="77">
        <v>0.02</v>
      </c>
      <c r="AO61" s="77">
        <v>0.02</v>
      </c>
      <c r="AP61" s="77">
        <v>0.03</v>
      </c>
      <c r="AQ61" s="77">
        <v>0.03</v>
      </c>
      <c r="AR61" s="77">
        <v>0.03</v>
      </c>
      <c r="AS61" s="77">
        <v>0.03</v>
      </c>
      <c r="AT61" s="77">
        <v>0.03</v>
      </c>
      <c r="AU61" s="77">
        <v>0.04</v>
      </c>
      <c r="AV61" s="77"/>
      <c r="AW61" s="77"/>
      <c r="AX61" s="77"/>
      <c r="AY61" s="78"/>
      <c r="AZ61" s="77"/>
      <c r="BA61" s="77"/>
      <c r="BB61" s="77"/>
      <c r="BC61" s="77"/>
      <c r="BD61" s="77"/>
      <c r="BE61" s="123"/>
      <c r="BF61" s="114"/>
      <c r="BG61" s="72"/>
      <c r="BH61" s="72"/>
      <c r="BI61" s="72"/>
      <c r="BJ61" s="72"/>
      <c r="BK61" s="72"/>
      <c r="BL61" s="72"/>
      <c r="BM61" s="72"/>
      <c r="BN61" s="72"/>
      <c r="BO61" s="72"/>
      <c r="BP61" s="72"/>
      <c r="BQ61" s="72"/>
      <c r="BR61" s="72"/>
      <c r="BS61" s="72"/>
      <c r="BT61" s="72"/>
      <c r="BU61" s="72"/>
      <c r="BV61" s="72"/>
      <c r="BW61" s="72"/>
      <c r="BX61" s="72"/>
      <c r="BY61" s="72"/>
      <c r="BZ61" s="72"/>
      <c r="CA61" s="72"/>
      <c r="CB61" s="72"/>
      <c r="CC61" s="72"/>
      <c r="CD61" s="72"/>
      <c r="CE61" s="72"/>
    </row>
    <row r="62" spans="1:83" s="92" customFormat="1" x14ac:dyDescent="0.2">
      <c r="A62" s="172"/>
      <c r="B62" s="193"/>
      <c r="C62" s="72">
        <v>1</v>
      </c>
      <c r="D62" s="72">
        <v>3</v>
      </c>
      <c r="E62" s="1">
        <v>1</v>
      </c>
      <c r="F62" s="1">
        <v>0</v>
      </c>
      <c r="G62" s="1">
        <v>0</v>
      </c>
      <c r="H62" s="1">
        <v>0</v>
      </c>
      <c r="I62" s="1">
        <v>0</v>
      </c>
      <c r="J62" s="1">
        <v>0</v>
      </c>
      <c r="K62" s="1">
        <v>0</v>
      </c>
      <c r="L62" s="1">
        <v>0</v>
      </c>
      <c r="M62" s="1">
        <v>0</v>
      </c>
      <c r="N62" s="72">
        <v>67.7</v>
      </c>
      <c r="O62" s="72">
        <v>100</v>
      </c>
      <c r="P62" s="232"/>
      <c r="Q62" s="72"/>
      <c r="R62" s="225"/>
      <c r="S62" s="72">
        <v>100</v>
      </c>
      <c r="T62" s="74">
        <f>AL62</f>
        <v>0.02</v>
      </c>
      <c r="U62" s="72">
        <v>0</v>
      </c>
      <c r="V62" s="72">
        <v>2011</v>
      </c>
      <c r="W62" s="74">
        <f t="shared" si="6"/>
        <v>0.06</v>
      </c>
      <c r="X62" s="75"/>
      <c r="Y62" s="76"/>
      <c r="Z62" s="72">
        <v>2020</v>
      </c>
      <c r="AA62" s="77"/>
      <c r="AB62" s="77"/>
      <c r="AC62" s="77"/>
      <c r="AD62" s="77"/>
      <c r="AE62" s="77"/>
      <c r="AF62" s="77"/>
      <c r="AG62" s="77">
        <v>0</v>
      </c>
      <c r="AH62" s="77">
        <v>0</v>
      </c>
      <c r="AI62" s="77">
        <v>0</v>
      </c>
      <c r="AJ62" s="77">
        <v>0</v>
      </c>
      <c r="AK62" s="77">
        <v>0</v>
      </c>
      <c r="AL62" s="77">
        <v>0.02</v>
      </c>
      <c r="AM62" s="77">
        <v>0.02</v>
      </c>
      <c r="AN62" s="77">
        <v>0.03</v>
      </c>
      <c r="AO62" s="77">
        <v>0.03</v>
      </c>
      <c r="AP62" s="77">
        <v>4.4999999999999998E-2</v>
      </c>
      <c r="AQ62" s="77">
        <v>4.4999999999999998E-2</v>
      </c>
      <c r="AR62" s="77">
        <v>4.4999999999999998E-2</v>
      </c>
      <c r="AS62" s="77">
        <v>4.4999999999999998E-2</v>
      </c>
      <c r="AT62" s="77">
        <v>4.4999999999999998E-2</v>
      </c>
      <c r="AU62" s="77">
        <v>0.06</v>
      </c>
      <c r="AV62" s="77"/>
      <c r="AW62" s="77"/>
      <c r="AX62" s="77"/>
      <c r="AY62" s="78"/>
      <c r="AZ62" s="77"/>
      <c r="BA62" s="77"/>
      <c r="BB62" s="77"/>
      <c r="BC62" s="77"/>
      <c r="BD62" s="77"/>
      <c r="BE62" s="123"/>
      <c r="BF62" s="114"/>
      <c r="BG62" s="72"/>
      <c r="BH62" s="72"/>
      <c r="BI62" s="72"/>
      <c r="BJ62" s="72"/>
      <c r="BK62" s="72"/>
      <c r="BL62" s="72"/>
      <c r="BM62" s="72"/>
      <c r="BN62" s="72"/>
      <c r="BO62" s="72"/>
      <c r="BP62" s="72"/>
      <c r="BQ62" s="72"/>
      <c r="BR62" s="72"/>
      <c r="BS62" s="72"/>
      <c r="BT62" s="72"/>
      <c r="BU62" s="72"/>
      <c r="BV62" s="72"/>
      <c r="BW62" s="72"/>
      <c r="BX62" s="72"/>
      <c r="BY62" s="72"/>
      <c r="BZ62" s="72"/>
      <c r="CA62" s="72"/>
      <c r="CB62" s="72"/>
      <c r="CC62" s="72"/>
      <c r="CD62" s="72"/>
      <c r="CE62" s="72"/>
    </row>
    <row r="63" spans="1:83" s="92" customFormat="1" x14ac:dyDescent="0.2">
      <c r="A63" s="172"/>
      <c r="B63" s="193"/>
      <c r="C63" s="72">
        <v>1</v>
      </c>
      <c r="D63" s="72">
        <v>4</v>
      </c>
      <c r="E63" s="1">
        <v>0</v>
      </c>
      <c r="F63" s="1">
        <v>0</v>
      </c>
      <c r="G63" s="1">
        <v>0</v>
      </c>
      <c r="H63" s="1">
        <v>0</v>
      </c>
      <c r="I63" s="1">
        <v>1</v>
      </c>
      <c r="J63" s="1">
        <v>1</v>
      </c>
      <c r="K63" s="1">
        <v>1</v>
      </c>
      <c r="L63" s="1">
        <v>1</v>
      </c>
      <c r="M63" s="1">
        <v>0</v>
      </c>
      <c r="N63" s="72">
        <v>67.7</v>
      </c>
      <c r="O63" s="72">
        <v>100</v>
      </c>
      <c r="P63" s="232"/>
      <c r="Q63" s="72"/>
      <c r="R63" s="225"/>
      <c r="S63" s="72">
        <v>100</v>
      </c>
      <c r="T63" s="74">
        <f>AL63</f>
        <v>0.01</v>
      </c>
      <c r="U63" s="72">
        <v>0</v>
      </c>
      <c r="V63" s="72">
        <v>2011</v>
      </c>
      <c r="W63" s="74">
        <f t="shared" si="6"/>
        <v>0.01</v>
      </c>
      <c r="X63" s="75"/>
      <c r="Y63" s="76"/>
      <c r="Z63" s="72">
        <v>2020</v>
      </c>
      <c r="AA63" s="77"/>
      <c r="AB63" s="77"/>
      <c r="AC63" s="77"/>
      <c r="AD63" s="77"/>
      <c r="AE63" s="77"/>
      <c r="AF63" s="77"/>
      <c r="AG63" s="77">
        <v>0</v>
      </c>
      <c r="AH63" s="77">
        <v>0</v>
      </c>
      <c r="AI63" s="77">
        <v>0</v>
      </c>
      <c r="AJ63" s="77">
        <v>0</v>
      </c>
      <c r="AK63" s="77">
        <v>0</v>
      </c>
      <c r="AL63" s="77">
        <v>0.01</v>
      </c>
      <c r="AM63" s="77">
        <v>0.01</v>
      </c>
      <c r="AN63" s="77">
        <v>5.0000000000000001E-3</v>
      </c>
      <c r="AO63" s="77">
        <v>5.0000000000000001E-3</v>
      </c>
      <c r="AP63" s="77">
        <v>7.4999999999999997E-3</v>
      </c>
      <c r="AQ63" s="77">
        <v>7.4999999999999997E-3</v>
      </c>
      <c r="AR63" s="77">
        <v>7.4999999999999997E-2</v>
      </c>
      <c r="AS63" s="77">
        <v>7.4999999999999997E-3</v>
      </c>
      <c r="AT63" s="77">
        <v>7.4999999999999997E-3</v>
      </c>
      <c r="AU63" s="77">
        <v>0.01</v>
      </c>
      <c r="AV63" s="77"/>
      <c r="AW63" s="77"/>
      <c r="AX63" s="77"/>
      <c r="AY63" s="78"/>
      <c r="AZ63" s="77"/>
      <c r="BA63" s="77"/>
      <c r="BB63" s="77"/>
      <c r="BC63" s="77"/>
      <c r="BD63" s="77"/>
      <c r="BE63" s="123"/>
      <c r="BF63" s="114"/>
      <c r="BG63" s="72"/>
      <c r="BH63" s="72"/>
      <c r="BI63" s="72"/>
      <c r="BJ63" s="72"/>
      <c r="BK63" s="72"/>
      <c r="BL63" s="72"/>
      <c r="BM63" s="72"/>
      <c r="BN63" s="72"/>
      <c r="BO63" s="72"/>
      <c r="BP63" s="72"/>
      <c r="BQ63" s="72"/>
      <c r="BR63" s="72"/>
      <c r="BS63" s="72"/>
      <c r="BT63" s="72"/>
      <c r="BU63" s="72"/>
      <c r="BV63" s="72"/>
      <c r="BW63" s="72"/>
      <c r="BX63" s="72"/>
      <c r="BY63" s="72"/>
      <c r="BZ63" s="72"/>
      <c r="CA63" s="72"/>
      <c r="CB63" s="72"/>
      <c r="CC63" s="72"/>
      <c r="CD63" s="72"/>
      <c r="CE63" s="72"/>
    </row>
    <row r="64" spans="1:83" s="92" customFormat="1" x14ac:dyDescent="0.2">
      <c r="A64" s="172"/>
      <c r="B64" s="193"/>
      <c r="C64" s="72">
        <v>1</v>
      </c>
      <c r="D64" s="72">
        <v>5</v>
      </c>
      <c r="E64" s="1">
        <v>1</v>
      </c>
      <c r="F64" s="1">
        <v>0</v>
      </c>
      <c r="G64" s="1">
        <v>1</v>
      </c>
      <c r="H64" s="1">
        <v>0</v>
      </c>
      <c r="I64" s="1">
        <v>0</v>
      </c>
      <c r="J64" s="1">
        <v>0</v>
      </c>
      <c r="K64" s="1">
        <v>0</v>
      </c>
      <c r="L64" s="1">
        <v>0</v>
      </c>
      <c r="M64" s="1">
        <v>0</v>
      </c>
      <c r="N64" s="72">
        <v>67.7</v>
      </c>
      <c r="O64" s="72">
        <v>100</v>
      </c>
      <c r="P64" s="232"/>
      <c r="Q64" s="72"/>
      <c r="R64" s="225"/>
      <c r="S64" s="72">
        <v>100</v>
      </c>
      <c r="T64" s="74">
        <f>AL64</f>
        <v>1.5E-3</v>
      </c>
      <c r="U64" s="72">
        <v>0</v>
      </c>
      <c r="V64" s="72">
        <v>2011</v>
      </c>
      <c r="W64" s="74">
        <f t="shared" si="6"/>
        <v>6.0000000000000001E-3</v>
      </c>
      <c r="X64" s="75"/>
      <c r="Y64" s="76">
        <v>6.0000000000000001E-3</v>
      </c>
      <c r="Z64" s="72">
        <v>2020</v>
      </c>
      <c r="AA64" s="77"/>
      <c r="AB64" s="77"/>
      <c r="AC64" s="77"/>
      <c r="AD64" s="77"/>
      <c r="AE64" s="77"/>
      <c r="AF64" s="77"/>
      <c r="AG64" s="77">
        <v>0</v>
      </c>
      <c r="AH64" s="77">
        <v>0</v>
      </c>
      <c r="AI64" s="77">
        <v>0</v>
      </c>
      <c r="AJ64" s="77">
        <v>0</v>
      </c>
      <c r="AK64" s="77">
        <v>0</v>
      </c>
      <c r="AL64" s="77">
        <v>1.5E-3</v>
      </c>
      <c r="AM64" s="77">
        <v>1.5E-3</v>
      </c>
      <c r="AN64" s="77">
        <v>1.5E-3</v>
      </c>
      <c r="AO64" s="77">
        <v>1.5E-3</v>
      </c>
      <c r="AP64" s="77">
        <v>4.4999999999999997E-3</v>
      </c>
      <c r="AQ64" s="77">
        <v>4.4999999999999997E-3</v>
      </c>
      <c r="AR64" s="77">
        <v>4.4999999999999997E-3</v>
      </c>
      <c r="AS64" s="77">
        <v>4.4999999999999997E-3</v>
      </c>
      <c r="AT64" s="77">
        <v>4.4999999999999997E-3</v>
      </c>
      <c r="AU64" s="77">
        <v>6.0000000000000001E-3</v>
      </c>
      <c r="AV64" s="77"/>
      <c r="AW64" s="77"/>
      <c r="AX64" s="77"/>
      <c r="AY64" s="78"/>
      <c r="AZ64" s="77"/>
      <c r="BA64" s="77"/>
      <c r="BB64" s="77"/>
      <c r="BC64" s="77"/>
      <c r="BD64" s="77"/>
      <c r="BE64" s="123"/>
      <c r="BF64" s="114"/>
      <c r="BG64" s="72"/>
      <c r="BH64" s="72"/>
      <c r="BI64" s="72"/>
      <c r="BJ64" s="72"/>
      <c r="BK64" s="72"/>
      <c r="BL64" s="72"/>
      <c r="BM64" s="72"/>
      <c r="BN64" s="72"/>
      <c r="BO64" s="72"/>
      <c r="BP64" s="72"/>
      <c r="BQ64" s="72"/>
      <c r="BR64" s="72"/>
      <c r="BS64" s="72"/>
      <c r="BT64" s="72"/>
      <c r="BU64" s="72"/>
      <c r="BV64" s="72"/>
      <c r="BW64" s="72"/>
      <c r="BX64" s="72"/>
      <c r="BY64" s="72"/>
      <c r="BZ64" s="72"/>
      <c r="CA64" s="72"/>
      <c r="CB64" s="72"/>
      <c r="CC64" s="72"/>
      <c r="CD64" s="72"/>
      <c r="CE64" s="72"/>
    </row>
    <row r="65" spans="1:84" s="92" customFormat="1" x14ac:dyDescent="0.2">
      <c r="A65" s="173"/>
      <c r="B65" s="194"/>
      <c r="C65" s="72">
        <v>2</v>
      </c>
      <c r="D65" s="72">
        <v>1</v>
      </c>
      <c r="E65" s="1">
        <v>1</v>
      </c>
      <c r="F65" s="1">
        <v>1</v>
      </c>
      <c r="G65" s="1">
        <v>1</v>
      </c>
      <c r="H65" s="1">
        <v>1</v>
      </c>
      <c r="I65" s="1">
        <v>1</v>
      </c>
      <c r="J65" s="1">
        <v>1</v>
      </c>
      <c r="K65" s="1">
        <v>1</v>
      </c>
      <c r="L65" s="1">
        <v>1</v>
      </c>
      <c r="M65" s="1">
        <v>0</v>
      </c>
      <c r="N65" s="72">
        <v>20.8</v>
      </c>
      <c r="O65" s="72">
        <v>100</v>
      </c>
      <c r="P65" s="158">
        <v>37986</v>
      </c>
      <c r="Q65" s="72"/>
      <c r="R65" s="221"/>
      <c r="S65" s="72">
        <v>100</v>
      </c>
      <c r="T65" s="74">
        <f>AP65</f>
        <v>0.05</v>
      </c>
      <c r="U65" s="72">
        <v>0</v>
      </c>
      <c r="V65" s="72">
        <v>2015</v>
      </c>
      <c r="W65" s="74">
        <f t="shared" si="6"/>
        <v>0.1</v>
      </c>
      <c r="X65" s="75"/>
      <c r="Y65" s="76"/>
      <c r="Z65" s="72">
        <v>2020</v>
      </c>
      <c r="AA65" s="77"/>
      <c r="AB65" s="77"/>
      <c r="AC65" s="77"/>
      <c r="AD65" s="77"/>
      <c r="AE65" s="77"/>
      <c r="AF65" s="77"/>
      <c r="AG65" s="77">
        <v>0</v>
      </c>
      <c r="AH65" s="77">
        <v>0</v>
      </c>
      <c r="AI65" s="77">
        <v>0</v>
      </c>
      <c r="AJ65" s="77">
        <v>0</v>
      </c>
      <c r="AK65" s="77">
        <v>0</v>
      </c>
      <c r="AL65" s="77">
        <v>0</v>
      </c>
      <c r="AM65" s="77">
        <v>0</v>
      </c>
      <c r="AN65" s="77">
        <v>0</v>
      </c>
      <c r="AO65" s="77">
        <v>0</v>
      </c>
      <c r="AP65" s="77">
        <v>0.05</v>
      </c>
      <c r="AQ65" s="77">
        <v>0.06</v>
      </c>
      <c r="AR65" s="77">
        <v>7.0000000000000007E-2</v>
      </c>
      <c r="AS65" s="77">
        <v>0.08</v>
      </c>
      <c r="AT65" s="77">
        <v>0.09</v>
      </c>
      <c r="AU65" s="77">
        <v>0.1</v>
      </c>
      <c r="AV65" s="77"/>
      <c r="AW65" s="77"/>
      <c r="AX65" s="77"/>
      <c r="AY65" s="78"/>
      <c r="AZ65" s="77"/>
      <c r="BA65" s="77"/>
      <c r="BB65" s="77"/>
      <c r="BC65" s="77"/>
      <c r="BD65" s="77"/>
      <c r="BE65" s="123"/>
      <c r="BF65" s="114"/>
      <c r="BG65" s="72"/>
      <c r="BH65" s="72"/>
      <c r="BI65" s="72"/>
      <c r="BJ65" s="72"/>
      <c r="BK65" s="72"/>
      <c r="BL65" s="72"/>
      <c r="BM65" s="72"/>
      <c r="BN65" s="72"/>
      <c r="BO65" s="72"/>
      <c r="BP65" s="72"/>
      <c r="BQ65" s="72"/>
      <c r="BR65" s="72"/>
      <c r="BS65" s="72"/>
      <c r="BT65" s="72"/>
      <c r="BU65" s="72"/>
      <c r="BV65" s="72"/>
      <c r="BW65" s="72"/>
      <c r="BX65" s="72"/>
      <c r="BY65" s="72"/>
      <c r="BZ65" s="72"/>
      <c r="CA65" s="72"/>
      <c r="CB65" s="72"/>
      <c r="CC65" s="72"/>
      <c r="CD65" s="72"/>
      <c r="CE65" s="72"/>
    </row>
    <row r="66" spans="1:84" s="5" customFormat="1" x14ac:dyDescent="0.2">
      <c r="A66" s="180" t="s">
        <v>7</v>
      </c>
      <c r="B66" s="185" t="s">
        <v>91</v>
      </c>
      <c r="C66" s="3">
        <v>1</v>
      </c>
      <c r="D66" s="3">
        <v>1</v>
      </c>
      <c r="E66" s="3">
        <v>1</v>
      </c>
      <c r="F66" s="3">
        <v>0</v>
      </c>
      <c r="G66" s="3">
        <v>0</v>
      </c>
      <c r="H66" s="3">
        <v>1</v>
      </c>
      <c r="I66" s="3">
        <v>1</v>
      </c>
      <c r="J66" s="3">
        <v>1</v>
      </c>
      <c r="K66" s="3">
        <v>0</v>
      </c>
      <c r="L66" s="3">
        <v>1</v>
      </c>
      <c r="M66" s="3">
        <v>1</v>
      </c>
      <c r="N66" s="3">
        <v>84.7</v>
      </c>
      <c r="O66" s="3">
        <v>0</v>
      </c>
      <c r="P66" s="268">
        <v>36160</v>
      </c>
      <c r="Q66" s="3"/>
      <c r="R66" s="234" t="s">
        <v>64</v>
      </c>
      <c r="S66" s="3">
        <v>100</v>
      </c>
      <c r="T66" s="10">
        <f>AG66</f>
        <v>4.2505033455157437E-3</v>
      </c>
      <c r="U66" s="3">
        <v>0</v>
      </c>
      <c r="V66" s="3">
        <v>2006</v>
      </c>
      <c r="W66" s="10">
        <f>AP66</f>
        <v>7.6012034339958359E-2</v>
      </c>
      <c r="X66" s="63"/>
      <c r="Y66" s="8"/>
      <c r="Z66" s="3">
        <v>2015</v>
      </c>
      <c r="AA66" s="4"/>
      <c r="AB66" s="4"/>
      <c r="AC66" s="4"/>
      <c r="AD66" s="4">
        <v>0</v>
      </c>
      <c r="AE66" s="4">
        <v>0</v>
      </c>
      <c r="AF66" s="4">
        <v>0</v>
      </c>
      <c r="AG66" s="146">
        <v>4.2505033455157437E-3</v>
      </c>
      <c r="AH66" s="146">
        <v>4.2233132938853252E-3</v>
      </c>
      <c r="AI66" s="146">
        <v>5.9271882609958871E-3</v>
      </c>
      <c r="AJ66" s="146">
        <v>2.1435968973343912E-2</v>
      </c>
      <c r="AK66" s="146">
        <v>2.1203665777240092E-2</v>
      </c>
      <c r="AL66" s="146">
        <v>3.1890683407454073E-2</v>
      </c>
      <c r="AM66" s="146">
        <v>4.2707401493529785E-2</v>
      </c>
      <c r="AN66" s="146">
        <v>5.262681632187733E-2</v>
      </c>
      <c r="AO66" s="146">
        <v>6.4174533687883173E-2</v>
      </c>
      <c r="AP66" s="146">
        <v>7.6012034339958359E-2</v>
      </c>
      <c r="AQ66" s="4"/>
      <c r="AR66" s="4"/>
      <c r="AS66" s="4"/>
      <c r="AT66" s="4"/>
      <c r="AU66" s="4"/>
      <c r="AV66" s="4"/>
      <c r="AW66" s="4"/>
      <c r="AX66" s="4"/>
      <c r="AY66" s="42"/>
      <c r="AZ66" s="4"/>
      <c r="BA66" s="4"/>
      <c r="BB66" s="4"/>
      <c r="BC66" s="4"/>
      <c r="BD66" s="4"/>
      <c r="BE66" s="70"/>
      <c r="BF66" s="71"/>
      <c r="BG66" s="3"/>
      <c r="BH66" s="3"/>
      <c r="BI66" s="3"/>
      <c r="BJ66" s="3"/>
      <c r="BK66" s="3"/>
      <c r="BL66" s="3"/>
      <c r="BM66" s="3"/>
      <c r="BN66" s="3"/>
      <c r="BO66" s="3"/>
      <c r="BP66" s="3"/>
      <c r="BQ66" s="3"/>
      <c r="BR66" s="3"/>
      <c r="BS66" s="3"/>
      <c r="BT66" s="3"/>
      <c r="BU66" s="3"/>
      <c r="BV66" s="3"/>
      <c r="BW66" s="3"/>
      <c r="BX66" s="3"/>
      <c r="BY66" s="3"/>
      <c r="BZ66" s="3"/>
      <c r="CA66" s="3"/>
      <c r="CB66" s="3"/>
      <c r="CC66" s="3"/>
      <c r="CD66" s="3"/>
      <c r="CE66" s="3"/>
    </row>
    <row r="67" spans="1:84" s="5" customFormat="1" x14ac:dyDescent="0.2">
      <c r="A67" s="182"/>
      <c r="B67" s="191"/>
      <c r="C67" s="3">
        <v>1</v>
      </c>
      <c r="D67" s="3">
        <v>2</v>
      </c>
      <c r="E67" s="3">
        <v>1</v>
      </c>
      <c r="F67" s="3">
        <v>0</v>
      </c>
      <c r="G67" s="3">
        <v>1</v>
      </c>
      <c r="H67" s="3">
        <v>0</v>
      </c>
      <c r="I67" s="3">
        <v>0</v>
      </c>
      <c r="J67" s="3">
        <v>0</v>
      </c>
      <c r="K67" s="3">
        <v>0</v>
      </c>
      <c r="L67" s="3">
        <v>0</v>
      </c>
      <c r="M67" s="3">
        <v>0</v>
      </c>
      <c r="N67" s="3">
        <v>84.7</v>
      </c>
      <c r="O67" s="3">
        <v>0</v>
      </c>
      <c r="P67" s="235"/>
      <c r="Q67" s="3"/>
      <c r="R67" s="235"/>
      <c r="S67" s="3">
        <v>100</v>
      </c>
      <c r="T67" s="10">
        <f>AH67</f>
        <v>2.3237787259493714E-4</v>
      </c>
      <c r="U67" s="3">
        <v>0</v>
      </c>
      <c r="V67" s="3">
        <v>2007</v>
      </c>
      <c r="W67" s="10">
        <f>AP67</f>
        <v>4.8478506941338831E-3</v>
      </c>
      <c r="X67" s="63"/>
      <c r="Y67" s="8">
        <f>AP67</f>
        <v>4.8478506941338831E-3</v>
      </c>
      <c r="Z67" s="3">
        <v>2015</v>
      </c>
      <c r="AA67" s="4"/>
      <c r="AB67" s="4"/>
      <c r="AC67" s="4"/>
      <c r="AD67" s="4">
        <v>0</v>
      </c>
      <c r="AE67" s="4">
        <v>0</v>
      </c>
      <c r="AF67" s="4">
        <v>0</v>
      </c>
      <c r="AG67" s="4">
        <v>0</v>
      </c>
      <c r="AH67" s="147">
        <v>2.3237787259493714E-4</v>
      </c>
      <c r="AI67" s="147">
        <v>4.6200253970229413E-4</v>
      </c>
      <c r="AJ67" s="147">
        <v>7.8771463742558726E-4</v>
      </c>
      <c r="AK67" s="147">
        <v>1.3525721999581354E-3</v>
      </c>
      <c r="AL67" s="147">
        <v>2.0134104790685086E-3</v>
      </c>
      <c r="AM67" s="147">
        <v>2.6968791346033711E-3</v>
      </c>
      <c r="AN67" s="147">
        <v>3.3907924496670459E-3</v>
      </c>
      <c r="AO67" s="147">
        <v>4.1103256071274002E-3</v>
      </c>
      <c r="AP67" s="147">
        <v>4.8478506941338831E-3</v>
      </c>
      <c r="AQ67" s="4"/>
      <c r="AR67" s="4"/>
      <c r="AS67" s="4"/>
      <c r="AT67" s="4"/>
      <c r="AU67" s="4"/>
      <c r="AV67" s="4"/>
      <c r="AW67" s="4"/>
      <c r="AX67" s="4"/>
      <c r="AY67" s="42"/>
      <c r="AZ67" s="4"/>
      <c r="BA67" s="4"/>
      <c r="BB67" s="4"/>
      <c r="BC67" s="4"/>
      <c r="BD67" s="4"/>
      <c r="BE67" s="70"/>
      <c r="BF67" s="71"/>
      <c r="BG67" s="3"/>
      <c r="BH67" s="3"/>
      <c r="BI67" s="3"/>
      <c r="BJ67" s="3"/>
      <c r="BK67" s="3"/>
      <c r="BL67" s="3"/>
      <c r="BM67" s="3"/>
      <c r="BN67" s="3"/>
      <c r="BO67" s="3"/>
      <c r="BP67" s="3"/>
      <c r="BQ67" s="3"/>
      <c r="BR67" s="3"/>
      <c r="BS67" s="3"/>
      <c r="BT67" s="3"/>
      <c r="BU67" s="3"/>
      <c r="BV67" s="3"/>
      <c r="BW67" s="3"/>
      <c r="BX67" s="3"/>
      <c r="BY67" s="3"/>
      <c r="BZ67" s="3"/>
      <c r="CA67" s="3"/>
      <c r="CB67" s="3"/>
      <c r="CC67" s="3"/>
      <c r="CD67" s="3"/>
      <c r="CE67" s="3"/>
    </row>
    <row r="68" spans="1:84" s="5" customFormat="1" x14ac:dyDescent="0.2">
      <c r="A68" s="181"/>
      <c r="B68" s="186"/>
      <c r="C68" s="3">
        <v>1</v>
      </c>
      <c r="D68" s="3">
        <v>3</v>
      </c>
      <c r="E68" s="3">
        <v>1</v>
      </c>
      <c r="F68" s="3">
        <v>0</v>
      </c>
      <c r="G68" s="3">
        <v>0</v>
      </c>
      <c r="H68" s="3">
        <v>0</v>
      </c>
      <c r="I68" s="3">
        <v>1</v>
      </c>
      <c r="J68" s="3">
        <v>1</v>
      </c>
      <c r="K68" s="3">
        <v>0</v>
      </c>
      <c r="L68" s="3">
        <v>1</v>
      </c>
      <c r="M68" s="3">
        <v>0</v>
      </c>
      <c r="N68" s="3">
        <v>84.7</v>
      </c>
      <c r="O68" s="3">
        <v>100</v>
      </c>
      <c r="P68" s="223"/>
      <c r="Q68" s="3"/>
      <c r="R68" s="223"/>
      <c r="S68" s="3">
        <v>100</v>
      </c>
      <c r="T68" s="10">
        <f>AD68</f>
        <v>0.19751988760418446</v>
      </c>
      <c r="U68" s="3">
        <v>0</v>
      </c>
      <c r="V68" s="3">
        <v>2003</v>
      </c>
      <c r="W68" s="10">
        <f>AP68</f>
        <v>0.20704443933332572</v>
      </c>
      <c r="X68" s="63"/>
      <c r="Y68" s="8"/>
      <c r="Z68" s="3">
        <v>2015</v>
      </c>
      <c r="AA68" s="4"/>
      <c r="AB68" s="4"/>
      <c r="AC68" s="4"/>
      <c r="AD68" s="149">
        <v>0.19751988760418446</v>
      </c>
      <c r="AE68" s="149">
        <v>0.19642045177921616</v>
      </c>
      <c r="AF68" s="149">
        <v>0.18830551767857998</v>
      </c>
      <c r="AG68" s="149">
        <v>0.19418295860377099</v>
      </c>
      <c r="AH68" s="149">
        <v>0.19398353273415084</v>
      </c>
      <c r="AI68" s="149">
        <v>0.19269090731388716</v>
      </c>
      <c r="AJ68" s="149">
        <v>0.1945234540084021</v>
      </c>
      <c r="AK68" s="149">
        <v>0.19680417954278684</v>
      </c>
      <c r="AL68" s="149">
        <v>0.19810669522127067</v>
      </c>
      <c r="AM68" s="149">
        <v>0.20017328545782334</v>
      </c>
      <c r="AN68" s="149">
        <v>0.20218131951023205</v>
      </c>
      <c r="AO68" s="149">
        <v>0.20459319044328769</v>
      </c>
      <c r="AP68" s="149">
        <v>0.20704443933332572</v>
      </c>
      <c r="AQ68" s="4"/>
      <c r="AR68" s="4"/>
      <c r="AS68" s="4"/>
      <c r="AT68" s="4"/>
      <c r="AU68" s="4"/>
      <c r="AV68" s="4"/>
      <c r="AW68" s="4"/>
      <c r="AX68" s="4"/>
      <c r="AY68" s="42"/>
      <c r="AZ68" s="4"/>
      <c r="BA68" s="4"/>
      <c r="BB68" s="4"/>
      <c r="BC68" s="4"/>
      <c r="BD68" s="4"/>
      <c r="BE68" s="70"/>
      <c r="BF68" s="71"/>
      <c r="BG68" s="3"/>
      <c r="BH68" s="3"/>
      <c r="BI68" s="3"/>
      <c r="BJ68" s="3"/>
      <c r="BK68" s="3"/>
      <c r="BL68" s="3"/>
      <c r="BM68" s="3"/>
      <c r="BN68" s="3"/>
      <c r="BO68" s="3"/>
      <c r="BP68" s="3"/>
      <c r="BQ68" s="3"/>
      <c r="BR68" s="3"/>
      <c r="BS68" s="3"/>
      <c r="BT68" s="3"/>
      <c r="BU68" s="3"/>
      <c r="BV68" s="3"/>
      <c r="BW68" s="3"/>
      <c r="BX68" s="3"/>
      <c r="BY68" s="3"/>
      <c r="BZ68" s="3"/>
      <c r="CA68" s="3"/>
      <c r="CB68" s="3"/>
      <c r="CC68" s="3"/>
      <c r="CD68" s="3"/>
      <c r="CE68" s="3"/>
    </row>
    <row r="69" spans="1:84" s="92" customFormat="1" x14ac:dyDescent="0.2">
      <c r="A69" s="171" t="s">
        <v>8</v>
      </c>
      <c r="B69" s="192" t="s">
        <v>101</v>
      </c>
      <c r="C69" s="72">
        <v>1</v>
      </c>
      <c r="D69" s="72">
        <v>1</v>
      </c>
      <c r="E69" s="1">
        <v>1</v>
      </c>
      <c r="F69" s="1">
        <v>1</v>
      </c>
      <c r="G69" s="1">
        <v>1</v>
      </c>
      <c r="H69" s="1">
        <v>1</v>
      </c>
      <c r="I69" s="1">
        <v>1</v>
      </c>
      <c r="J69" s="1">
        <v>0</v>
      </c>
      <c r="K69" s="1">
        <v>1</v>
      </c>
      <c r="L69" s="1">
        <v>1</v>
      </c>
      <c r="M69" s="1">
        <v>1</v>
      </c>
      <c r="N69" s="72">
        <v>75.2</v>
      </c>
      <c r="O69" s="72">
        <v>0</v>
      </c>
      <c r="P69" s="220">
        <v>37621</v>
      </c>
      <c r="Q69" s="72"/>
      <c r="R69" s="224" t="s">
        <v>64</v>
      </c>
      <c r="S69" s="72">
        <v>100</v>
      </c>
      <c r="T69" s="74">
        <f>AM69</f>
        <v>2.93E-2</v>
      </c>
      <c r="U69" s="72">
        <v>0</v>
      </c>
      <c r="V69" s="72">
        <v>2012</v>
      </c>
      <c r="W69" s="74">
        <f>AV69</f>
        <v>0.11534333180080079</v>
      </c>
      <c r="X69" s="75"/>
      <c r="Y69" s="76"/>
      <c r="Z69" s="72">
        <v>2021</v>
      </c>
      <c r="AA69" s="77"/>
      <c r="AB69" s="77"/>
      <c r="AC69" s="77"/>
      <c r="AD69" s="77"/>
      <c r="AE69" s="77"/>
      <c r="AF69" s="77"/>
      <c r="AG69" s="77"/>
      <c r="AH69" s="77"/>
      <c r="AI69" s="77"/>
      <c r="AJ69" s="77"/>
      <c r="AK69" s="169"/>
      <c r="AL69" s="169"/>
      <c r="AM69" s="168">
        <v>2.93E-2</v>
      </c>
      <c r="AN69" s="168">
        <v>2.7383017401838239E-2</v>
      </c>
      <c r="AO69" s="168">
        <v>2.3669751263321347E-2</v>
      </c>
      <c r="AP69" s="168">
        <v>5.096338918450162E-2</v>
      </c>
      <c r="AQ69" s="168">
        <v>5.1064019268498247E-2</v>
      </c>
      <c r="AR69" s="168">
        <v>5.1163025647873131E-2</v>
      </c>
      <c r="AS69" s="168">
        <v>9.006043452171697E-2</v>
      </c>
      <c r="AT69" s="168">
        <v>9.0156271666388205E-2</v>
      </c>
      <c r="AU69" s="168">
        <v>9.0250562442333926E-2</v>
      </c>
      <c r="AV69" s="168">
        <v>0.11534333180080079</v>
      </c>
      <c r="AW69" s="77"/>
      <c r="AX69" s="77"/>
      <c r="AY69" s="78"/>
      <c r="AZ69" s="77"/>
      <c r="BA69" s="77"/>
      <c r="BB69" s="77"/>
      <c r="BC69" s="77"/>
      <c r="BD69" s="77"/>
      <c r="BE69" s="123"/>
      <c r="BF69" s="114"/>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row>
    <row r="70" spans="1:84" s="92" customFormat="1" x14ac:dyDescent="0.2">
      <c r="A70" s="172"/>
      <c r="B70" s="193"/>
      <c r="C70" s="72">
        <v>1</v>
      </c>
      <c r="D70" s="72">
        <v>2</v>
      </c>
      <c r="E70" s="1">
        <v>0</v>
      </c>
      <c r="F70" s="1">
        <v>1</v>
      </c>
      <c r="G70" s="1">
        <v>1</v>
      </c>
      <c r="H70" s="1">
        <v>1</v>
      </c>
      <c r="I70" s="1">
        <v>0</v>
      </c>
      <c r="J70" s="1">
        <v>0</v>
      </c>
      <c r="K70" s="1">
        <v>0</v>
      </c>
      <c r="L70" s="1">
        <v>0</v>
      </c>
      <c r="M70" s="1">
        <v>0</v>
      </c>
      <c r="N70" s="72">
        <v>75.2</v>
      </c>
      <c r="O70" s="72">
        <v>0</v>
      </c>
      <c r="P70" s="225"/>
      <c r="Q70" s="72"/>
      <c r="R70" s="225"/>
      <c r="S70" s="72">
        <v>100</v>
      </c>
      <c r="T70" s="74">
        <f>AK70</f>
        <v>2.0000000000000001E-4</v>
      </c>
      <c r="U70" s="72">
        <v>0</v>
      </c>
      <c r="V70" s="72">
        <v>2010</v>
      </c>
      <c r="W70" s="74">
        <f t="shared" ref="W70:W74" si="7">AV70</f>
        <v>2E-3</v>
      </c>
      <c r="X70" s="75"/>
      <c r="Y70" s="76"/>
      <c r="Z70" s="72">
        <v>2021</v>
      </c>
      <c r="AA70" s="77"/>
      <c r="AB70" s="77"/>
      <c r="AC70" s="77"/>
      <c r="AD70" s="77"/>
      <c r="AE70" s="77"/>
      <c r="AF70" s="77"/>
      <c r="AG70" s="77"/>
      <c r="AH70" s="77"/>
      <c r="AI70" s="77"/>
      <c r="AJ70" s="77"/>
      <c r="AK70" s="169">
        <v>2.0000000000000001E-4</v>
      </c>
      <c r="AL70" s="169">
        <v>2.0000000000000001E-4</v>
      </c>
      <c r="AM70" s="169">
        <v>6.9999999999999999E-4</v>
      </c>
      <c r="AN70" s="169">
        <v>6.9999999999999999E-4</v>
      </c>
      <c r="AO70" s="169">
        <v>6.9999999999999999E-4</v>
      </c>
      <c r="AP70" s="169">
        <v>1.4E-3</v>
      </c>
      <c r="AQ70" s="169">
        <v>1.4E-3</v>
      </c>
      <c r="AR70" s="169">
        <v>1.4E-3</v>
      </c>
      <c r="AS70" s="169">
        <v>2E-3</v>
      </c>
      <c r="AT70" s="169">
        <v>2E-3</v>
      </c>
      <c r="AU70" s="169">
        <v>2E-3</v>
      </c>
      <c r="AV70" s="169">
        <v>2E-3</v>
      </c>
      <c r="AW70" s="77"/>
      <c r="AX70" s="77"/>
      <c r="AY70" s="78"/>
      <c r="AZ70" s="77"/>
      <c r="BA70" s="77"/>
      <c r="BB70" s="77"/>
      <c r="BC70" s="77"/>
      <c r="BD70" s="77"/>
      <c r="BE70" s="123"/>
      <c r="BF70" s="114"/>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row>
    <row r="71" spans="1:84" s="92" customFormat="1" x14ac:dyDescent="0.2">
      <c r="A71" s="172"/>
      <c r="B71" s="193"/>
      <c r="C71" s="72">
        <v>1</v>
      </c>
      <c r="D71" s="72">
        <v>3</v>
      </c>
      <c r="E71" s="1">
        <v>0</v>
      </c>
      <c r="F71" s="1">
        <v>0</v>
      </c>
      <c r="G71" s="1">
        <v>0</v>
      </c>
      <c r="H71" s="1">
        <v>0</v>
      </c>
      <c r="I71" s="1">
        <v>0</v>
      </c>
      <c r="J71" s="1">
        <v>0</v>
      </c>
      <c r="K71" s="1">
        <v>0</v>
      </c>
      <c r="L71" s="1">
        <v>0</v>
      </c>
      <c r="M71" s="1">
        <v>0</v>
      </c>
      <c r="N71" s="72">
        <v>75.2</v>
      </c>
      <c r="O71" s="72">
        <v>0</v>
      </c>
      <c r="P71" s="225"/>
      <c r="Q71" s="72"/>
      <c r="R71" s="225"/>
      <c r="S71" s="72">
        <v>100</v>
      </c>
      <c r="T71" s="74">
        <f>AN71</f>
        <v>6.9999999999999999E-4</v>
      </c>
      <c r="U71" s="72">
        <v>0</v>
      </c>
      <c r="V71" s="72">
        <v>2013</v>
      </c>
      <c r="W71" s="74">
        <f t="shared" si="7"/>
        <v>2E-3</v>
      </c>
      <c r="X71" s="75"/>
      <c r="Y71" s="76"/>
      <c r="Z71" s="72">
        <v>2021</v>
      </c>
      <c r="AA71" s="77"/>
      <c r="AB71" s="77"/>
      <c r="AC71" s="77"/>
      <c r="AD71" s="77"/>
      <c r="AE71" s="77"/>
      <c r="AF71" s="77"/>
      <c r="AG71" s="77"/>
      <c r="AH71" s="77"/>
      <c r="AI71" s="77"/>
      <c r="AJ71" s="77"/>
      <c r="AK71" s="169"/>
      <c r="AL71" s="169"/>
      <c r="AM71" s="169">
        <v>0</v>
      </c>
      <c r="AN71" s="169">
        <v>6.9999999999999999E-4</v>
      </c>
      <c r="AO71" s="169">
        <v>6.9999999999999999E-4</v>
      </c>
      <c r="AP71" s="169">
        <v>1.4E-3</v>
      </c>
      <c r="AQ71" s="169">
        <v>1.4E-3</v>
      </c>
      <c r="AR71" s="169">
        <v>1.4E-3</v>
      </c>
      <c r="AS71" s="169">
        <v>2E-3</v>
      </c>
      <c r="AT71" s="169">
        <v>2E-3</v>
      </c>
      <c r="AU71" s="169">
        <v>2E-3</v>
      </c>
      <c r="AV71" s="169">
        <v>2E-3</v>
      </c>
      <c r="AW71" s="77"/>
      <c r="AX71" s="77"/>
      <c r="AY71" s="78"/>
      <c r="AZ71" s="77"/>
      <c r="BA71" s="77"/>
      <c r="BB71" s="77"/>
      <c r="BC71" s="77"/>
      <c r="BD71" s="77"/>
      <c r="BE71" s="123"/>
      <c r="BF71" s="114"/>
      <c r="BG71" s="72"/>
      <c r="BH71" s="72"/>
      <c r="BI71" s="72"/>
      <c r="BJ71" s="72"/>
      <c r="BK71" s="72"/>
      <c r="BL71" s="72"/>
      <c r="BM71" s="72"/>
      <c r="BN71" s="72"/>
      <c r="BO71" s="72"/>
      <c r="BP71" s="72"/>
      <c r="BQ71" s="72"/>
      <c r="BR71" s="72"/>
      <c r="BS71" s="72"/>
      <c r="BT71" s="72"/>
      <c r="BU71" s="72"/>
      <c r="BV71" s="72"/>
      <c r="BW71" s="72"/>
      <c r="BX71" s="72"/>
      <c r="BY71" s="72"/>
      <c r="BZ71" s="72"/>
      <c r="CA71" s="72"/>
      <c r="CB71" s="72"/>
      <c r="CC71" s="72"/>
      <c r="CD71" s="72"/>
      <c r="CE71" s="72"/>
    </row>
    <row r="72" spans="1:84" s="92" customFormat="1" x14ac:dyDescent="0.2">
      <c r="A72" s="172"/>
      <c r="B72" s="193"/>
      <c r="C72" s="72">
        <v>1</v>
      </c>
      <c r="D72" s="72">
        <v>4</v>
      </c>
      <c r="E72" s="1">
        <v>0</v>
      </c>
      <c r="F72" s="1">
        <v>0</v>
      </c>
      <c r="G72" s="1">
        <v>0</v>
      </c>
      <c r="H72" s="1">
        <v>0</v>
      </c>
      <c r="I72" s="1">
        <v>0</v>
      </c>
      <c r="J72" s="1">
        <v>0</v>
      </c>
      <c r="K72" s="1">
        <v>0</v>
      </c>
      <c r="L72" s="1">
        <v>0</v>
      </c>
      <c r="M72" s="1">
        <v>0</v>
      </c>
      <c r="N72" s="72">
        <v>75.2</v>
      </c>
      <c r="O72" s="72">
        <v>0</v>
      </c>
      <c r="P72" s="225"/>
      <c r="Q72" s="72"/>
      <c r="R72" s="225"/>
      <c r="S72" s="72">
        <v>100</v>
      </c>
      <c r="T72" s="74">
        <f>AN72</f>
        <v>1.2169825981617583E-3</v>
      </c>
      <c r="U72" s="72">
        <v>0</v>
      </c>
      <c r="V72" s="72">
        <v>2013</v>
      </c>
      <c r="W72" s="74">
        <f>AV72</f>
        <v>5.656668199199205E-3</v>
      </c>
      <c r="X72" s="75"/>
      <c r="Y72" s="76"/>
      <c r="Z72" s="72">
        <v>2021</v>
      </c>
      <c r="AA72" s="77"/>
      <c r="AB72" s="77"/>
      <c r="AC72" s="77"/>
      <c r="AD72" s="77"/>
      <c r="AE72" s="77"/>
      <c r="AF72" s="77"/>
      <c r="AG72" s="77"/>
      <c r="AH72" s="77"/>
      <c r="AI72" s="77"/>
      <c r="AJ72" s="77"/>
      <c r="AK72" s="169"/>
      <c r="AL72" s="169"/>
      <c r="AM72" s="169">
        <v>0</v>
      </c>
      <c r="AN72" s="168">
        <v>1.2169825981617583E-3</v>
      </c>
      <c r="AO72" s="168">
        <v>4.9302487366786512E-3</v>
      </c>
      <c r="AP72" s="168">
        <v>6.2366108154983798E-3</v>
      </c>
      <c r="AQ72" s="168">
        <v>6.1359807315017499E-3</v>
      </c>
      <c r="AR72" s="168">
        <v>6.0369743521268698E-3</v>
      </c>
      <c r="AS72" s="168">
        <v>5.9395654782830277E-3</v>
      </c>
      <c r="AT72" s="168">
        <v>5.8437283336117947E-3</v>
      </c>
      <c r="AU72" s="168">
        <v>5.7494375576660718E-3</v>
      </c>
      <c r="AV72" s="168">
        <v>5.656668199199205E-3</v>
      </c>
      <c r="AW72" s="77"/>
      <c r="AX72" s="77"/>
      <c r="AY72" s="77"/>
      <c r="AZ72" s="78"/>
      <c r="BA72" s="77"/>
      <c r="BB72" s="77"/>
      <c r="BC72" s="77"/>
      <c r="BD72" s="77"/>
      <c r="BE72" s="77"/>
      <c r="BF72" s="123"/>
      <c r="BG72" s="114"/>
      <c r="BH72" s="72"/>
      <c r="BI72" s="72"/>
      <c r="BJ72" s="72"/>
      <c r="BK72" s="72"/>
      <c r="BL72" s="72"/>
      <c r="BM72" s="72"/>
      <c r="BN72" s="72"/>
      <c r="BO72" s="72"/>
      <c r="BP72" s="72"/>
      <c r="BQ72" s="72"/>
      <c r="BR72" s="72"/>
      <c r="BS72" s="72"/>
      <c r="BT72" s="72"/>
      <c r="BU72" s="72"/>
      <c r="BV72" s="72"/>
      <c r="BW72" s="72"/>
      <c r="BX72" s="72"/>
      <c r="BY72" s="72"/>
      <c r="BZ72" s="72"/>
      <c r="CA72" s="72"/>
      <c r="CB72" s="72"/>
      <c r="CC72" s="72"/>
      <c r="CD72" s="72"/>
      <c r="CE72" s="72"/>
      <c r="CF72" s="72"/>
    </row>
    <row r="73" spans="1:84" s="92" customFormat="1" x14ac:dyDescent="0.2">
      <c r="A73" s="172"/>
      <c r="B73" s="193"/>
      <c r="C73" s="72">
        <v>2</v>
      </c>
      <c r="D73" s="72">
        <v>1</v>
      </c>
      <c r="E73" s="1">
        <v>1</v>
      </c>
      <c r="F73" s="1">
        <v>1</v>
      </c>
      <c r="G73" s="1">
        <v>1</v>
      </c>
      <c r="H73" s="1">
        <v>1</v>
      </c>
      <c r="I73" s="1">
        <v>1</v>
      </c>
      <c r="J73" s="1">
        <v>1</v>
      </c>
      <c r="K73" s="1">
        <v>1</v>
      </c>
      <c r="L73" s="1">
        <v>1</v>
      </c>
      <c r="M73" s="1">
        <v>1</v>
      </c>
      <c r="N73" s="72">
        <v>24.8</v>
      </c>
      <c r="O73" s="72">
        <v>0</v>
      </c>
      <c r="P73" s="225"/>
      <c r="Q73" s="72"/>
      <c r="R73" s="225"/>
      <c r="S73" s="72">
        <v>100</v>
      </c>
      <c r="T73" s="74">
        <f>AM73</f>
        <v>2.93E-2</v>
      </c>
      <c r="U73" s="72">
        <v>0</v>
      </c>
      <c r="V73" s="72">
        <v>2012</v>
      </c>
      <c r="W73" s="74">
        <f t="shared" si="7"/>
        <v>9.03433318008008E-2</v>
      </c>
      <c r="X73" s="75"/>
      <c r="Y73" s="76"/>
      <c r="Z73" s="72">
        <v>2021</v>
      </c>
      <c r="AA73" s="77"/>
      <c r="AB73" s="77"/>
      <c r="AC73" s="77"/>
      <c r="AD73" s="77"/>
      <c r="AE73" s="77"/>
      <c r="AF73" s="77"/>
      <c r="AG73" s="77"/>
      <c r="AH73" s="77"/>
      <c r="AI73" s="77"/>
      <c r="AJ73" s="77"/>
      <c r="AK73" s="169"/>
      <c r="AL73" s="169"/>
      <c r="AM73" s="169">
        <v>2.93E-2</v>
      </c>
      <c r="AN73" s="169">
        <v>2.7383017401838239E-2</v>
      </c>
      <c r="AO73" s="169">
        <v>2.3669751263321347E-2</v>
      </c>
      <c r="AP73" s="169">
        <v>5.096338918450162E-2</v>
      </c>
      <c r="AQ73" s="169">
        <v>5.1064019268498247E-2</v>
      </c>
      <c r="AR73" s="169">
        <v>5.1163025647873131E-2</v>
      </c>
      <c r="AS73" s="169">
        <v>9.006043452171697E-2</v>
      </c>
      <c r="AT73" s="169">
        <v>9.0156271666388205E-2</v>
      </c>
      <c r="AU73" s="169">
        <v>9.0250562442333926E-2</v>
      </c>
      <c r="AV73" s="169">
        <v>9.03433318008008E-2</v>
      </c>
      <c r="AW73" s="77"/>
      <c r="AX73" s="77"/>
      <c r="AY73" s="78"/>
      <c r="AZ73" s="77"/>
      <c r="BA73" s="77"/>
      <c r="BB73" s="77"/>
      <c r="BC73" s="77"/>
      <c r="BD73" s="77"/>
      <c r="BE73" s="123"/>
      <c r="BF73" s="114"/>
      <c r="BG73" s="72"/>
      <c r="BH73" s="72"/>
      <c r="BI73" s="72"/>
      <c r="BJ73" s="72"/>
      <c r="BK73" s="72"/>
      <c r="BL73" s="72"/>
      <c r="BM73" s="72"/>
      <c r="BN73" s="72"/>
      <c r="BO73" s="72"/>
      <c r="BP73" s="72"/>
      <c r="BQ73" s="72"/>
      <c r="BR73" s="72"/>
      <c r="BS73" s="72"/>
      <c r="BT73" s="72"/>
      <c r="BU73" s="72"/>
      <c r="BV73" s="72"/>
      <c r="BW73" s="72"/>
      <c r="BX73" s="72"/>
      <c r="BY73" s="72"/>
      <c r="BZ73" s="72"/>
      <c r="CA73" s="72"/>
      <c r="CB73" s="72"/>
      <c r="CC73" s="72"/>
      <c r="CD73" s="72"/>
      <c r="CE73" s="72"/>
    </row>
    <row r="74" spans="1:84" s="92" customFormat="1" x14ac:dyDescent="0.2">
      <c r="A74" s="172"/>
      <c r="B74" s="193"/>
      <c r="C74" s="72">
        <v>2</v>
      </c>
      <c r="D74" s="72">
        <v>2</v>
      </c>
      <c r="E74" s="1">
        <v>0</v>
      </c>
      <c r="F74" s="1">
        <v>1</v>
      </c>
      <c r="G74" s="1">
        <v>1</v>
      </c>
      <c r="H74" s="1">
        <v>1</v>
      </c>
      <c r="I74" s="1">
        <v>0</v>
      </c>
      <c r="J74" s="1">
        <v>0</v>
      </c>
      <c r="K74" s="1">
        <v>0</v>
      </c>
      <c r="L74" s="1">
        <v>0</v>
      </c>
      <c r="M74" s="1">
        <v>0</v>
      </c>
      <c r="N74" s="72">
        <v>24.8</v>
      </c>
      <c r="O74" s="72">
        <v>0</v>
      </c>
      <c r="P74" s="225"/>
      <c r="Q74" s="72"/>
      <c r="R74" s="225"/>
      <c r="S74" s="72">
        <v>100</v>
      </c>
      <c r="T74" s="74">
        <f>AK74</f>
        <v>2.0000000000000001E-4</v>
      </c>
      <c r="U74" s="72">
        <v>0</v>
      </c>
      <c r="V74" s="72">
        <v>2010</v>
      </c>
      <c r="W74" s="74">
        <f t="shared" si="7"/>
        <v>2E-3</v>
      </c>
      <c r="X74" s="75"/>
      <c r="Y74" s="76"/>
      <c r="Z74" s="72">
        <v>2021</v>
      </c>
      <c r="AA74" s="77"/>
      <c r="AB74" s="77"/>
      <c r="AC74" s="77"/>
      <c r="AD74" s="77"/>
      <c r="AE74" s="77"/>
      <c r="AF74" s="77"/>
      <c r="AG74" s="77"/>
      <c r="AH74" s="77"/>
      <c r="AI74" s="77"/>
      <c r="AJ74" s="77"/>
      <c r="AK74" s="169">
        <v>2.0000000000000001E-4</v>
      </c>
      <c r="AL74" s="169">
        <v>2.0000000000000001E-4</v>
      </c>
      <c r="AM74" s="169">
        <v>6.9999999999999999E-4</v>
      </c>
      <c r="AN74" s="169">
        <v>6.9999999999999999E-4</v>
      </c>
      <c r="AO74" s="169">
        <v>6.9999999999999999E-4</v>
      </c>
      <c r="AP74" s="169">
        <v>1.4E-3</v>
      </c>
      <c r="AQ74" s="169">
        <v>1.4E-3</v>
      </c>
      <c r="AR74" s="169">
        <v>1.4E-3</v>
      </c>
      <c r="AS74" s="169">
        <v>2E-3</v>
      </c>
      <c r="AT74" s="169">
        <v>2E-3</v>
      </c>
      <c r="AU74" s="169">
        <v>2E-3</v>
      </c>
      <c r="AV74" s="169">
        <v>2E-3</v>
      </c>
      <c r="AW74" s="77"/>
      <c r="AX74" s="77"/>
      <c r="AY74" s="78"/>
      <c r="AZ74" s="77"/>
      <c r="BA74" s="77"/>
      <c r="BB74" s="77"/>
      <c r="BC74" s="77"/>
      <c r="BD74" s="77"/>
      <c r="BE74" s="123"/>
      <c r="BF74" s="114"/>
      <c r="BG74" s="72"/>
      <c r="BH74" s="72"/>
      <c r="BI74" s="72"/>
      <c r="BJ74" s="72"/>
      <c r="BK74" s="72"/>
      <c r="BL74" s="72"/>
      <c r="BM74" s="72"/>
      <c r="BN74" s="72"/>
      <c r="BO74" s="72"/>
      <c r="BP74" s="72"/>
      <c r="BQ74" s="72"/>
      <c r="BR74" s="72"/>
      <c r="BS74" s="72"/>
      <c r="BT74" s="72"/>
      <c r="BU74" s="72"/>
      <c r="BV74" s="72"/>
      <c r="BW74" s="72"/>
      <c r="BX74" s="72"/>
      <c r="BY74" s="72"/>
      <c r="BZ74" s="72"/>
      <c r="CA74" s="72"/>
      <c r="CB74" s="72"/>
      <c r="CC74" s="72"/>
      <c r="CD74" s="72"/>
      <c r="CE74" s="72"/>
    </row>
    <row r="75" spans="1:84" s="92" customFormat="1" x14ac:dyDescent="0.2">
      <c r="A75" s="172"/>
      <c r="B75" s="193"/>
      <c r="C75" s="72">
        <v>2</v>
      </c>
      <c r="D75" s="72">
        <v>3</v>
      </c>
      <c r="E75" s="1">
        <v>0</v>
      </c>
      <c r="F75" s="1">
        <v>0</v>
      </c>
      <c r="G75" s="1">
        <v>0</v>
      </c>
      <c r="H75" s="1">
        <v>0</v>
      </c>
      <c r="I75" s="1">
        <v>0</v>
      </c>
      <c r="J75" s="1">
        <v>0</v>
      </c>
      <c r="K75" s="1">
        <v>0</v>
      </c>
      <c r="L75" s="1">
        <v>0</v>
      </c>
      <c r="M75" s="1">
        <v>0</v>
      </c>
      <c r="N75" s="72">
        <v>24.8</v>
      </c>
      <c r="O75" s="72">
        <v>0</v>
      </c>
      <c r="P75" s="225"/>
      <c r="Q75" s="72"/>
      <c r="R75" s="225"/>
      <c r="S75" s="72">
        <v>100</v>
      </c>
      <c r="T75" s="74">
        <f>AN75</f>
        <v>6.9999999999999999E-4</v>
      </c>
      <c r="U75" s="72">
        <v>0</v>
      </c>
      <c r="V75" s="72">
        <v>2013</v>
      </c>
      <c r="W75" s="74">
        <f>AV75</f>
        <v>2E-3</v>
      </c>
      <c r="X75" s="75"/>
      <c r="Y75" s="76"/>
      <c r="Z75" s="72">
        <v>2021</v>
      </c>
      <c r="AA75" s="77"/>
      <c r="AB75" s="77"/>
      <c r="AC75" s="77"/>
      <c r="AD75" s="77"/>
      <c r="AE75" s="77"/>
      <c r="AF75" s="77"/>
      <c r="AG75" s="77"/>
      <c r="AH75" s="77"/>
      <c r="AI75" s="77"/>
      <c r="AJ75" s="77"/>
      <c r="AK75" s="169"/>
      <c r="AL75" s="169"/>
      <c r="AM75" s="169">
        <v>0</v>
      </c>
      <c r="AN75" s="169">
        <v>6.9999999999999999E-4</v>
      </c>
      <c r="AO75" s="169">
        <v>6.9999999999999999E-4</v>
      </c>
      <c r="AP75" s="169">
        <v>1.4E-3</v>
      </c>
      <c r="AQ75" s="169">
        <v>1.4E-3</v>
      </c>
      <c r="AR75" s="169">
        <v>1.4E-3</v>
      </c>
      <c r="AS75" s="169">
        <v>2E-3</v>
      </c>
      <c r="AT75" s="169">
        <v>2E-3</v>
      </c>
      <c r="AU75" s="169">
        <v>2E-3</v>
      </c>
      <c r="AV75" s="169">
        <v>2E-3</v>
      </c>
      <c r="AW75" s="77"/>
      <c r="AX75" s="77"/>
      <c r="AY75" s="78"/>
      <c r="AZ75" s="77"/>
      <c r="BA75" s="77"/>
      <c r="BB75" s="77"/>
      <c r="BC75" s="77"/>
      <c r="BD75" s="77"/>
      <c r="BE75" s="123"/>
      <c r="BF75" s="114"/>
      <c r="BG75" s="72"/>
      <c r="BH75" s="72"/>
      <c r="BI75" s="72"/>
      <c r="BJ75" s="72"/>
      <c r="BK75" s="72"/>
      <c r="BL75" s="72"/>
      <c r="BM75" s="72"/>
      <c r="BN75" s="72"/>
      <c r="BO75" s="72"/>
      <c r="BP75" s="72"/>
      <c r="BQ75" s="72"/>
      <c r="BR75" s="72"/>
      <c r="BS75" s="72"/>
      <c r="BT75" s="72"/>
      <c r="BU75" s="72"/>
      <c r="BV75" s="72"/>
      <c r="BW75" s="72"/>
      <c r="BX75" s="72"/>
      <c r="BY75" s="72"/>
      <c r="BZ75" s="72"/>
      <c r="CA75" s="72"/>
      <c r="CB75" s="72"/>
      <c r="CC75" s="72"/>
      <c r="CD75" s="72"/>
      <c r="CE75" s="72"/>
    </row>
    <row r="76" spans="1:84" s="92" customFormat="1" x14ac:dyDescent="0.2">
      <c r="A76" s="173"/>
      <c r="B76" s="194"/>
      <c r="C76" s="72">
        <v>2</v>
      </c>
      <c r="D76" s="72">
        <v>4</v>
      </c>
      <c r="E76" s="1">
        <v>0</v>
      </c>
      <c r="F76" s="1">
        <v>0</v>
      </c>
      <c r="G76" s="1">
        <v>0</v>
      </c>
      <c r="H76" s="1">
        <v>0</v>
      </c>
      <c r="I76" s="1">
        <v>0</v>
      </c>
      <c r="J76" s="1">
        <v>0</v>
      </c>
      <c r="K76" s="1">
        <v>0</v>
      </c>
      <c r="L76" s="1">
        <v>0</v>
      </c>
      <c r="M76" s="1">
        <v>0</v>
      </c>
      <c r="N76" s="72">
        <v>24.8</v>
      </c>
      <c r="O76" s="72">
        <v>0</v>
      </c>
      <c r="P76" s="221"/>
      <c r="Q76" s="72"/>
      <c r="R76" s="221"/>
      <c r="S76" s="72">
        <v>100</v>
      </c>
      <c r="T76" s="74">
        <f>AN76</f>
        <v>1.2169825981617583E-3</v>
      </c>
      <c r="U76" s="72">
        <v>0</v>
      </c>
      <c r="V76" s="72">
        <v>2013</v>
      </c>
      <c r="W76" s="74">
        <f>AV76</f>
        <v>5.656668199199205E-3</v>
      </c>
      <c r="X76" s="75"/>
      <c r="Y76" s="76"/>
      <c r="Z76" s="72">
        <v>2021</v>
      </c>
      <c r="AA76" s="77"/>
      <c r="AB76" s="77"/>
      <c r="AC76" s="77"/>
      <c r="AD76" s="77"/>
      <c r="AE76" s="77"/>
      <c r="AF76" s="77"/>
      <c r="AG76" s="77"/>
      <c r="AH76" s="77"/>
      <c r="AI76" s="77"/>
      <c r="AJ76" s="77"/>
      <c r="AK76" s="169"/>
      <c r="AL76" s="169"/>
      <c r="AM76" s="169">
        <v>0</v>
      </c>
      <c r="AN76" s="168">
        <v>1.2169825981617583E-3</v>
      </c>
      <c r="AO76" s="168">
        <v>4.9302487366786512E-3</v>
      </c>
      <c r="AP76" s="168">
        <v>6.2366108154983798E-3</v>
      </c>
      <c r="AQ76" s="168">
        <v>6.1359807315017499E-3</v>
      </c>
      <c r="AR76" s="168">
        <v>6.0369743521268698E-3</v>
      </c>
      <c r="AS76" s="168">
        <v>5.9395654782830277E-3</v>
      </c>
      <c r="AT76" s="168">
        <v>5.8437283336117947E-3</v>
      </c>
      <c r="AU76" s="168">
        <v>5.7494375576660718E-3</v>
      </c>
      <c r="AV76" s="168">
        <v>5.656668199199205E-3</v>
      </c>
      <c r="AW76" s="77"/>
      <c r="AX76" s="77"/>
      <c r="AY76" s="77"/>
      <c r="AZ76" s="78"/>
      <c r="BA76" s="77"/>
      <c r="BB76" s="77"/>
      <c r="BC76" s="77"/>
      <c r="BD76" s="77"/>
      <c r="BE76" s="77"/>
      <c r="BF76" s="123"/>
      <c r="BG76" s="114"/>
      <c r="BH76" s="72"/>
      <c r="BI76" s="72"/>
      <c r="BJ76" s="72"/>
      <c r="BK76" s="72"/>
      <c r="BL76" s="72"/>
      <c r="BM76" s="72"/>
      <c r="BN76" s="72"/>
      <c r="BO76" s="72"/>
      <c r="BP76" s="72"/>
      <c r="BQ76" s="72"/>
      <c r="BR76" s="72"/>
      <c r="BS76" s="72"/>
      <c r="BT76" s="72"/>
      <c r="BU76" s="72"/>
      <c r="BV76" s="72"/>
      <c r="BW76" s="72"/>
      <c r="BX76" s="72"/>
      <c r="BY76" s="72"/>
      <c r="BZ76" s="72"/>
      <c r="CA76" s="72"/>
      <c r="CB76" s="72"/>
      <c r="CC76" s="72"/>
      <c r="CD76" s="72"/>
      <c r="CE76" s="72"/>
      <c r="CF76" s="72"/>
    </row>
    <row r="77" spans="1:84" s="5" customFormat="1" ht="12" customHeight="1" x14ac:dyDescent="0.2">
      <c r="A77" s="180" t="s">
        <v>9</v>
      </c>
      <c r="B77" s="185" t="s">
        <v>98</v>
      </c>
      <c r="C77" s="3">
        <v>1</v>
      </c>
      <c r="D77" s="3">
        <v>1</v>
      </c>
      <c r="E77" s="3">
        <v>1</v>
      </c>
      <c r="F77" s="3">
        <v>1</v>
      </c>
      <c r="G77" s="3">
        <v>1</v>
      </c>
      <c r="H77" s="3">
        <v>1</v>
      </c>
      <c r="I77" s="3">
        <v>1</v>
      </c>
      <c r="J77" s="3">
        <v>1</v>
      </c>
      <c r="K77" s="3">
        <v>1</v>
      </c>
      <c r="L77" s="3">
        <v>1</v>
      </c>
      <c r="M77" s="3">
        <v>0</v>
      </c>
      <c r="N77" s="3">
        <v>88.6</v>
      </c>
      <c r="O77" s="3">
        <v>0</v>
      </c>
      <c r="P77" s="268">
        <v>34334</v>
      </c>
      <c r="Q77" s="3">
        <v>47.56</v>
      </c>
      <c r="R77" s="222" t="s">
        <v>63</v>
      </c>
      <c r="S77" s="3">
        <v>100</v>
      </c>
      <c r="T77" s="10">
        <f>AJ77</f>
        <v>2.4599999999999999E-3</v>
      </c>
      <c r="U77" s="3">
        <v>0</v>
      </c>
      <c r="V77" s="3">
        <v>2009</v>
      </c>
      <c r="W77" s="10">
        <f>AY77</f>
        <v>0.12</v>
      </c>
      <c r="X77" s="63"/>
      <c r="Y77" s="8"/>
      <c r="Z77" s="3">
        <v>2024</v>
      </c>
      <c r="AA77" s="4"/>
      <c r="AB77" s="4"/>
      <c r="AC77" s="4"/>
      <c r="AD77" s="4"/>
      <c r="AE77" s="4"/>
      <c r="AF77" s="4"/>
      <c r="AG77" s="4"/>
      <c r="AH77" s="4"/>
      <c r="AI77" s="4"/>
      <c r="AJ77" s="4">
        <v>2.4599999999999999E-3</v>
      </c>
      <c r="AK77" s="4">
        <v>4.8999999999999998E-3</v>
      </c>
      <c r="AL77" s="4">
        <v>9.7000000000000003E-3</v>
      </c>
      <c r="AM77" s="4">
        <v>1.44E-2</v>
      </c>
      <c r="AN77" s="4">
        <v>1.9099999999999999E-2</v>
      </c>
      <c r="AO77" s="4">
        <v>2.3800000000000002E-2</v>
      </c>
      <c r="AP77" s="4">
        <v>3.3500000000000002E-2</v>
      </c>
      <c r="AQ77" s="4">
        <v>4.3199999999999995E-2</v>
      </c>
      <c r="AR77" s="4">
        <v>5.28E-2</v>
      </c>
      <c r="AS77" s="4">
        <v>6.2400000000000004E-2</v>
      </c>
      <c r="AT77" s="4">
        <v>7.1999999999999995E-2</v>
      </c>
      <c r="AU77" s="4">
        <v>8.1600000000000006E-2</v>
      </c>
      <c r="AV77" s="4">
        <v>9.1200000000000003E-2</v>
      </c>
      <c r="AW77" s="4">
        <v>0.1008</v>
      </c>
      <c r="AX77" s="4">
        <v>0.1104</v>
      </c>
      <c r="AY77" s="42">
        <v>0.12</v>
      </c>
      <c r="AZ77" s="4"/>
      <c r="BA77" s="4"/>
      <c r="BB77" s="4"/>
      <c r="BC77" s="4"/>
      <c r="BD77" s="4"/>
      <c r="BE77" s="70"/>
      <c r="BF77" s="71"/>
      <c r="BG77" s="3"/>
      <c r="BH77" s="3"/>
      <c r="BI77" s="3"/>
      <c r="BJ77" s="3"/>
      <c r="BK77" s="3"/>
      <c r="BL77" s="3"/>
      <c r="BM77" s="3"/>
      <c r="BN77" s="3"/>
      <c r="BO77" s="3"/>
      <c r="BP77" s="3"/>
      <c r="BQ77" s="3"/>
      <c r="BR77" s="3"/>
      <c r="BS77" s="3"/>
      <c r="BT77" s="3"/>
      <c r="BU77" s="3"/>
      <c r="BV77" s="3"/>
      <c r="BW77" s="3"/>
      <c r="BX77" s="3"/>
      <c r="BY77" s="3"/>
      <c r="BZ77" s="3"/>
      <c r="CA77" s="3"/>
      <c r="CB77" s="3"/>
      <c r="CC77" s="3"/>
      <c r="CD77" s="3"/>
      <c r="CE77" s="3"/>
    </row>
    <row r="78" spans="1:84" s="5" customFormat="1" x14ac:dyDescent="0.2">
      <c r="A78" s="181"/>
      <c r="B78" s="186"/>
      <c r="C78" s="3">
        <v>1</v>
      </c>
      <c r="D78" s="3">
        <v>2</v>
      </c>
      <c r="E78" s="3">
        <v>0</v>
      </c>
      <c r="F78" s="3">
        <v>1</v>
      </c>
      <c r="G78" s="3">
        <v>1</v>
      </c>
      <c r="H78" s="3">
        <v>1</v>
      </c>
      <c r="I78" s="3">
        <v>0</v>
      </c>
      <c r="J78" s="3">
        <v>0</v>
      </c>
      <c r="K78" s="3">
        <v>0</v>
      </c>
      <c r="L78" s="3">
        <v>0</v>
      </c>
      <c r="M78" s="3">
        <v>0</v>
      </c>
      <c r="N78" s="3">
        <v>88.6</v>
      </c>
      <c r="O78" s="3">
        <v>0</v>
      </c>
      <c r="P78" s="223"/>
      <c r="Q78" s="3">
        <v>350</v>
      </c>
      <c r="R78" s="223"/>
      <c r="S78" s="3">
        <v>100</v>
      </c>
      <c r="T78" s="10">
        <f>AJ78</f>
        <v>4.0000000000000003E-5</v>
      </c>
      <c r="U78" s="3">
        <v>0</v>
      </c>
      <c r="V78" s="3">
        <v>2009</v>
      </c>
      <c r="W78" s="10">
        <f>AY78</f>
        <v>5.0000000000000001E-3</v>
      </c>
      <c r="X78" s="63"/>
      <c r="Y78" s="8"/>
      <c r="Z78" s="3">
        <v>2024</v>
      </c>
      <c r="AA78" s="4"/>
      <c r="AB78" s="4"/>
      <c r="AC78" s="4"/>
      <c r="AD78" s="4"/>
      <c r="AE78" s="4"/>
      <c r="AF78" s="4"/>
      <c r="AG78" s="4"/>
      <c r="AH78" s="4"/>
      <c r="AI78" s="4"/>
      <c r="AJ78" s="4">
        <v>4.0000000000000003E-5</v>
      </c>
      <c r="AK78" s="4">
        <v>1E-4</v>
      </c>
      <c r="AL78" s="4">
        <v>2.9999999999999997E-4</v>
      </c>
      <c r="AM78" s="4">
        <v>5.9999999999999995E-4</v>
      </c>
      <c r="AN78" s="4">
        <v>8.9999999999999998E-4</v>
      </c>
      <c r="AO78" s="4">
        <v>1.1999999999999999E-3</v>
      </c>
      <c r="AP78" s="4">
        <v>1.5E-3</v>
      </c>
      <c r="AQ78" s="4">
        <v>1.8E-3</v>
      </c>
      <c r="AR78" s="4">
        <v>2.2000000000000001E-3</v>
      </c>
      <c r="AS78" s="4">
        <v>2.5999999999999999E-3</v>
      </c>
      <c r="AT78" s="4">
        <v>3.0000000000000001E-3</v>
      </c>
      <c r="AU78" s="4">
        <v>3.3999999999999998E-3</v>
      </c>
      <c r="AV78" s="4">
        <v>3.8E-3</v>
      </c>
      <c r="AW78" s="4">
        <v>4.1999999999999997E-3</v>
      </c>
      <c r="AX78" s="4">
        <v>4.5999999999999999E-3</v>
      </c>
      <c r="AY78" s="42">
        <v>5.0000000000000001E-3</v>
      </c>
      <c r="AZ78" s="4"/>
      <c r="BA78" s="4"/>
      <c r="BB78" s="4"/>
      <c r="BC78" s="4"/>
      <c r="BD78" s="4"/>
      <c r="BE78" s="70"/>
      <c r="BF78" s="71"/>
      <c r="BG78" s="3"/>
      <c r="BH78" s="3"/>
      <c r="BI78" s="3"/>
      <c r="BJ78" s="3"/>
      <c r="BK78" s="3"/>
      <c r="BL78" s="3"/>
      <c r="BM78" s="3"/>
      <c r="BN78" s="3"/>
      <c r="BO78" s="3"/>
      <c r="BP78" s="3"/>
      <c r="BQ78" s="3"/>
      <c r="BR78" s="3"/>
      <c r="BS78" s="3"/>
      <c r="BT78" s="3"/>
      <c r="BU78" s="3"/>
      <c r="BV78" s="3"/>
      <c r="BW78" s="3"/>
      <c r="BX78" s="3"/>
      <c r="BY78" s="3"/>
      <c r="BZ78" s="3"/>
      <c r="CA78" s="3"/>
      <c r="CB78" s="3"/>
      <c r="CC78" s="3"/>
      <c r="CD78" s="3"/>
      <c r="CE78" s="3"/>
    </row>
    <row r="79" spans="1:84" s="92" customFormat="1" x14ac:dyDescent="0.2">
      <c r="A79" s="171" t="s">
        <v>10</v>
      </c>
      <c r="B79" s="192" t="s">
        <v>82</v>
      </c>
      <c r="C79" s="72">
        <v>1</v>
      </c>
      <c r="D79" s="72">
        <v>1</v>
      </c>
      <c r="E79" s="1">
        <v>1</v>
      </c>
      <c r="F79" s="1">
        <v>1</v>
      </c>
      <c r="G79" s="1">
        <v>1</v>
      </c>
      <c r="H79" s="1">
        <v>2</v>
      </c>
      <c r="I79" s="1">
        <v>1</v>
      </c>
      <c r="J79" s="1">
        <v>1</v>
      </c>
      <c r="K79" s="1">
        <v>1</v>
      </c>
      <c r="L79" s="1">
        <v>1</v>
      </c>
      <c r="M79" s="1">
        <v>1</v>
      </c>
      <c r="N79" s="72">
        <v>74.599999999999994</v>
      </c>
      <c r="O79" s="72">
        <v>0</v>
      </c>
      <c r="P79" s="220">
        <v>33238</v>
      </c>
      <c r="Q79" s="72">
        <v>50</v>
      </c>
      <c r="R79" s="224" t="s">
        <v>63</v>
      </c>
      <c r="S79" s="72">
        <v>100</v>
      </c>
      <c r="T79" s="74">
        <f>AL79</f>
        <v>0.05</v>
      </c>
      <c r="U79" s="72">
        <v>0</v>
      </c>
      <c r="V79" s="72">
        <v>2011</v>
      </c>
      <c r="W79" s="74">
        <f>AZ79</f>
        <v>0.25</v>
      </c>
      <c r="X79" s="75"/>
      <c r="Y79" s="76"/>
      <c r="Z79" s="72">
        <v>2025</v>
      </c>
      <c r="AA79" s="77"/>
      <c r="AB79" s="77"/>
      <c r="AC79" s="77"/>
      <c r="AD79" s="77"/>
      <c r="AE79" s="77"/>
      <c r="AF79" s="77"/>
      <c r="AG79" s="77"/>
      <c r="AH79" s="77"/>
      <c r="AI79" s="77"/>
      <c r="AJ79" s="77"/>
      <c r="AK79" s="77"/>
      <c r="AL79" s="77">
        <v>0.05</v>
      </c>
      <c r="AM79" s="77">
        <v>0.05</v>
      </c>
      <c r="AN79" s="77">
        <v>0.05</v>
      </c>
      <c r="AO79" s="77">
        <v>0.05</v>
      </c>
      <c r="AP79" s="77">
        <v>0.15</v>
      </c>
      <c r="AQ79" s="77">
        <v>0.15</v>
      </c>
      <c r="AR79" s="77">
        <v>0.15</v>
      </c>
      <c r="AS79" s="77">
        <v>0.15</v>
      </c>
      <c r="AT79" s="77">
        <v>0.15</v>
      </c>
      <c r="AU79" s="77">
        <v>0.2</v>
      </c>
      <c r="AV79" s="77">
        <v>0.2</v>
      </c>
      <c r="AW79" s="77">
        <v>0.2</v>
      </c>
      <c r="AX79" s="77">
        <v>0.2</v>
      </c>
      <c r="AY79" s="78">
        <v>0.2</v>
      </c>
      <c r="AZ79" s="77">
        <v>0.25</v>
      </c>
      <c r="BA79" s="77"/>
      <c r="BB79" s="77"/>
      <c r="BC79" s="77"/>
      <c r="BD79" s="77"/>
      <c r="BE79" s="123"/>
      <c r="BF79" s="114"/>
      <c r="BG79" s="72"/>
      <c r="BH79" s="72"/>
      <c r="BI79" s="72"/>
      <c r="BJ79" s="72"/>
      <c r="BK79" s="72"/>
      <c r="BL79" s="72"/>
      <c r="BM79" s="72"/>
      <c r="BN79" s="72"/>
      <c r="BO79" s="72"/>
      <c r="BP79" s="72"/>
      <c r="BQ79" s="72"/>
      <c r="BR79" s="72"/>
      <c r="BS79" s="72"/>
      <c r="BT79" s="72"/>
      <c r="BU79" s="72"/>
      <c r="BV79" s="72"/>
      <c r="BW79" s="72"/>
      <c r="BX79" s="72"/>
      <c r="BY79" s="72"/>
      <c r="BZ79" s="72"/>
      <c r="CA79" s="72"/>
      <c r="CB79" s="72"/>
      <c r="CC79" s="72"/>
      <c r="CD79" s="72"/>
      <c r="CE79" s="72"/>
    </row>
    <row r="80" spans="1:84" s="92" customFormat="1" x14ac:dyDescent="0.2">
      <c r="A80" s="172"/>
      <c r="B80" s="193"/>
      <c r="C80" s="72">
        <v>2</v>
      </c>
      <c r="D80" s="72">
        <v>1</v>
      </c>
      <c r="E80" s="1">
        <v>1</v>
      </c>
      <c r="F80" s="1">
        <v>1</v>
      </c>
      <c r="G80" s="1">
        <v>1</v>
      </c>
      <c r="H80" s="1">
        <v>2</v>
      </c>
      <c r="I80" s="1">
        <v>1</v>
      </c>
      <c r="J80" s="1">
        <v>1</v>
      </c>
      <c r="K80" s="1">
        <v>1</v>
      </c>
      <c r="L80" s="1">
        <v>1</v>
      </c>
      <c r="M80" s="1">
        <v>1</v>
      </c>
      <c r="N80" s="72">
        <v>10.199999999999999</v>
      </c>
      <c r="O80" s="72">
        <v>0</v>
      </c>
      <c r="P80" s="225"/>
      <c r="Q80" s="72">
        <v>0</v>
      </c>
      <c r="R80" s="225"/>
      <c r="S80" s="72">
        <v>100</v>
      </c>
      <c r="T80" s="74">
        <f>AZ80</f>
        <v>0.1</v>
      </c>
      <c r="U80" s="72">
        <v>0</v>
      </c>
      <c r="V80" s="72">
        <v>2025</v>
      </c>
      <c r="W80" s="74">
        <f>AZ80</f>
        <v>0.1</v>
      </c>
      <c r="X80" s="75"/>
      <c r="Y80" s="76"/>
      <c r="Z80" s="72">
        <v>2025</v>
      </c>
      <c r="AA80" s="77"/>
      <c r="AB80" s="77"/>
      <c r="AC80" s="77"/>
      <c r="AD80" s="77"/>
      <c r="AE80" s="77"/>
      <c r="AF80" s="77"/>
      <c r="AG80" s="77"/>
      <c r="AH80" s="77"/>
      <c r="AI80" s="77"/>
      <c r="AJ80" s="77"/>
      <c r="AK80" s="77"/>
      <c r="AL80" s="77">
        <v>0</v>
      </c>
      <c r="AM80" s="77">
        <v>0</v>
      </c>
      <c r="AN80" s="77">
        <v>0</v>
      </c>
      <c r="AO80" s="77">
        <v>0</v>
      </c>
      <c r="AP80" s="77">
        <v>0</v>
      </c>
      <c r="AQ80" s="77">
        <v>0</v>
      </c>
      <c r="AR80" s="77">
        <v>0</v>
      </c>
      <c r="AS80" s="77">
        <v>0</v>
      </c>
      <c r="AT80" s="77">
        <v>0</v>
      </c>
      <c r="AU80" s="77">
        <v>0</v>
      </c>
      <c r="AV80" s="77">
        <v>0</v>
      </c>
      <c r="AW80" s="77">
        <v>0</v>
      </c>
      <c r="AX80" s="77">
        <v>0</v>
      </c>
      <c r="AY80" s="78">
        <v>0</v>
      </c>
      <c r="AZ80" s="77">
        <v>0.1</v>
      </c>
      <c r="BA80" s="77"/>
      <c r="BB80" s="77"/>
      <c r="BC80" s="77"/>
      <c r="BD80" s="77"/>
      <c r="BE80" s="123"/>
      <c r="BF80" s="114"/>
      <c r="BG80" s="72"/>
      <c r="BH80" s="72"/>
      <c r="BI80" s="72"/>
      <c r="BJ80" s="72"/>
      <c r="BK80" s="72"/>
      <c r="BL80" s="72"/>
      <c r="BM80" s="72"/>
      <c r="BN80" s="72"/>
      <c r="BO80" s="72"/>
      <c r="BP80" s="72"/>
      <c r="BQ80" s="72"/>
      <c r="BR80" s="72"/>
      <c r="BS80" s="72"/>
      <c r="BT80" s="72"/>
      <c r="BU80" s="72"/>
      <c r="BV80" s="72"/>
      <c r="BW80" s="72"/>
      <c r="BX80" s="72"/>
      <c r="BY80" s="72"/>
      <c r="BZ80" s="72"/>
      <c r="CA80" s="72"/>
      <c r="CB80" s="72"/>
      <c r="CC80" s="72"/>
      <c r="CD80" s="72"/>
      <c r="CE80" s="72"/>
    </row>
    <row r="81" spans="1:84" s="92" customFormat="1" x14ac:dyDescent="0.2">
      <c r="A81" s="173"/>
      <c r="B81" s="194"/>
      <c r="C81" s="72">
        <v>3</v>
      </c>
      <c r="D81" s="72">
        <v>1</v>
      </c>
      <c r="E81" s="1">
        <v>1</v>
      </c>
      <c r="F81" s="1">
        <v>1</v>
      </c>
      <c r="G81" s="1">
        <v>1</v>
      </c>
      <c r="H81" s="1">
        <v>1</v>
      </c>
      <c r="I81" s="1">
        <v>1</v>
      </c>
      <c r="J81" s="1">
        <v>1</v>
      </c>
      <c r="K81" s="1">
        <v>1</v>
      </c>
      <c r="L81" s="1">
        <v>1</v>
      </c>
      <c r="M81" s="1">
        <v>1</v>
      </c>
      <c r="N81" s="72">
        <v>15.2</v>
      </c>
      <c r="O81" s="72">
        <v>0</v>
      </c>
      <c r="P81" s="221"/>
      <c r="Q81" s="72">
        <v>50</v>
      </c>
      <c r="R81" s="221"/>
      <c r="S81" s="72">
        <v>100</v>
      </c>
      <c r="T81" s="74">
        <f>AZ81</f>
        <v>0.05</v>
      </c>
      <c r="U81" s="72">
        <v>0</v>
      </c>
      <c r="V81" s="72">
        <v>2025</v>
      </c>
      <c r="W81" s="74">
        <f>AZ81</f>
        <v>0.05</v>
      </c>
      <c r="X81" s="75"/>
      <c r="Y81" s="76"/>
      <c r="Z81" s="72">
        <v>2025</v>
      </c>
      <c r="AA81" s="77"/>
      <c r="AB81" s="77"/>
      <c r="AC81" s="77"/>
      <c r="AD81" s="77"/>
      <c r="AE81" s="77"/>
      <c r="AF81" s="77"/>
      <c r="AG81" s="77"/>
      <c r="AH81" s="77"/>
      <c r="AI81" s="77"/>
      <c r="AJ81" s="77"/>
      <c r="AK81" s="77"/>
      <c r="AL81" s="77">
        <v>0</v>
      </c>
      <c r="AM81" s="77">
        <v>0</v>
      </c>
      <c r="AN81" s="77">
        <v>0</v>
      </c>
      <c r="AO81" s="77">
        <v>0</v>
      </c>
      <c r="AP81" s="77">
        <v>0</v>
      </c>
      <c r="AQ81" s="77">
        <v>0</v>
      </c>
      <c r="AR81" s="77">
        <v>0</v>
      </c>
      <c r="AS81" s="77">
        <v>0</v>
      </c>
      <c r="AT81" s="77">
        <v>0</v>
      </c>
      <c r="AU81" s="77">
        <v>0</v>
      </c>
      <c r="AV81" s="77">
        <v>0</v>
      </c>
      <c r="AW81" s="77">
        <v>0</v>
      </c>
      <c r="AX81" s="77">
        <v>0</v>
      </c>
      <c r="AY81" s="78">
        <v>0</v>
      </c>
      <c r="AZ81" s="77">
        <v>0.05</v>
      </c>
      <c r="BA81" s="77"/>
      <c r="BB81" s="77"/>
      <c r="BC81" s="77"/>
      <c r="BD81" s="77"/>
      <c r="BE81" s="123"/>
      <c r="BF81" s="114"/>
      <c r="BG81" s="72"/>
      <c r="BH81" s="72"/>
      <c r="BI81" s="72"/>
      <c r="BJ81" s="72"/>
      <c r="BK81" s="72"/>
      <c r="BL81" s="72"/>
      <c r="BM81" s="72"/>
      <c r="BN81" s="72"/>
      <c r="BO81" s="72"/>
      <c r="BP81" s="72"/>
      <c r="BQ81" s="72"/>
      <c r="BR81" s="72"/>
      <c r="BS81" s="72"/>
      <c r="BT81" s="72"/>
      <c r="BU81" s="72"/>
      <c r="BV81" s="72"/>
      <c r="BW81" s="72"/>
      <c r="BX81" s="72"/>
      <c r="BY81" s="72"/>
      <c r="BZ81" s="72"/>
      <c r="CA81" s="72"/>
      <c r="CB81" s="72"/>
      <c r="CC81" s="72"/>
      <c r="CD81" s="72"/>
      <c r="CE81" s="72"/>
    </row>
    <row r="82" spans="1:84" s="5" customFormat="1" x14ac:dyDescent="0.2">
      <c r="A82" s="180" t="s">
        <v>11</v>
      </c>
      <c r="B82" s="215" t="s">
        <v>105</v>
      </c>
      <c r="C82" s="3">
        <v>1</v>
      </c>
      <c r="D82" s="3">
        <v>1</v>
      </c>
      <c r="E82" s="3">
        <v>1</v>
      </c>
      <c r="F82" s="3">
        <v>1</v>
      </c>
      <c r="G82" s="3">
        <v>1</v>
      </c>
      <c r="H82" s="3">
        <v>1</v>
      </c>
      <c r="I82" s="3">
        <v>1</v>
      </c>
      <c r="J82" s="3">
        <v>1</v>
      </c>
      <c r="K82" s="3">
        <v>1</v>
      </c>
      <c r="L82" s="3">
        <v>1</v>
      </c>
      <c r="M82" s="3">
        <v>0</v>
      </c>
      <c r="N82" s="3">
        <v>97.3</v>
      </c>
      <c r="O82" s="3">
        <v>100</v>
      </c>
      <c r="P82" s="217"/>
      <c r="Q82" s="3">
        <v>45</v>
      </c>
      <c r="R82" s="234" t="s">
        <v>64</v>
      </c>
      <c r="S82" s="3">
        <v>100</v>
      </c>
      <c r="T82" s="10">
        <f>AH82</f>
        <v>1.4986999999999999E-2</v>
      </c>
      <c r="U82" s="3">
        <v>0</v>
      </c>
      <c r="V82" s="3">
        <v>2007</v>
      </c>
      <c r="W82" s="10">
        <f>AV82</f>
        <v>7.5200000000000003E-2</v>
      </c>
      <c r="X82" s="63"/>
      <c r="Y82" s="8"/>
      <c r="Z82" s="3">
        <v>2021</v>
      </c>
      <c r="AA82" s="4"/>
      <c r="AB82" s="4"/>
      <c r="AC82" s="4"/>
      <c r="AD82" s="4"/>
      <c r="AE82" s="4"/>
      <c r="AF82" s="4"/>
      <c r="AG82" s="4"/>
      <c r="AH82" s="4">
        <v>1.4986999999999999E-2</v>
      </c>
      <c r="AI82" s="4">
        <v>1.4969999999999999E-2</v>
      </c>
      <c r="AJ82" s="4">
        <v>1.9937E-2</v>
      </c>
      <c r="AK82" s="4">
        <f>0.02488+0.0002</f>
        <v>2.5079999999999998E-2</v>
      </c>
      <c r="AL82" s="4">
        <f>0.029797+0.0002</f>
        <v>2.9996999999999999E-2</v>
      </c>
      <c r="AM82" s="4">
        <f>0.034675+0.0002</f>
        <v>3.4874999999999996E-2</v>
      </c>
      <c r="AN82" s="4">
        <f>0.03949+0.0002</f>
        <v>3.9689999999999996E-2</v>
      </c>
      <c r="AO82" s="4">
        <f>0.04416+0.0002</f>
        <v>4.4359999999999997E-2</v>
      </c>
      <c r="AP82" s="4">
        <f>0.04856+0.0002</f>
        <v>4.8759999999999998E-2</v>
      </c>
      <c r="AQ82" s="4">
        <f>0.0525+0.0002</f>
        <v>5.2699999999999997E-2</v>
      </c>
      <c r="AR82" s="4">
        <f>0.057067+0.0002</f>
        <v>5.7266999999999998E-2</v>
      </c>
      <c r="AS82" s="4">
        <f>0.0616+0.0002</f>
        <v>6.1800000000000001E-2</v>
      </c>
      <c r="AT82" s="4">
        <f>0.0661+0.0002</f>
        <v>6.6300000000000012E-2</v>
      </c>
      <c r="AU82" s="4">
        <f>0.070567+0.0002</f>
        <v>7.076700000000001E-2</v>
      </c>
      <c r="AV82" s="4">
        <f>0.075+0.0002</f>
        <v>7.5200000000000003E-2</v>
      </c>
      <c r="AW82" s="4"/>
      <c r="AX82" s="4"/>
      <c r="AY82" s="42"/>
      <c r="AZ82" s="4"/>
      <c r="BA82" s="4"/>
      <c r="BB82" s="4"/>
      <c r="BC82" s="4"/>
      <c r="BD82" s="4"/>
      <c r="BE82" s="70"/>
      <c r="BF82" s="71"/>
      <c r="BG82" s="3"/>
      <c r="BH82" s="3"/>
      <c r="BI82" s="3"/>
      <c r="BJ82" s="3"/>
      <c r="BK82" s="3"/>
      <c r="BL82" s="3"/>
      <c r="BM82" s="3"/>
      <c r="BN82" s="3"/>
      <c r="BO82" s="3"/>
      <c r="BP82" s="3"/>
      <c r="BQ82" s="3"/>
      <c r="BR82" s="3"/>
      <c r="BS82" s="3"/>
      <c r="BT82" s="3"/>
      <c r="BU82" s="3"/>
      <c r="BV82" s="3"/>
      <c r="BW82" s="3"/>
      <c r="BX82" s="3"/>
      <c r="BY82" s="3"/>
      <c r="BZ82" s="3"/>
      <c r="CA82" s="3"/>
      <c r="CB82" s="3"/>
      <c r="CC82" s="3"/>
      <c r="CD82" s="3"/>
      <c r="CE82" s="3"/>
    </row>
    <row r="83" spans="1:84" s="5" customFormat="1" x14ac:dyDescent="0.2">
      <c r="A83" s="182"/>
      <c r="B83" s="191"/>
      <c r="C83" s="3">
        <v>1</v>
      </c>
      <c r="D83" s="3">
        <v>2</v>
      </c>
      <c r="E83" s="3">
        <v>0</v>
      </c>
      <c r="F83" s="3">
        <v>0</v>
      </c>
      <c r="G83" s="3">
        <v>0</v>
      </c>
      <c r="H83" s="3">
        <v>0</v>
      </c>
      <c r="I83" s="3">
        <v>1</v>
      </c>
      <c r="J83" s="3">
        <v>1</v>
      </c>
      <c r="K83" s="3">
        <v>0</v>
      </c>
      <c r="L83" s="3">
        <v>0</v>
      </c>
      <c r="M83" s="3">
        <v>0</v>
      </c>
      <c r="N83" s="3">
        <v>97.3</v>
      </c>
      <c r="O83" s="3">
        <v>100</v>
      </c>
      <c r="P83" s="218"/>
      <c r="Q83" s="3">
        <v>45</v>
      </c>
      <c r="R83" s="235"/>
      <c r="S83" s="3">
        <v>100</v>
      </c>
      <c r="T83" s="10">
        <f>AH83</f>
        <v>4.2000000000000003E-2</v>
      </c>
      <c r="U83" s="3">
        <v>0</v>
      </c>
      <c r="V83" s="3">
        <v>2007</v>
      </c>
      <c r="W83" s="10">
        <f>AV83</f>
        <v>0.1</v>
      </c>
      <c r="X83" s="63"/>
      <c r="Y83" s="8"/>
      <c r="Z83" s="3">
        <v>2021</v>
      </c>
      <c r="AA83" s="4"/>
      <c r="AB83" s="4"/>
      <c r="AC83" s="4"/>
      <c r="AD83" s="4"/>
      <c r="AE83" s="4"/>
      <c r="AF83" s="4"/>
      <c r="AG83" s="4"/>
      <c r="AH83" s="4">
        <v>4.2000000000000003E-2</v>
      </c>
      <c r="AI83" s="4">
        <v>4.2000000000000003E-2</v>
      </c>
      <c r="AJ83" s="4">
        <v>4.2000000000000003E-2</v>
      </c>
      <c r="AK83" s="4">
        <v>4.2000000000000003E-2</v>
      </c>
      <c r="AL83" s="4">
        <v>6.2E-2</v>
      </c>
      <c r="AM83" s="4">
        <v>6.2E-2</v>
      </c>
      <c r="AN83" s="4">
        <v>6.2E-2</v>
      </c>
      <c r="AO83" s="4">
        <v>6.2E-2</v>
      </c>
      <c r="AP83" s="4">
        <v>6.2E-2</v>
      </c>
      <c r="AQ83" s="4">
        <v>8.2000000000000003E-2</v>
      </c>
      <c r="AR83" s="4">
        <v>8.2000000000000003E-2</v>
      </c>
      <c r="AS83" s="4">
        <v>8.2000000000000003E-2</v>
      </c>
      <c r="AT83" s="4">
        <v>8.2000000000000003E-2</v>
      </c>
      <c r="AU83" s="4">
        <v>8.2000000000000003E-2</v>
      </c>
      <c r="AV83" s="4">
        <v>0.1</v>
      </c>
      <c r="AW83" s="4"/>
      <c r="AX83" s="4"/>
      <c r="AY83" s="42"/>
      <c r="AZ83" s="4"/>
      <c r="BA83" s="4"/>
      <c r="BB83" s="4"/>
      <c r="BC83" s="4"/>
      <c r="BD83" s="4"/>
      <c r="BE83" s="70"/>
      <c r="BF83" s="71"/>
      <c r="BG83" s="3"/>
      <c r="BH83" s="3"/>
      <c r="BI83" s="3"/>
      <c r="BJ83" s="3"/>
      <c r="BK83" s="3"/>
      <c r="BL83" s="3"/>
      <c r="BM83" s="3"/>
      <c r="BN83" s="3"/>
      <c r="BO83" s="3"/>
      <c r="BP83" s="3"/>
      <c r="BQ83" s="3"/>
      <c r="BR83" s="3"/>
      <c r="BS83" s="3"/>
      <c r="BT83" s="3"/>
      <c r="BU83" s="3"/>
      <c r="BV83" s="3"/>
      <c r="BW83" s="3"/>
      <c r="BX83" s="3"/>
      <c r="BY83" s="3"/>
      <c r="BZ83" s="3"/>
      <c r="CA83" s="3"/>
      <c r="CB83" s="3"/>
      <c r="CC83" s="3"/>
      <c r="CD83" s="3"/>
      <c r="CE83" s="3"/>
    </row>
    <row r="84" spans="1:84" s="5" customFormat="1" x14ac:dyDescent="0.2">
      <c r="A84" s="181"/>
      <c r="B84" s="186"/>
      <c r="C84" s="3">
        <v>1</v>
      </c>
      <c r="D84" s="3">
        <v>3</v>
      </c>
      <c r="E84" s="3">
        <v>0</v>
      </c>
      <c r="F84" s="3">
        <v>0</v>
      </c>
      <c r="G84" s="3">
        <v>1</v>
      </c>
      <c r="H84" s="3">
        <v>1</v>
      </c>
      <c r="I84" s="3">
        <v>0</v>
      </c>
      <c r="J84" s="3">
        <v>0</v>
      </c>
      <c r="K84" s="3">
        <v>0</v>
      </c>
      <c r="L84" s="3">
        <v>0</v>
      </c>
      <c r="M84" s="3">
        <v>0</v>
      </c>
      <c r="N84" s="3">
        <v>97.3</v>
      </c>
      <c r="O84" s="3">
        <v>100</v>
      </c>
      <c r="P84" s="219"/>
      <c r="Q84" s="3">
        <v>495.81</v>
      </c>
      <c r="R84" s="223"/>
      <c r="S84" s="3">
        <v>100</v>
      </c>
      <c r="T84" s="10">
        <f>AH84</f>
        <v>1.2999999999999999E-5</v>
      </c>
      <c r="U84" s="3">
        <v>0</v>
      </c>
      <c r="V84" s="3">
        <v>2007</v>
      </c>
      <c r="W84" s="10">
        <f>AV84</f>
        <v>5.0000000000000001E-3</v>
      </c>
      <c r="X84" s="63"/>
      <c r="Y84" s="8"/>
      <c r="Z84" s="3">
        <v>2021</v>
      </c>
      <c r="AA84" s="4"/>
      <c r="AB84" s="4"/>
      <c r="AC84" s="4"/>
      <c r="AD84" s="4"/>
      <c r="AE84" s="4"/>
      <c r="AF84" s="4"/>
      <c r="AG84" s="4"/>
      <c r="AH84" s="4">
        <v>1.2999999999999999E-5</v>
      </c>
      <c r="AI84" s="4">
        <v>3.0000000000000001E-5</v>
      </c>
      <c r="AJ84" s="4">
        <v>6.3E-5</v>
      </c>
      <c r="AK84" s="4">
        <v>1.2E-4</v>
      </c>
      <c r="AL84" s="4">
        <v>2.03E-4</v>
      </c>
      <c r="AM84" s="4">
        <v>3.2499999999999999E-4</v>
      </c>
      <c r="AN84" s="4">
        <v>5.1000000000000004E-4</v>
      </c>
      <c r="AO84" s="4">
        <v>8.4000000000000003E-4</v>
      </c>
      <c r="AP84" s="4">
        <v>1.4400000000000001E-3</v>
      </c>
      <c r="AQ84" s="4">
        <v>2.5000000000000001E-3</v>
      </c>
      <c r="AR84" s="4">
        <v>2.9329999999999998E-3</v>
      </c>
      <c r="AS84" s="4">
        <v>3.3999999999999998E-3</v>
      </c>
      <c r="AT84" s="4">
        <v>3.8999999999999998E-3</v>
      </c>
      <c r="AU84" s="4">
        <v>4.4330000000000003E-3</v>
      </c>
      <c r="AV84" s="4">
        <v>5.0000000000000001E-3</v>
      </c>
      <c r="AW84" s="4"/>
      <c r="AX84" s="4"/>
      <c r="AY84" s="42"/>
      <c r="AZ84" s="4"/>
      <c r="BA84" s="4"/>
      <c r="BB84" s="4"/>
      <c r="BC84" s="4"/>
      <c r="BD84" s="4"/>
      <c r="BE84" s="70"/>
      <c r="BF84" s="71"/>
      <c r="BG84" s="3"/>
      <c r="BH84" s="3"/>
      <c r="BI84" s="3"/>
      <c r="BJ84" s="3"/>
      <c r="BK84" s="3"/>
      <c r="BL84" s="3"/>
      <c r="BM84" s="3"/>
      <c r="BN84" s="3"/>
      <c r="BO84" s="3"/>
      <c r="BP84" s="3"/>
      <c r="BQ84" s="3"/>
      <c r="BR84" s="3"/>
      <c r="BS84" s="3"/>
      <c r="BT84" s="3"/>
      <c r="BU84" s="3"/>
      <c r="BV84" s="3"/>
      <c r="BW84" s="3"/>
      <c r="BX84" s="3"/>
      <c r="BY84" s="3"/>
      <c r="BZ84" s="3"/>
      <c r="CA84" s="3"/>
      <c r="CB84" s="3"/>
      <c r="CC84" s="3"/>
      <c r="CD84" s="3"/>
      <c r="CE84" s="3"/>
    </row>
    <row r="85" spans="1:84" s="92" customFormat="1" x14ac:dyDescent="0.2">
      <c r="A85" s="171" t="s">
        <v>12</v>
      </c>
      <c r="B85" s="192" t="s">
        <v>106</v>
      </c>
      <c r="C85" s="72">
        <v>1</v>
      </c>
      <c r="D85" s="72">
        <v>1</v>
      </c>
      <c r="E85" s="1">
        <v>1</v>
      </c>
      <c r="F85" s="1">
        <v>1</v>
      </c>
      <c r="G85" s="1">
        <v>1</v>
      </c>
      <c r="H85" s="1">
        <v>1</v>
      </c>
      <c r="I85" s="1">
        <v>1</v>
      </c>
      <c r="J85" s="1">
        <v>1</v>
      </c>
      <c r="K85" s="1">
        <v>1</v>
      </c>
      <c r="L85" s="1">
        <v>1</v>
      </c>
      <c r="M85" s="1">
        <v>1</v>
      </c>
      <c r="N85" s="72">
        <v>99.3</v>
      </c>
      <c r="O85" s="72">
        <v>0</v>
      </c>
      <c r="P85" s="220">
        <v>34333</v>
      </c>
      <c r="Q85" s="72">
        <v>65.27</v>
      </c>
      <c r="R85" s="224" t="s">
        <v>64</v>
      </c>
      <c r="S85" s="72">
        <v>100</v>
      </c>
      <c r="T85" s="74">
        <f>AH85</f>
        <v>0.01</v>
      </c>
      <c r="U85" s="72">
        <v>0</v>
      </c>
      <c r="V85" s="72">
        <v>2007</v>
      </c>
      <c r="W85" s="74">
        <f>AT85</f>
        <v>0.14000000000000001</v>
      </c>
      <c r="X85" s="75"/>
      <c r="Y85" s="76"/>
      <c r="Z85" s="72">
        <v>2019</v>
      </c>
      <c r="AA85" s="77"/>
      <c r="AB85" s="77"/>
      <c r="AC85" s="77"/>
      <c r="AD85" s="77"/>
      <c r="AE85" s="77"/>
      <c r="AF85" s="77"/>
      <c r="AG85" s="77"/>
      <c r="AH85" s="77">
        <v>0.01</v>
      </c>
      <c r="AI85" s="77">
        <v>1.4999999999999999E-2</v>
      </c>
      <c r="AJ85" s="77">
        <v>0.02</v>
      </c>
      <c r="AK85" s="77">
        <v>2.5000000000000001E-2</v>
      </c>
      <c r="AL85" s="77">
        <v>3.5000000000000003E-2</v>
      </c>
      <c r="AM85" s="77">
        <v>4.4999999999999998E-2</v>
      </c>
      <c r="AN85" s="77">
        <v>5.5E-2</v>
      </c>
      <c r="AO85" s="77">
        <v>6.5000000000000002E-2</v>
      </c>
      <c r="AP85" s="77">
        <v>0.08</v>
      </c>
      <c r="AQ85" s="77">
        <v>9.5000000000000001E-2</v>
      </c>
      <c r="AR85" s="77">
        <v>0.11</v>
      </c>
      <c r="AS85" s="77">
        <v>0.125</v>
      </c>
      <c r="AT85" s="77">
        <v>0.14000000000000001</v>
      </c>
      <c r="AU85" s="77"/>
      <c r="AV85" s="77"/>
      <c r="AW85" s="77"/>
      <c r="AX85" s="77"/>
      <c r="AY85" s="78"/>
      <c r="AZ85" s="77"/>
      <c r="BA85" s="77"/>
      <c r="BB85" s="77"/>
      <c r="BC85" s="77"/>
      <c r="BD85" s="77"/>
      <c r="BE85" s="123"/>
      <c r="BF85" s="114"/>
      <c r="BG85" s="72"/>
      <c r="BH85" s="72"/>
      <c r="BI85" s="72"/>
      <c r="BJ85" s="72"/>
      <c r="BK85" s="72"/>
      <c r="BL85" s="72"/>
      <c r="BM85" s="72"/>
      <c r="BN85" s="72"/>
      <c r="BO85" s="72"/>
      <c r="BP85" s="72"/>
      <c r="BQ85" s="72"/>
      <c r="BR85" s="72"/>
      <c r="BS85" s="72"/>
      <c r="BT85" s="72"/>
      <c r="BU85" s="72"/>
      <c r="BV85" s="72"/>
      <c r="BW85" s="72"/>
      <c r="BX85" s="72"/>
      <c r="BY85" s="72"/>
      <c r="BZ85" s="72"/>
      <c r="CA85" s="72"/>
      <c r="CB85" s="72"/>
      <c r="CC85" s="72"/>
      <c r="CD85" s="72"/>
      <c r="CE85" s="72"/>
    </row>
    <row r="86" spans="1:84" s="92" customFormat="1" x14ac:dyDescent="0.2">
      <c r="A86" s="173"/>
      <c r="B86" s="194"/>
      <c r="C86" s="72">
        <v>1</v>
      </c>
      <c r="D86" s="72">
        <v>2</v>
      </c>
      <c r="E86" s="1">
        <v>1</v>
      </c>
      <c r="F86" s="1">
        <v>1</v>
      </c>
      <c r="G86" s="1">
        <v>1</v>
      </c>
      <c r="H86" s="1">
        <v>1</v>
      </c>
      <c r="I86" s="1">
        <v>1</v>
      </c>
      <c r="J86" s="1">
        <v>1</v>
      </c>
      <c r="K86" s="1">
        <v>1</v>
      </c>
      <c r="L86" s="1">
        <v>1</v>
      </c>
      <c r="M86" s="1">
        <v>1</v>
      </c>
      <c r="N86" s="72">
        <v>99.3</v>
      </c>
      <c r="O86" s="72">
        <v>100</v>
      </c>
      <c r="P86" s="221"/>
      <c r="Q86" s="72">
        <v>65.27</v>
      </c>
      <c r="R86" s="221"/>
      <c r="S86" s="72">
        <v>100</v>
      </c>
      <c r="T86" s="74">
        <f>AH86</f>
        <v>0.02</v>
      </c>
      <c r="U86" s="72">
        <v>0</v>
      </c>
      <c r="V86" s="72">
        <v>2007</v>
      </c>
      <c r="W86" s="74">
        <f>AT86</f>
        <v>0.02</v>
      </c>
      <c r="X86" s="75"/>
      <c r="Y86" s="76"/>
      <c r="Z86" s="72">
        <v>2019</v>
      </c>
      <c r="AA86" s="77"/>
      <c r="AB86" s="77"/>
      <c r="AC86" s="77"/>
      <c r="AD86" s="77"/>
      <c r="AE86" s="77"/>
      <c r="AF86" s="77"/>
      <c r="AG86" s="77"/>
      <c r="AH86" s="77">
        <v>0.02</v>
      </c>
      <c r="AI86" s="77">
        <v>0.02</v>
      </c>
      <c r="AJ86" s="77">
        <v>0.02</v>
      </c>
      <c r="AK86" s="77">
        <v>0.02</v>
      </c>
      <c r="AL86" s="77">
        <v>0.02</v>
      </c>
      <c r="AM86" s="77">
        <v>0.02</v>
      </c>
      <c r="AN86" s="77">
        <v>0.02</v>
      </c>
      <c r="AO86" s="77">
        <v>0.02</v>
      </c>
      <c r="AP86" s="77">
        <v>0.02</v>
      </c>
      <c r="AQ86" s="77">
        <v>0.02</v>
      </c>
      <c r="AR86" s="77">
        <v>0.02</v>
      </c>
      <c r="AS86" s="77">
        <v>0.02</v>
      </c>
      <c r="AT86" s="77">
        <v>0.02</v>
      </c>
      <c r="AU86" s="77"/>
      <c r="AV86" s="77"/>
      <c r="AW86" s="77"/>
      <c r="AX86" s="77"/>
      <c r="AY86" s="78"/>
      <c r="AZ86" s="77"/>
      <c r="BA86" s="77"/>
      <c r="BB86" s="77"/>
      <c r="BC86" s="77"/>
      <c r="BD86" s="77"/>
      <c r="BE86" s="123"/>
      <c r="BF86" s="114"/>
      <c r="BG86" s="72"/>
      <c r="BH86" s="72"/>
      <c r="BI86" s="72"/>
      <c r="BJ86" s="72"/>
      <c r="BK86" s="72"/>
      <c r="BL86" s="72"/>
      <c r="BM86" s="72"/>
      <c r="BN86" s="72"/>
      <c r="BO86" s="72"/>
      <c r="BP86" s="72"/>
      <c r="BQ86" s="72"/>
      <c r="BR86" s="72"/>
      <c r="BS86" s="72"/>
      <c r="BT86" s="72"/>
      <c r="BU86" s="72"/>
      <c r="BV86" s="72"/>
      <c r="BW86" s="72"/>
      <c r="BX86" s="72"/>
      <c r="BY86" s="72"/>
      <c r="BZ86" s="72"/>
      <c r="CA86" s="72"/>
      <c r="CB86" s="72"/>
      <c r="CC86" s="72"/>
      <c r="CD86" s="72"/>
      <c r="CE86" s="72"/>
    </row>
    <row r="87" spans="1:84" s="5" customFormat="1" x14ac:dyDescent="0.2">
      <c r="A87" s="180" t="s">
        <v>13</v>
      </c>
      <c r="B87" s="215" t="s">
        <v>94</v>
      </c>
      <c r="C87" s="3">
        <v>1</v>
      </c>
      <c r="D87" s="3">
        <v>1</v>
      </c>
      <c r="E87" s="3">
        <v>1</v>
      </c>
      <c r="F87" s="3">
        <v>2</v>
      </c>
      <c r="G87" s="3">
        <v>2</v>
      </c>
      <c r="H87" s="3">
        <v>2</v>
      </c>
      <c r="I87" s="3">
        <v>2</v>
      </c>
      <c r="J87" s="3">
        <v>2</v>
      </c>
      <c r="K87" s="3">
        <v>2</v>
      </c>
      <c r="L87" s="3">
        <v>2</v>
      </c>
      <c r="M87" s="3">
        <v>2</v>
      </c>
      <c r="N87" s="3">
        <v>75.900000000000006</v>
      </c>
      <c r="O87" s="3">
        <v>0</v>
      </c>
      <c r="P87" s="268">
        <v>34942</v>
      </c>
      <c r="Q87" s="3">
        <v>50</v>
      </c>
      <c r="R87" s="234" t="s">
        <v>63</v>
      </c>
      <c r="S87" s="3">
        <v>100</v>
      </c>
      <c r="T87" s="10"/>
      <c r="U87" s="3">
        <f>BL87</f>
        <v>1400</v>
      </c>
      <c r="V87" s="3">
        <v>2006</v>
      </c>
      <c r="W87" s="10"/>
      <c r="X87" s="63">
        <f>BT87</f>
        <v>5000</v>
      </c>
      <c r="Y87" s="8"/>
      <c r="Z87" s="3">
        <v>2014</v>
      </c>
      <c r="AA87" s="4"/>
      <c r="AB87" s="4"/>
      <c r="AC87" s="4"/>
      <c r="AD87" s="4"/>
      <c r="AE87" s="4"/>
      <c r="AF87" s="4"/>
      <c r="AG87" s="4"/>
      <c r="AH87" s="4"/>
      <c r="AI87" s="4"/>
      <c r="AJ87" s="4"/>
      <c r="AK87" s="4"/>
      <c r="AL87" s="4"/>
      <c r="AM87" s="4"/>
      <c r="AN87" s="4"/>
      <c r="AO87" s="4"/>
      <c r="AP87" s="4"/>
      <c r="AQ87" s="4"/>
      <c r="AR87" s="4"/>
      <c r="AS87" s="4"/>
      <c r="AT87" s="4"/>
      <c r="AU87" s="4"/>
      <c r="AV87" s="4"/>
      <c r="AW87" s="4"/>
      <c r="AX87" s="4"/>
      <c r="AY87" s="42"/>
      <c r="AZ87" s="4"/>
      <c r="BA87" s="4"/>
      <c r="BB87" s="4"/>
      <c r="BC87" s="4"/>
      <c r="BD87" s="4"/>
      <c r="BE87" s="70"/>
      <c r="BF87" s="71"/>
      <c r="BG87" s="3"/>
      <c r="BH87" s="3"/>
      <c r="BI87" s="3"/>
      <c r="BJ87" s="3"/>
      <c r="BK87" s="3"/>
      <c r="BL87" s="52">
        <v>1400</v>
      </c>
      <c r="BM87" s="52">
        <v>1400</v>
      </c>
      <c r="BN87" s="52">
        <v>2392</v>
      </c>
      <c r="BO87" s="52">
        <v>2392</v>
      </c>
      <c r="BP87" s="52">
        <v>3384</v>
      </c>
      <c r="BQ87" s="52">
        <v>3384</v>
      </c>
      <c r="BR87" s="52">
        <v>4376</v>
      </c>
      <c r="BS87" s="52">
        <v>4376</v>
      </c>
      <c r="BT87" s="52">
        <v>5000</v>
      </c>
      <c r="BU87" s="3"/>
      <c r="BV87" s="3"/>
      <c r="BW87" s="3"/>
      <c r="BX87" s="3"/>
      <c r="BY87" s="3"/>
      <c r="BZ87" s="3"/>
      <c r="CA87" s="3"/>
      <c r="CB87" s="3"/>
      <c r="CC87" s="3"/>
      <c r="CD87" s="3"/>
      <c r="CE87" s="3"/>
    </row>
    <row r="88" spans="1:84" s="5" customFormat="1" x14ac:dyDescent="0.2">
      <c r="A88" s="181"/>
      <c r="B88" s="186"/>
      <c r="C88" s="3">
        <v>1</v>
      </c>
      <c r="D88" s="3">
        <v>2</v>
      </c>
      <c r="E88" s="3">
        <v>1</v>
      </c>
      <c r="F88" s="3">
        <v>1</v>
      </c>
      <c r="G88" s="3">
        <v>1</v>
      </c>
      <c r="H88" s="3">
        <v>1</v>
      </c>
      <c r="I88" s="3">
        <v>1</v>
      </c>
      <c r="J88" s="3">
        <v>1</v>
      </c>
      <c r="K88" s="3">
        <v>1</v>
      </c>
      <c r="L88" s="3">
        <v>1</v>
      </c>
      <c r="M88" s="3">
        <v>1</v>
      </c>
      <c r="N88" s="3">
        <v>75.900000000000006</v>
      </c>
      <c r="O88" s="3">
        <v>100</v>
      </c>
      <c r="P88" s="223"/>
      <c r="Q88" s="3">
        <v>50</v>
      </c>
      <c r="R88" s="223"/>
      <c r="S88" s="3">
        <v>100</v>
      </c>
      <c r="T88" s="10"/>
      <c r="U88" s="3">
        <f>BL88</f>
        <v>880</v>
      </c>
      <c r="V88" s="3">
        <v>2006</v>
      </c>
      <c r="W88" s="10"/>
      <c r="X88" s="63">
        <f>BT88</f>
        <v>880</v>
      </c>
      <c r="Y88" s="8"/>
      <c r="Z88" s="3">
        <v>2014</v>
      </c>
      <c r="AA88" s="4"/>
      <c r="AB88" s="4"/>
      <c r="AC88" s="4"/>
      <c r="AD88" s="4"/>
      <c r="AE88" s="4"/>
      <c r="AF88" s="4"/>
      <c r="AG88" s="4"/>
      <c r="AH88" s="4"/>
      <c r="AI88" s="4"/>
      <c r="AJ88" s="4"/>
      <c r="AK88" s="4"/>
      <c r="AL88" s="4"/>
      <c r="AM88" s="4"/>
      <c r="AN88" s="4"/>
      <c r="AO88" s="4"/>
      <c r="AP88" s="4"/>
      <c r="AQ88" s="4"/>
      <c r="AR88" s="4"/>
      <c r="AS88" s="4"/>
      <c r="AT88" s="4"/>
      <c r="AU88" s="4"/>
      <c r="AV88" s="4"/>
      <c r="AW88" s="4"/>
      <c r="AX88" s="4"/>
      <c r="AY88" s="42"/>
      <c r="AZ88" s="4"/>
      <c r="BA88" s="4"/>
      <c r="BB88" s="4"/>
      <c r="BC88" s="4"/>
      <c r="BD88" s="4"/>
      <c r="BE88" s="70"/>
      <c r="BF88" s="71"/>
      <c r="BG88" s="3"/>
      <c r="BH88" s="3"/>
      <c r="BI88" s="3"/>
      <c r="BJ88" s="3"/>
      <c r="BK88" s="3"/>
      <c r="BL88" s="3">
        <v>880</v>
      </c>
      <c r="BM88" s="3">
        <v>880</v>
      </c>
      <c r="BN88" s="3">
        <v>880</v>
      </c>
      <c r="BO88" s="3">
        <v>880</v>
      </c>
      <c r="BP88" s="3">
        <v>880</v>
      </c>
      <c r="BQ88" s="3">
        <v>880</v>
      </c>
      <c r="BR88" s="3">
        <v>880</v>
      </c>
      <c r="BS88" s="3">
        <v>880</v>
      </c>
      <c r="BT88" s="3">
        <v>880</v>
      </c>
      <c r="BU88" s="3"/>
      <c r="BV88" s="3"/>
      <c r="BW88" s="3"/>
      <c r="BX88" s="3"/>
      <c r="BY88" s="3"/>
      <c r="BZ88" s="3"/>
      <c r="CA88" s="3"/>
      <c r="CB88" s="3"/>
      <c r="CC88" s="3"/>
      <c r="CD88" s="3"/>
      <c r="CE88" s="3"/>
    </row>
    <row r="89" spans="1:84" s="92" customFormat="1" ht="12.75" customHeight="1" x14ac:dyDescent="0.2">
      <c r="A89" s="96" t="s">
        <v>14</v>
      </c>
      <c r="B89" s="156" t="s">
        <v>92</v>
      </c>
      <c r="C89" s="72">
        <v>1</v>
      </c>
      <c r="D89" s="72">
        <v>1</v>
      </c>
      <c r="E89" s="1">
        <v>1</v>
      </c>
      <c r="F89" s="1">
        <v>1</v>
      </c>
      <c r="G89" s="1">
        <v>2</v>
      </c>
      <c r="H89" s="1">
        <v>1</v>
      </c>
      <c r="I89" s="1">
        <v>1</v>
      </c>
      <c r="J89" s="1">
        <v>0</v>
      </c>
      <c r="K89" s="1">
        <v>1</v>
      </c>
      <c r="L89" s="1">
        <v>1</v>
      </c>
      <c r="M89" s="1">
        <v>1</v>
      </c>
      <c r="N89" s="72">
        <v>84.7</v>
      </c>
      <c r="O89" s="72">
        <v>0</v>
      </c>
      <c r="P89" s="73">
        <v>34788</v>
      </c>
      <c r="Q89" s="72">
        <v>50</v>
      </c>
      <c r="R89" s="79" t="s">
        <v>63</v>
      </c>
      <c r="S89" s="72">
        <v>100</v>
      </c>
      <c r="T89" s="74">
        <f>AM89</f>
        <v>0.03</v>
      </c>
      <c r="U89" s="72">
        <v>0</v>
      </c>
      <c r="V89" s="72">
        <v>2012</v>
      </c>
      <c r="W89" s="74">
        <f>AU89</f>
        <v>0.15</v>
      </c>
      <c r="X89" s="75"/>
      <c r="Y89" s="76"/>
      <c r="Z89" s="72">
        <v>2020</v>
      </c>
      <c r="AA89" s="77"/>
      <c r="AB89" s="77"/>
      <c r="AC89" s="77"/>
      <c r="AD89" s="77"/>
      <c r="AE89" s="77"/>
      <c r="AF89" s="77"/>
      <c r="AG89" s="77"/>
      <c r="AH89" s="77"/>
      <c r="AI89" s="77"/>
      <c r="AJ89" s="77"/>
      <c r="AK89" s="77"/>
      <c r="AL89" s="77"/>
      <c r="AM89" s="77">
        <v>0.03</v>
      </c>
      <c r="AN89" s="77">
        <v>0.03</v>
      </c>
      <c r="AO89" s="77">
        <v>0.03</v>
      </c>
      <c r="AP89" s="77">
        <v>0.03</v>
      </c>
      <c r="AQ89" s="77">
        <v>0.09</v>
      </c>
      <c r="AR89" s="77">
        <v>0.09</v>
      </c>
      <c r="AS89" s="77">
        <v>0.09</v>
      </c>
      <c r="AT89" s="77">
        <v>0.09</v>
      </c>
      <c r="AU89" s="77">
        <v>0.15</v>
      </c>
      <c r="AV89" s="77"/>
      <c r="AW89" s="77"/>
      <c r="AX89" s="77"/>
      <c r="AY89" s="78"/>
      <c r="AZ89" s="77"/>
      <c r="BA89" s="77"/>
      <c r="BB89" s="77"/>
      <c r="BC89" s="77"/>
      <c r="BD89" s="77"/>
      <c r="BE89" s="123"/>
      <c r="BF89" s="114"/>
      <c r="BG89" s="72"/>
      <c r="BH89" s="72"/>
      <c r="BI89" s="72"/>
      <c r="BJ89" s="72"/>
      <c r="BK89" s="72"/>
      <c r="BL89" s="72"/>
      <c r="BM89" s="72"/>
      <c r="BN89" s="72"/>
      <c r="BO89" s="72"/>
      <c r="BP89" s="72"/>
      <c r="BQ89" s="72"/>
      <c r="BR89" s="72"/>
      <c r="BS89" s="72"/>
      <c r="BT89" s="72"/>
      <c r="BU89" s="72"/>
      <c r="BV89" s="72"/>
      <c r="BW89" s="72"/>
      <c r="BX89" s="72"/>
      <c r="BY89" s="72"/>
      <c r="BZ89" s="72"/>
      <c r="CA89" s="72"/>
      <c r="CB89" s="72"/>
      <c r="CC89" s="72"/>
      <c r="CD89" s="72"/>
      <c r="CE89" s="72"/>
    </row>
    <row r="90" spans="1:84" s="5" customFormat="1" ht="12.75" customHeight="1" x14ac:dyDescent="0.2">
      <c r="A90" s="97" t="s">
        <v>15</v>
      </c>
      <c r="B90" s="163" t="s">
        <v>100</v>
      </c>
      <c r="C90" s="29">
        <v>1</v>
      </c>
      <c r="D90" s="29">
        <v>1</v>
      </c>
      <c r="E90" s="3">
        <v>1</v>
      </c>
      <c r="F90" s="3">
        <v>1</v>
      </c>
      <c r="G90" s="3">
        <v>1</v>
      </c>
      <c r="H90" s="3">
        <v>1</v>
      </c>
      <c r="I90" s="3">
        <v>1</v>
      </c>
      <c r="J90" s="3">
        <v>1</v>
      </c>
      <c r="K90" s="3">
        <v>1</v>
      </c>
      <c r="L90" s="3">
        <v>1</v>
      </c>
      <c r="M90" s="3">
        <v>1</v>
      </c>
      <c r="N90" s="29">
        <v>100</v>
      </c>
      <c r="O90" s="29">
        <v>100</v>
      </c>
      <c r="P90" s="162">
        <v>39081</v>
      </c>
      <c r="Q90" s="29"/>
      <c r="R90" s="69" t="s">
        <v>64</v>
      </c>
      <c r="S90" s="29">
        <v>100</v>
      </c>
      <c r="T90" s="30">
        <f>AG90</f>
        <v>3.56E-2</v>
      </c>
      <c r="U90" s="29">
        <v>0</v>
      </c>
      <c r="V90" s="29">
        <v>2006</v>
      </c>
      <c r="W90" s="30">
        <f>AP90</f>
        <v>9.5699999999999993E-2</v>
      </c>
      <c r="X90" s="65"/>
      <c r="Y90" s="31"/>
      <c r="Z90" s="29">
        <v>2015</v>
      </c>
      <c r="AA90" s="32"/>
      <c r="AB90" s="32"/>
      <c r="AC90" s="32"/>
      <c r="AD90" s="32"/>
      <c r="AE90" s="32"/>
      <c r="AF90" s="32"/>
      <c r="AG90" s="32">
        <v>3.56E-2</v>
      </c>
      <c r="AH90" s="32">
        <v>3.56E-2</v>
      </c>
      <c r="AI90" s="32">
        <v>3.56E-2</v>
      </c>
      <c r="AJ90" s="32">
        <v>3.56E-2</v>
      </c>
      <c r="AK90" s="32">
        <v>5.57E-2</v>
      </c>
      <c r="AL90" s="32">
        <v>5.57E-2</v>
      </c>
      <c r="AM90" s="32">
        <v>5.57E-2</v>
      </c>
      <c r="AN90" s="32">
        <v>5.57E-2</v>
      </c>
      <c r="AO90" s="32">
        <v>5.57E-2</v>
      </c>
      <c r="AP90" s="32">
        <v>9.5699999999999993E-2</v>
      </c>
      <c r="AQ90" s="32"/>
      <c r="AR90" s="32"/>
      <c r="AS90" s="32"/>
      <c r="AT90" s="32"/>
      <c r="AU90" s="32"/>
      <c r="AV90" s="32"/>
      <c r="AW90" s="32"/>
      <c r="AX90" s="32"/>
      <c r="AY90" s="45"/>
      <c r="AZ90" s="4"/>
      <c r="BA90" s="4"/>
      <c r="BB90" s="4"/>
      <c r="BC90" s="4"/>
      <c r="BD90" s="4"/>
      <c r="BE90" s="70"/>
      <c r="BF90" s="71"/>
      <c r="BG90" s="3"/>
      <c r="BH90" s="3"/>
      <c r="BI90" s="3"/>
      <c r="BJ90" s="3"/>
      <c r="BK90" s="3"/>
      <c r="BL90" s="3"/>
      <c r="BM90" s="3"/>
      <c r="BN90" s="3"/>
      <c r="BO90" s="3"/>
      <c r="BP90" s="3"/>
      <c r="BQ90" s="3"/>
      <c r="BR90" s="3"/>
      <c r="BS90" s="3"/>
      <c r="BT90" s="3"/>
      <c r="BU90" s="3"/>
      <c r="BV90" s="3"/>
      <c r="BW90" s="3"/>
      <c r="BX90" s="3"/>
      <c r="BY90" s="3"/>
      <c r="BZ90" s="3"/>
      <c r="CA90" s="3"/>
      <c r="CB90" s="3"/>
      <c r="CC90" s="3"/>
      <c r="CD90" s="3"/>
      <c r="CE90" s="3"/>
    </row>
    <row r="91" spans="1:84" s="159" customFormat="1" ht="12.75" customHeight="1" x14ac:dyDescent="0.2">
      <c r="A91" s="161" t="s">
        <v>85</v>
      </c>
      <c r="B91" s="160" t="s">
        <v>86</v>
      </c>
      <c r="C91" s="255" t="s">
        <v>76</v>
      </c>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256"/>
      <c r="BT91" s="256"/>
      <c r="BU91" s="256"/>
      <c r="BV91" s="256"/>
      <c r="BW91" s="256"/>
      <c r="BX91" s="256"/>
      <c r="BY91" s="256"/>
      <c r="BZ91" s="256"/>
      <c r="CA91" s="256"/>
      <c r="CB91" s="256"/>
      <c r="CC91" s="256"/>
      <c r="CD91" s="256"/>
      <c r="CE91" s="257"/>
    </row>
    <row r="92" spans="1:84" s="54" customFormat="1" x14ac:dyDescent="0.2">
      <c r="A92" s="152" t="s">
        <v>43</v>
      </c>
      <c r="B92" s="151" t="s">
        <v>77</v>
      </c>
      <c r="C92" s="258"/>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c r="AB92" s="259"/>
      <c r="AC92" s="259"/>
      <c r="AD92" s="259"/>
      <c r="AE92" s="259"/>
      <c r="AF92" s="259"/>
      <c r="AG92" s="259"/>
      <c r="AH92" s="259"/>
      <c r="AI92" s="259"/>
      <c r="AJ92" s="259"/>
      <c r="AK92" s="259"/>
      <c r="AL92" s="259"/>
      <c r="AM92" s="259"/>
      <c r="AN92" s="259"/>
      <c r="AO92" s="259"/>
      <c r="AP92" s="259"/>
      <c r="AQ92" s="259"/>
      <c r="AR92" s="259"/>
      <c r="AS92" s="259"/>
      <c r="AT92" s="259"/>
      <c r="AU92" s="259"/>
      <c r="AV92" s="259"/>
      <c r="AW92" s="259"/>
      <c r="AX92" s="259"/>
      <c r="AY92" s="259"/>
      <c r="AZ92" s="259"/>
      <c r="BA92" s="259"/>
      <c r="BB92" s="259"/>
      <c r="BC92" s="259"/>
      <c r="BD92" s="259"/>
      <c r="BE92" s="259"/>
      <c r="BF92" s="259"/>
      <c r="BG92" s="259"/>
      <c r="BH92" s="259"/>
      <c r="BI92" s="259"/>
      <c r="BJ92" s="259"/>
      <c r="BK92" s="259"/>
      <c r="BL92" s="259"/>
      <c r="BM92" s="259"/>
      <c r="BN92" s="259"/>
      <c r="BO92" s="259"/>
      <c r="BP92" s="259"/>
      <c r="BQ92" s="259"/>
      <c r="BR92" s="259"/>
      <c r="BS92" s="259"/>
      <c r="BT92" s="259"/>
      <c r="BU92" s="259"/>
      <c r="BV92" s="259"/>
      <c r="BW92" s="259"/>
      <c r="BX92" s="259"/>
      <c r="BY92" s="259"/>
      <c r="BZ92" s="259"/>
      <c r="CA92" s="259"/>
      <c r="CB92" s="259"/>
      <c r="CC92" s="259"/>
      <c r="CD92" s="259"/>
      <c r="CE92" s="260"/>
      <c r="CF92" s="55"/>
    </row>
    <row r="93" spans="1:84" s="54" customFormat="1" x14ac:dyDescent="0.2">
      <c r="A93" s="152" t="s">
        <v>75</v>
      </c>
      <c r="B93" s="151" t="s">
        <v>81</v>
      </c>
      <c r="C93" s="258"/>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c r="AB93" s="259"/>
      <c r="AC93" s="259"/>
      <c r="AD93" s="259"/>
      <c r="AE93" s="259"/>
      <c r="AF93" s="259"/>
      <c r="AG93" s="259"/>
      <c r="AH93" s="259"/>
      <c r="AI93" s="259"/>
      <c r="AJ93" s="259"/>
      <c r="AK93" s="259"/>
      <c r="AL93" s="259"/>
      <c r="AM93" s="259"/>
      <c r="AN93" s="259"/>
      <c r="AO93" s="259"/>
      <c r="AP93" s="259"/>
      <c r="AQ93" s="259"/>
      <c r="AR93" s="259"/>
      <c r="AS93" s="259"/>
      <c r="AT93" s="259"/>
      <c r="AU93" s="259"/>
      <c r="AV93" s="259"/>
      <c r="AW93" s="259"/>
      <c r="AX93" s="259"/>
      <c r="AY93" s="259"/>
      <c r="AZ93" s="259"/>
      <c r="BA93" s="259"/>
      <c r="BB93" s="259"/>
      <c r="BC93" s="259"/>
      <c r="BD93" s="259"/>
      <c r="BE93" s="259"/>
      <c r="BF93" s="259"/>
      <c r="BG93" s="259"/>
      <c r="BH93" s="259"/>
      <c r="BI93" s="259"/>
      <c r="BJ93" s="259"/>
      <c r="BK93" s="259"/>
      <c r="BL93" s="259"/>
      <c r="BM93" s="259"/>
      <c r="BN93" s="259"/>
      <c r="BO93" s="259"/>
      <c r="BP93" s="259"/>
      <c r="BQ93" s="259"/>
      <c r="BR93" s="259"/>
      <c r="BS93" s="259"/>
      <c r="BT93" s="259"/>
      <c r="BU93" s="259"/>
      <c r="BV93" s="259"/>
      <c r="BW93" s="259"/>
      <c r="BX93" s="259"/>
      <c r="BY93" s="259"/>
      <c r="BZ93" s="259"/>
      <c r="CA93" s="259"/>
      <c r="CB93" s="259"/>
      <c r="CC93" s="259"/>
      <c r="CD93" s="259"/>
      <c r="CE93" s="260"/>
      <c r="CF93" s="55"/>
    </row>
    <row r="94" spans="1:84" s="54" customFormat="1" x14ac:dyDescent="0.2">
      <c r="A94" s="152" t="s">
        <v>44</v>
      </c>
      <c r="B94" s="151" t="s">
        <v>77</v>
      </c>
      <c r="C94" s="258"/>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c r="AB94" s="259"/>
      <c r="AC94" s="259"/>
      <c r="AD94" s="259"/>
      <c r="AE94" s="259"/>
      <c r="AF94" s="259"/>
      <c r="AG94" s="259"/>
      <c r="AH94" s="259"/>
      <c r="AI94" s="259"/>
      <c r="AJ94" s="259"/>
      <c r="AK94" s="259"/>
      <c r="AL94" s="259"/>
      <c r="AM94" s="259"/>
      <c r="AN94" s="259"/>
      <c r="AO94" s="259"/>
      <c r="AP94" s="259"/>
      <c r="AQ94" s="259"/>
      <c r="AR94" s="259"/>
      <c r="AS94" s="259"/>
      <c r="AT94" s="259"/>
      <c r="AU94" s="259"/>
      <c r="AV94" s="259"/>
      <c r="AW94" s="259"/>
      <c r="AX94" s="259"/>
      <c r="AY94" s="259"/>
      <c r="AZ94" s="259"/>
      <c r="BA94" s="259"/>
      <c r="BB94" s="259"/>
      <c r="BC94" s="259"/>
      <c r="BD94" s="259"/>
      <c r="BE94" s="259"/>
      <c r="BF94" s="259"/>
      <c r="BG94" s="259"/>
      <c r="BH94" s="259"/>
      <c r="BI94" s="259"/>
      <c r="BJ94" s="259"/>
      <c r="BK94" s="259"/>
      <c r="BL94" s="259"/>
      <c r="BM94" s="259"/>
      <c r="BN94" s="259"/>
      <c r="BO94" s="259"/>
      <c r="BP94" s="259"/>
      <c r="BQ94" s="259"/>
      <c r="BR94" s="259"/>
      <c r="BS94" s="259"/>
      <c r="BT94" s="259"/>
      <c r="BU94" s="259"/>
      <c r="BV94" s="259"/>
      <c r="BW94" s="259"/>
      <c r="BX94" s="259"/>
      <c r="BY94" s="259"/>
      <c r="BZ94" s="259"/>
      <c r="CA94" s="259"/>
      <c r="CB94" s="259"/>
      <c r="CC94" s="259"/>
      <c r="CD94" s="259"/>
      <c r="CE94" s="260"/>
      <c r="CF94" s="55"/>
    </row>
    <row r="95" spans="1:84" s="54" customFormat="1" x14ac:dyDescent="0.2">
      <c r="A95" s="152" t="s">
        <v>45</v>
      </c>
      <c r="B95" s="151" t="s">
        <v>78</v>
      </c>
      <c r="C95" s="258"/>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c r="AB95" s="259"/>
      <c r="AC95" s="259"/>
      <c r="AD95" s="259"/>
      <c r="AE95" s="259"/>
      <c r="AF95" s="259"/>
      <c r="AG95" s="259"/>
      <c r="AH95" s="259"/>
      <c r="AI95" s="259"/>
      <c r="AJ95" s="259"/>
      <c r="AK95" s="259"/>
      <c r="AL95" s="259"/>
      <c r="AM95" s="259"/>
      <c r="AN95" s="259"/>
      <c r="AO95" s="259"/>
      <c r="AP95" s="259"/>
      <c r="AQ95" s="259"/>
      <c r="AR95" s="259"/>
      <c r="AS95" s="259"/>
      <c r="AT95" s="259"/>
      <c r="AU95" s="259"/>
      <c r="AV95" s="259"/>
      <c r="AW95" s="259"/>
      <c r="AX95" s="259"/>
      <c r="AY95" s="259"/>
      <c r="AZ95" s="259"/>
      <c r="BA95" s="259"/>
      <c r="BB95" s="259"/>
      <c r="BC95" s="259"/>
      <c r="BD95" s="259"/>
      <c r="BE95" s="259"/>
      <c r="BF95" s="259"/>
      <c r="BG95" s="259"/>
      <c r="BH95" s="259"/>
      <c r="BI95" s="259"/>
      <c r="BJ95" s="259"/>
      <c r="BK95" s="259"/>
      <c r="BL95" s="259"/>
      <c r="BM95" s="259"/>
      <c r="BN95" s="259"/>
      <c r="BO95" s="259"/>
      <c r="BP95" s="259"/>
      <c r="BQ95" s="259"/>
      <c r="BR95" s="259"/>
      <c r="BS95" s="259"/>
      <c r="BT95" s="259"/>
      <c r="BU95" s="259"/>
      <c r="BV95" s="259"/>
      <c r="BW95" s="259"/>
      <c r="BX95" s="259"/>
      <c r="BY95" s="259"/>
      <c r="BZ95" s="259"/>
      <c r="CA95" s="259"/>
      <c r="CB95" s="259"/>
      <c r="CC95" s="259"/>
      <c r="CD95" s="259"/>
      <c r="CE95" s="260"/>
      <c r="CF95" s="55"/>
    </row>
    <row r="96" spans="1:84" s="54" customFormat="1" x14ac:dyDescent="0.2">
      <c r="A96" s="152" t="s">
        <v>46</v>
      </c>
      <c r="B96" s="165" t="s">
        <v>89</v>
      </c>
      <c r="C96" s="258"/>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c r="AB96" s="259"/>
      <c r="AC96" s="259"/>
      <c r="AD96" s="259"/>
      <c r="AE96" s="259"/>
      <c r="AF96" s="259"/>
      <c r="AG96" s="259"/>
      <c r="AH96" s="259"/>
      <c r="AI96" s="259"/>
      <c r="AJ96" s="259"/>
      <c r="AK96" s="259"/>
      <c r="AL96" s="259"/>
      <c r="AM96" s="259"/>
      <c r="AN96" s="259"/>
      <c r="AO96" s="259"/>
      <c r="AP96" s="259"/>
      <c r="AQ96" s="259"/>
      <c r="AR96" s="259"/>
      <c r="AS96" s="259"/>
      <c r="AT96" s="259"/>
      <c r="AU96" s="259"/>
      <c r="AV96" s="259"/>
      <c r="AW96" s="259"/>
      <c r="AX96" s="259"/>
      <c r="AY96" s="259"/>
      <c r="AZ96" s="259"/>
      <c r="BA96" s="259"/>
      <c r="BB96" s="259"/>
      <c r="BC96" s="259"/>
      <c r="BD96" s="259"/>
      <c r="BE96" s="259"/>
      <c r="BF96" s="259"/>
      <c r="BG96" s="259"/>
      <c r="BH96" s="259"/>
      <c r="BI96" s="259"/>
      <c r="BJ96" s="259"/>
      <c r="BK96" s="259"/>
      <c r="BL96" s="259"/>
      <c r="BM96" s="259"/>
      <c r="BN96" s="259"/>
      <c r="BO96" s="259"/>
      <c r="BP96" s="259"/>
      <c r="BQ96" s="259"/>
      <c r="BR96" s="259"/>
      <c r="BS96" s="259"/>
      <c r="BT96" s="259"/>
      <c r="BU96" s="259"/>
      <c r="BV96" s="259"/>
      <c r="BW96" s="259"/>
      <c r="BX96" s="259"/>
      <c r="BY96" s="259"/>
      <c r="BZ96" s="259"/>
      <c r="CA96" s="259"/>
      <c r="CB96" s="259"/>
      <c r="CC96" s="259"/>
      <c r="CD96" s="259"/>
      <c r="CE96" s="260"/>
      <c r="CF96" s="55"/>
    </row>
    <row r="97" spans="1:84" s="54" customFormat="1" x14ac:dyDescent="0.2">
      <c r="A97" s="152" t="s">
        <v>47</v>
      </c>
      <c r="B97" s="151" t="s">
        <v>79</v>
      </c>
      <c r="C97" s="258"/>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59"/>
      <c r="AC97" s="259"/>
      <c r="AD97" s="259"/>
      <c r="AE97" s="259"/>
      <c r="AF97" s="259"/>
      <c r="AG97" s="259"/>
      <c r="AH97" s="259"/>
      <c r="AI97" s="259"/>
      <c r="AJ97" s="259"/>
      <c r="AK97" s="259"/>
      <c r="AL97" s="259"/>
      <c r="AM97" s="259"/>
      <c r="AN97" s="259"/>
      <c r="AO97" s="259"/>
      <c r="AP97" s="259"/>
      <c r="AQ97" s="259"/>
      <c r="AR97" s="259"/>
      <c r="AS97" s="259"/>
      <c r="AT97" s="259"/>
      <c r="AU97" s="259"/>
      <c r="AV97" s="259"/>
      <c r="AW97" s="259"/>
      <c r="AX97" s="259"/>
      <c r="AY97" s="259"/>
      <c r="AZ97" s="259"/>
      <c r="BA97" s="259"/>
      <c r="BB97" s="259"/>
      <c r="BC97" s="259"/>
      <c r="BD97" s="259"/>
      <c r="BE97" s="259"/>
      <c r="BF97" s="259"/>
      <c r="BG97" s="259"/>
      <c r="BH97" s="259"/>
      <c r="BI97" s="259"/>
      <c r="BJ97" s="259"/>
      <c r="BK97" s="259"/>
      <c r="BL97" s="259"/>
      <c r="BM97" s="259"/>
      <c r="BN97" s="259"/>
      <c r="BO97" s="259"/>
      <c r="BP97" s="259"/>
      <c r="BQ97" s="259"/>
      <c r="BR97" s="259"/>
      <c r="BS97" s="259"/>
      <c r="BT97" s="259"/>
      <c r="BU97" s="259"/>
      <c r="BV97" s="259"/>
      <c r="BW97" s="259"/>
      <c r="BX97" s="259"/>
      <c r="BY97" s="259"/>
      <c r="BZ97" s="259"/>
      <c r="CA97" s="259"/>
      <c r="CB97" s="259"/>
      <c r="CC97" s="259"/>
      <c r="CD97" s="259"/>
      <c r="CE97" s="260"/>
      <c r="CF97" s="55"/>
    </row>
    <row r="98" spans="1:84" s="150" customFormat="1" x14ac:dyDescent="0.2">
      <c r="A98" s="154" t="s">
        <v>74</v>
      </c>
      <c r="B98" s="153" t="s">
        <v>80</v>
      </c>
      <c r="C98" s="261"/>
      <c r="D98" s="262"/>
      <c r="E98" s="262"/>
      <c r="F98" s="262"/>
      <c r="G98" s="262"/>
      <c r="H98" s="262"/>
      <c r="I98" s="262"/>
      <c r="J98" s="262"/>
      <c r="K98" s="262"/>
      <c r="L98" s="262"/>
      <c r="M98" s="262"/>
      <c r="N98" s="262"/>
      <c r="O98" s="262"/>
      <c r="P98" s="262"/>
      <c r="Q98" s="262"/>
      <c r="R98" s="262"/>
      <c r="S98" s="262"/>
      <c r="T98" s="262"/>
      <c r="U98" s="262"/>
      <c r="V98" s="262"/>
      <c r="W98" s="262"/>
      <c r="X98" s="262"/>
      <c r="Y98" s="262"/>
      <c r="Z98" s="262"/>
      <c r="AA98" s="262"/>
      <c r="AB98" s="262"/>
      <c r="AC98" s="262"/>
      <c r="AD98" s="262"/>
      <c r="AE98" s="262"/>
      <c r="AF98" s="262"/>
      <c r="AG98" s="262"/>
      <c r="AH98" s="262"/>
      <c r="AI98" s="262"/>
      <c r="AJ98" s="262"/>
      <c r="AK98" s="262"/>
      <c r="AL98" s="262"/>
      <c r="AM98" s="262"/>
      <c r="AN98" s="262"/>
      <c r="AO98" s="262"/>
      <c r="AP98" s="262"/>
      <c r="AQ98" s="262"/>
      <c r="AR98" s="262"/>
      <c r="AS98" s="262"/>
      <c r="AT98" s="262"/>
      <c r="AU98" s="262"/>
      <c r="AV98" s="262"/>
      <c r="AW98" s="262"/>
      <c r="AX98" s="262"/>
      <c r="AY98" s="262"/>
      <c r="AZ98" s="262"/>
      <c r="BA98" s="262"/>
      <c r="BB98" s="262"/>
      <c r="BC98" s="262"/>
      <c r="BD98" s="262"/>
      <c r="BE98" s="262"/>
      <c r="BF98" s="262"/>
      <c r="BG98" s="262"/>
      <c r="BH98" s="262"/>
      <c r="BI98" s="262"/>
      <c r="BJ98" s="262"/>
      <c r="BK98" s="262"/>
      <c r="BL98" s="262"/>
      <c r="BM98" s="262"/>
      <c r="BN98" s="262"/>
      <c r="BO98" s="262"/>
      <c r="BP98" s="262"/>
      <c r="BQ98" s="262"/>
      <c r="BR98" s="262"/>
      <c r="BS98" s="262"/>
      <c r="BT98" s="262"/>
      <c r="BU98" s="262"/>
      <c r="BV98" s="262"/>
      <c r="BW98" s="262"/>
      <c r="BX98" s="262"/>
      <c r="BY98" s="262"/>
      <c r="BZ98" s="262"/>
      <c r="CA98" s="262"/>
      <c r="CB98" s="262"/>
      <c r="CC98" s="262"/>
      <c r="CD98" s="262"/>
      <c r="CE98" s="263"/>
    </row>
    <row r="99" spans="1:84" x14ac:dyDescent="0.2">
      <c r="A99" s="155"/>
    </row>
  </sheetData>
  <mergeCells count="111">
    <mergeCell ref="C91:CE98"/>
    <mergeCell ref="R19:R21"/>
    <mergeCell ref="R57:R59"/>
    <mergeCell ref="P69:P76"/>
    <mergeCell ref="P39:P41"/>
    <mergeCell ref="P36:P38"/>
    <mergeCell ref="P52:P56"/>
    <mergeCell ref="P44:P46"/>
    <mergeCell ref="P47:P48"/>
    <mergeCell ref="P50:P51"/>
    <mergeCell ref="P57:P59"/>
    <mergeCell ref="P66:P68"/>
    <mergeCell ref="R52:R56"/>
    <mergeCell ref="R50:R51"/>
    <mergeCell ref="R60:R65"/>
    <mergeCell ref="R66:R68"/>
    <mergeCell ref="R39:R42"/>
    <mergeCell ref="P34:P35"/>
    <mergeCell ref="Y26:Y28"/>
    <mergeCell ref="P77:P78"/>
    <mergeCell ref="R85:R86"/>
    <mergeCell ref="P87:P88"/>
    <mergeCell ref="R87:R88"/>
    <mergeCell ref="R69:R76"/>
    <mergeCell ref="BF8:CE8"/>
    <mergeCell ref="X8:X9"/>
    <mergeCell ref="B10:B11"/>
    <mergeCell ref="W8:W9"/>
    <mergeCell ref="Y8:Y9"/>
    <mergeCell ref="T8:T9"/>
    <mergeCell ref="V8:V9"/>
    <mergeCell ref="U8:U9"/>
    <mergeCell ref="P10:P11"/>
    <mergeCell ref="S8:S9"/>
    <mergeCell ref="AA8:AZ8"/>
    <mergeCell ref="Z8:Z9"/>
    <mergeCell ref="R8:R9"/>
    <mergeCell ref="R10:R11"/>
    <mergeCell ref="N8:N9"/>
    <mergeCell ref="Q8:Q9"/>
    <mergeCell ref="P82:P84"/>
    <mergeCell ref="P85:P86"/>
    <mergeCell ref="R77:R78"/>
    <mergeCell ref="R79:R81"/>
    <mergeCell ref="P8:P9"/>
    <mergeCell ref="E8:M8"/>
    <mergeCell ref="O8:O9"/>
    <mergeCell ref="R13:R15"/>
    <mergeCell ref="R16:R18"/>
    <mergeCell ref="P13:P15"/>
    <mergeCell ref="P79:P81"/>
    <mergeCell ref="R82:R84"/>
    <mergeCell ref="P60:P64"/>
    <mergeCell ref="P16:P18"/>
    <mergeCell ref="P19:P21"/>
    <mergeCell ref="P22:P24"/>
    <mergeCell ref="R44:R46"/>
    <mergeCell ref="R22:R24"/>
    <mergeCell ref="R34:R35"/>
    <mergeCell ref="R26:R31"/>
    <mergeCell ref="R47:R48"/>
    <mergeCell ref="P26:P31"/>
    <mergeCell ref="R36:R38"/>
    <mergeCell ref="A87:A88"/>
    <mergeCell ref="B85:B86"/>
    <mergeCell ref="B79:B81"/>
    <mergeCell ref="A8:A9"/>
    <mergeCell ref="B13:B15"/>
    <mergeCell ref="B16:B18"/>
    <mergeCell ref="B19:B21"/>
    <mergeCell ref="B22:B24"/>
    <mergeCell ref="A22:A24"/>
    <mergeCell ref="B36:B38"/>
    <mergeCell ref="A82:A84"/>
    <mergeCell ref="A85:A86"/>
    <mergeCell ref="A57:A59"/>
    <mergeCell ref="A60:A65"/>
    <mergeCell ref="B8:B9"/>
    <mergeCell ref="A77:A78"/>
    <mergeCell ref="B87:B88"/>
    <mergeCell ref="B60:B65"/>
    <mergeCell ref="A10:A11"/>
    <mergeCell ref="A39:A42"/>
    <mergeCell ref="B44:B46"/>
    <mergeCell ref="B39:B42"/>
    <mergeCell ref="B77:B78"/>
    <mergeCell ref="B82:B84"/>
    <mergeCell ref="A79:A81"/>
    <mergeCell ref="E1:G7"/>
    <mergeCell ref="A69:A76"/>
    <mergeCell ref="A44:A46"/>
    <mergeCell ref="A47:A48"/>
    <mergeCell ref="A50:A51"/>
    <mergeCell ref="A52:A56"/>
    <mergeCell ref="A34:A35"/>
    <mergeCell ref="A36:A38"/>
    <mergeCell ref="A66:A68"/>
    <mergeCell ref="B34:B35"/>
    <mergeCell ref="B47:B48"/>
    <mergeCell ref="B50:B51"/>
    <mergeCell ref="B52:B56"/>
    <mergeCell ref="C8:C9"/>
    <mergeCell ref="D8:D9"/>
    <mergeCell ref="B66:B68"/>
    <mergeCell ref="B69:B76"/>
    <mergeCell ref="A19:A21"/>
    <mergeCell ref="A26:A31"/>
    <mergeCell ref="B26:B31"/>
    <mergeCell ref="B57:B59"/>
    <mergeCell ref="A13:A15"/>
    <mergeCell ref="A16:A18"/>
  </mergeCells>
  <phoneticPr fontId="5" type="noConversion"/>
  <hyperlinks>
    <hyperlink ref="A10" r:id="rId1" display="http://www.dsireusa.org/incentives/incentive.cfm?Incentive_Code=AZ03R&amp;re=1&amp;ee=1"/>
    <hyperlink ref="A10:A11" r:id="rId2" display="Arizona"/>
    <hyperlink ref="A12" r:id="rId3"/>
    <hyperlink ref="A13" r:id="rId4" display="http://www.dsireusa.org/incentives/incentive.cfm?Incentive_Code=CO24R&amp;re=1&amp;ee=1"/>
    <hyperlink ref="A13:A15" r:id="rId5" display="Colorado"/>
    <hyperlink ref="A16" r:id="rId6" display="http://www.dsireusa.org/incentives/incentive.cfm?Incentive_Code=CT04R&amp;re=1&amp;ee=1"/>
    <hyperlink ref="A16:A18" r:id="rId7" display="Connecticut"/>
    <hyperlink ref="A19" r:id="rId8" display="http://www.dsireusa.org/incentives/incentive.cfm?Incentive_Code=DE06R&amp;re=1&amp;ee=1"/>
    <hyperlink ref="A22" r:id="rId9" display="http://www.dsireusa.org/incentives/incentive.cfm?Incentive_Code=DC04R&amp;re=1&amp;ee=1"/>
    <hyperlink ref="A22:A24" r:id="rId10" display="District of Columbia"/>
    <hyperlink ref="A25" r:id="rId11"/>
    <hyperlink ref="A26" r:id="rId12" display="http://www.dsireusa.org/incentives/incentive.cfm?Incentive_Code=IL04R&amp;re=1&amp;ee=1"/>
    <hyperlink ref="A26:A27" r:id="rId13" display="Illinois"/>
    <hyperlink ref="A32" r:id="rId14"/>
    <hyperlink ref="A33" r:id="rId15"/>
    <hyperlink ref="A34" r:id="rId16" display="http://www.dsireusa.org/incentives/incentive.cfm?Incentive_Code=ME01R&amp;re=1&amp;ee=1"/>
    <hyperlink ref="A34:A35" r:id="rId17" display="Maine"/>
    <hyperlink ref="A36" r:id="rId18" display="http://www.dsireusa.org/incentives/incentive.cfm?Incentive_Code=MD05R&amp;re=1&amp;ee=1"/>
    <hyperlink ref="A36:A38" r:id="rId19" display="Maryland"/>
    <hyperlink ref="A39" r:id="rId20" display="http://www.dsireusa.org/incentives/incentive.cfm?Incentive_Code=MA05R&amp;re=1&amp;ee=1"/>
    <hyperlink ref="A39:A41" r:id="rId21" display="Massachusetts"/>
    <hyperlink ref="A43" r:id="rId22"/>
    <hyperlink ref="A44" r:id="rId23" display="http://www.dsireusa.org/incentives/incentive.cfm?Incentive_Code=MN14R&amp;re=1&amp;ee=1"/>
    <hyperlink ref="A44:A46" r:id="rId24" display="Minnesota"/>
    <hyperlink ref="A47" r:id="rId25" display="http://www.dsireusa.org/incentives/incentive.cfm?Incentive_Code=MO08R&amp;re=1&amp;ee=1"/>
    <hyperlink ref="A47:A48" r:id="rId26" display="Missouri"/>
    <hyperlink ref="A49" r:id="rId27"/>
    <hyperlink ref="A50" r:id="rId28" display="http://www.dsireusa.org/incentives/incentive.cfm?Incentive_Code=NV01R&amp;re=1&amp;ee=1"/>
    <hyperlink ref="A50:A51" r:id="rId29" display="Nevada"/>
    <hyperlink ref="A52" r:id="rId30" display="http://www.dsireusa.org/incentives/incentive.cfm?Incentive_Code=NH09R&amp;re=1&amp;ee=1"/>
    <hyperlink ref="A52:A56" r:id="rId31" display="New Hampshire"/>
    <hyperlink ref="A57" r:id="rId32" display="http://www.dsireusa.org/incentives/incentive.cfm?Incentive_Code=NJ05R&amp;re=1&amp;ee=1"/>
    <hyperlink ref="A57:A59" r:id="rId33" display="New Jersey"/>
    <hyperlink ref="A60" r:id="rId34" display="http://www.dsireusa.org/incentives/incentive.cfm?Incentive_Code=NM05R&amp;re=1&amp;ee=1"/>
    <hyperlink ref="A60:A65" r:id="rId35" display="New Mexico"/>
    <hyperlink ref="A66" r:id="rId36" display="http://www.dsireusa.org/incentives/incentive.cfm?Incentive_Code=NY03R&amp;re=1&amp;ee=1"/>
    <hyperlink ref="A66:A68" r:id="rId37" display="New York"/>
    <hyperlink ref="A69" r:id="rId38" display="http://www.dsireusa.org/incentives/incentive.cfm?Incentive_Code=NY03R&amp;re=1&amp;ee=1"/>
    <hyperlink ref="A69:A76" r:id="rId39" display="North Carolina"/>
    <hyperlink ref="A77" r:id="rId40" display="http://www.dsireusa.org/incentives/incentive.cfm?Incentive_Code=OH14R&amp;re=1&amp;ee=1"/>
    <hyperlink ref="A77:A78" r:id="rId41" display="Ohio"/>
    <hyperlink ref="A79" r:id="rId42" display="http://www.dsireusa.org/incentives/incentive.cfm?Incentive_Code=OR22R&amp;re=1&amp;ee=1"/>
    <hyperlink ref="A79:A81" r:id="rId43" display="Oregon"/>
    <hyperlink ref="A82" r:id="rId44" display="http://www.dsireusa.org/incentives/incentive.cfm?Incentive_Code=PA06R&amp;re=1&amp;ee=1"/>
    <hyperlink ref="A82:A84" r:id="rId45" display="Pennsylvania"/>
    <hyperlink ref="A85" r:id="rId46" display="http://www.dsireusa.org/incentives/incentive.cfm?Incentive_Code=RI08R&amp;re=1&amp;ee=1"/>
    <hyperlink ref="A85:A86" r:id="rId47" display="Rhode Island"/>
    <hyperlink ref="A87" r:id="rId48" display="http://www.dsireusa.org/incentives/incentive.cfm?Incentive_Code=TX03R&amp;re=1&amp;ee=1"/>
    <hyperlink ref="A87:A88" r:id="rId49" display="Texas"/>
    <hyperlink ref="A89" r:id="rId50"/>
    <hyperlink ref="A90" r:id="rId51"/>
    <hyperlink ref="A92" r:id="rId52"/>
    <hyperlink ref="A94" r:id="rId53"/>
    <hyperlink ref="A95" r:id="rId54"/>
    <hyperlink ref="A96" r:id="rId55"/>
    <hyperlink ref="A97" r:id="rId56"/>
    <hyperlink ref="A98" r:id="rId57"/>
    <hyperlink ref="A93" r:id="rId58"/>
    <hyperlink ref="A91" r:id="rId59"/>
  </hyperlinks>
  <pageMargins left="0.75" right="0.75" top="1" bottom="1" header="0.5" footer="0.5"/>
  <pageSetup scale="49" fitToWidth="2" orientation="portrait" r:id="rId60"/>
  <headerFooter alignWithMargins="0"/>
  <drawing r:id="rId61"/>
  <legacy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vt:lpstr>
    </vt:vector>
  </TitlesOfParts>
  <Company>North Carolina Solar Center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 RPS Spreadsheet</dc:title>
  <dc:creator>Justin Barnes</dc:creator>
  <cp:lastModifiedBy>Justin R. Barnes</cp:lastModifiedBy>
  <cp:lastPrinted>2009-03-11T15:18:45Z</cp:lastPrinted>
  <dcterms:created xsi:type="dcterms:W3CDTF">2008-12-28T00:59:00Z</dcterms:created>
  <dcterms:modified xsi:type="dcterms:W3CDTF">2013-03-18T19:56:00Z</dcterms:modified>
</cp:coreProperties>
</file>