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40" yWindow="4600" windowWidth="25600" windowHeight="18380" tabRatio="500" activeTab="4"/>
  </bookViews>
  <sheets>
    <sheet name="Global" sheetId="2" r:id="rId1"/>
    <sheet name="1990 raw data" sheetId="3" r:id="rId2"/>
    <sheet name="1990 summary" sheetId="4" r:id="rId3"/>
    <sheet name="2005 raw data" sheetId="5" r:id="rId4"/>
    <sheet name="Level0" sheetId="1" r:id="rId5"/>
  </sheets>
  <externalReferences>
    <externalReference r:id="rId6"/>
    <externalReference r:id="rId7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X59" i="5"/>
  <c r="W59" i="5"/>
  <c r="V59" i="5"/>
  <c r="T59" i="5"/>
  <c r="S59" i="5"/>
  <c r="R59" i="5"/>
  <c r="P59" i="5"/>
  <c r="O59" i="5"/>
  <c r="N59" i="5"/>
  <c r="X58" i="5"/>
  <c r="W58" i="5"/>
  <c r="V58" i="5"/>
  <c r="T58" i="5"/>
  <c r="S58" i="5"/>
  <c r="R58" i="5"/>
  <c r="P58" i="5"/>
  <c r="O58" i="5"/>
  <c r="N58" i="5"/>
  <c r="X57" i="5"/>
  <c r="W57" i="5"/>
  <c r="V57" i="5"/>
  <c r="T57" i="5"/>
  <c r="S57" i="5"/>
  <c r="R57" i="5"/>
  <c r="P57" i="5"/>
  <c r="O57" i="5"/>
  <c r="N57" i="5"/>
  <c r="X56" i="5"/>
  <c r="W56" i="5"/>
  <c r="V56" i="5"/>
  <c r="T56" i="5"/>
  <c r="S56" i="5"/>
  <c r="R56" i="5"/>
  <c r="P56" i="5"/>
  <c r="O56" i="5"/>
  <c r="N56" i="5"/>
  <c r="X55" i="5"/>
  <c r="W55" i="5"/>
  <c r="V55" i="5"/>
  <c r="T55" i="5"/>
  <c r="S55" i="5"/>
  <c r="R55" i="5"/>
  <c r="P55" i="5"/>
  <c r="O55" i="5"/>
  <c r="N55" i="5"/>
  <c r="X54" i="5"/>
  <c r="W54" i="5"/>
  <c r="V54" i="5"/>
  <c r="T54" i="5"/>
  <c r="S54" i="5"/>
  <c r="R54" i="5"/>
  <c r="P54" i="5"/>
  <c r="O54" i="5"/>
  <c r="N54" i="5"/>
  <c r="X53" i="5"/>
  <c r="W53" i="5"/>
  <c r="V53" i="5"/>
  <c r="T53" i="5"/>
  <c r="S53" i="5"/>
  <c r="R53" i="5"/>
  <c r="P53" i="5"/>
  <c r="O53" i="5"/>
  <c r="N53" i="5"/>
  <c r="X52" i="5"/>
  <c r="W52" i="5"/>
  <c r="V52" i="5"/>
  <c r="T52" i="5"/>
  <c r="S52" i="5"/>
  <c r="R52" i="5"/>
  <c r="P52" i="5"/>
  <c r="O52" i="5"/>
  <c r="N52" i="5"/>
  <c r="X51" i="5"/>
  <c r="W51" i="5"/>
  <c r="V51" i="5"/>
  <c r="T51" i="5"/>
  <c r="S51" i="5"/>
  <c r="R51" i="5"/>
  <c r="P51" i="5"/>
  <c r="O51" i="5"/>
  <c r="N51" i="5"/>
  <c r="X50" i="5"/>
  <c r="W50" i="5"/>
  <c r="V50" i="5"/>
  <c r="T50" i="5"/>
  <c r="S50" i="5"/>
  <c r="R50" i="5"/>
  <c r="P50" i="5"/>
  <c r="O50" i="5"/>
  <c r="N50" i="5"/>
  <c r="X49" i="5"/>
  <c r="W49" i="5"/>
  <c r="V49" i="5"/>
  <c r="T49" i="5"/>
  <c r="S49" i="5"/>
  <c r="R49" i="5"/>
  <c r="P49" i="5"/>
  <c r="O49" i="5"/>
  <c r="N49" i="5"/>
  <c r="X48" i="5"/>
  <c r="W48" i="5"/>
  <c r="V48" i="5"/>
  <c r="T48" i="5"/>
  <c r="S48" i="5"/>
  <c r="R48" i="5"/>
  <c r="P48" i="5"/>
  <c r="O48" i="5"/>
  <c r="N48" i="5"/>
  <c r="X47" i="5"/>
  <c r="W47" i="5"/>
  <c r="V47" i="5"/>
  <c r="T47" i="5"/>
  <c r="S47" i="5"/>
  <c r="R47" i="5"/>
  <c r="P47" i="5"/>
  <c r="O47" i="5"/>
  <c r="N47" i="5"/>
  <c r="X46" i="5"/>
  <c r="W46" i="5"/>
  <c r="V46" i="5"/>
  <c r="T46" i="5"/>
  <c r="S46" i="5"/>
  <c r="R46" i="5"/>
  <c r="P46" i="5"/>
  <c r="O46" i="5"/>
  <c r="N46" i="5"/>
  <c r="X45" i="5"/>
  <c r="W45" i="5"/>
  <c r="V45" i="5"/>
  <c r="T45" i="5"/>
  <c r="S45" i="5"/>
  <c r="R45" i="5"/>
  <c r="P45" i="5"/>
  <c r="O45" i="5"/>
  <c r="N45" i="5"/>
  <c r="X44" i="5"/>
  <c r="W44" i="5"/>
  <c r="V44" i="5"/>
  <c r="T44" i="5"/>
  <c r="S44" i="5"/>
  <c r="R44" i="5"/>
  <c r="P44" i="5"/>
  <c r="O44" i="5"/>
  <c r="N44" i="5"/>
  <c r="X43" i="5"/>
  <c r="W43" i="5"/>
  <c r="V43" i="5"/>
  <c r="T43" i="5"/>
  <c r="S43" i="5"/>
  <c r="R43" i="5"/>
  <c r="P43" i="5"/>
  <c r="O43" i="5"/>
  <c r="N43" i="5"/>
  <c r="X42" i="5"/>
  <c r="W42" i="5"/>
  <c r="V42" i="5"/>
  <c r="T42" i="5"/>
  <c r="S42" i="5"/>
  <c r="R42" i="5"/>
  <c r="P42" i="5"/>
  <c r="O42" i="5"/>
  <c r="N42" i="5"/>
  <c r="X41" i="5"/>
  <c r="W41" i="5"/>
  <c r="V41" i="5"/>
  <c r="T41" i="5"/>
  <c r="S41" i="5"/>
  <c r="R41" i="5"/>
  <c r="P41" i="5"/>
  <c r="O41" i="5"/>
  <c r="N41" i="5"/>
  <c r="X40" i="5"/>
  <c r="W40" i="5"/>
  <c r="V40" i="5"/>
  <c r="T40" i="5"/>
  <c r="S40" i="5"/>
  <c r="R40" i="5"/>
  <c r="P40" i="5"/>
  <c r="O40" i="5"/>
  <c r="N40" i="5"/>
  <c r="X39" i="5"/>
  <c r="W39" i="5"/>
  <c r="V39" i="5"/>
  <c r="T39" i="5"/>
  <c r="S39" i="5"/>
  <c r="R39" i="5"/>
  <c r="P39" i="5"/>
  <c r="O39" i="5"/>
  <c r="N39" i="5"/>
  <c r="X38" i="5"/>
  <c r="W38" i="5"/>
  <c r="V38" i="5"/>
  <c r="T38" i="5"/>
  <c r="S38" i="5"/>
  <c r="R38" i="5"/>
  <c r="P38" i="5"/>
  <c r="O38" i="5"/>
  <c r="N38" i="5"/>
  <c r="X37" i="5"/>
  <c r="W37" i="5"/>
  <c r="V37" i="5"/>
  <c r="T37" i="5"/>
  <c r="S37" i="5"/>
  <c r="R37" i="5"/>
  <c r="P37" i="5"/>
  <c r="O37" i="5"/>
  <c r="N37" i="5"/>
  <c r="X36" i="5"/>
  <c r="W36" i="5"/>
  <c r="V36" i="5"/>
  <c r="T36" i="5"/>
  <c r="S36" i="5"/>
  <c r="R36" i="5"/>
  <c r="P36" i="5"/>
  <c r="O36" i="5"/>
  <c r="N36" i="5"/>
  <c r="X35" i="5"/>
  <c r="W35" i="5"/>
  <c r="V35" i="5"/>
  <c r="T35" i="5"/>
  <c r="S35" i="5"/>
  <c r="R35" i="5"/>
  <c r="P35" i="5"/>
  <c r="O35" i="5"/>
  <c r="N35" i="5"/>
  <c r="X34" i="5"/>
  <c r="W34" i="5"/>
  <c r="V34" i="5"/>
  <c r="T34" i="5"/>
  <c r="S34" i="5"/>
  <c r="R34" i="5"/>
  <c r="P34" i="5"/>
  <c r="O34" i="5"/>
  <c r="N34" i="5"/>
  <c r="X33" i="5"/>
  <c r="W33" i="5"/>
  <c r="V33" i="5"/>
  <c r="T33" i="5"/>
  <c r="S33" i="5"/>
  <c r="R33" i="5"/>
  <c r="P33" i="5"/>
  <c r="O33" i="5"/>
  <c r="N33" i="5"/>
  <c r="X32" i="5"/>
  <c r="W32" i="5"/>
  <c r="V32" i="5"/>
  <c r="T32" i="5"/>
  <c r="S32" i="5"/>
  <c r="R32" i="5"/>
  <c r="P32" i="5"/>
  <c r="O32" i="5"/>
  <c r="N32" i="5"/>
  <c r="X31" i="5"/>
  <c r="W31" i="5"/>
  <c r="V31" i="5"/>
  <c r="T31" i="5"/>
  <c r="S31" i="5"/>
  <c r="R31" i="5"/>
  <c r="P31" i="5"/>
  <c r="O31" i="5"/>
  <c r="N31" i="5"/>
  <c r="X30" i="5"/>
  <c r="W30" i="5"/>
  <c r="V30" i="5"/>
  <c r="T30" i="5"/>
  <c r="S30" i="5"/>
  <c r="R30" i="5"/>
  <c r="P30" i="5"/>
  <c r="O30" i="5"/>
  <c r="N30" i="5"/>
  <c r="X29" i="5"/>
  <c r="W29" i="5"/>
  <c r="V29" i="5"/>
  <c r="T29" i="5"/>
  <c r="S29" i="5"/>
  <c r="R29" i="5"/>
  <c r="P29" i="5"/>
  <c r="O29" i="5"/>
  <c r="N29" i="5"/>
  <c r="X28" i="5"/>
  <c r="W28" i="5"/>
  <c r="V28" i="5"/>
  <c r="T28" i="5"/>
  <c r="S28" i="5"/>
  <c r="R28" i="5"/>
  <c r="P28" i="5"/>
  <c r="O28" i="5"/>
  <c r="N28" i="5"/>
  <c r="X27" i="5"/>
  <c r="W27" i="5"/>
  <c r="V27" i="5"/>
  <c r="T27" i="5"/>
  <c r="S27" i="5"/>
  <c r="R27" i="5"/>
  <c r="P27" i="5"/>
  <c r="O27" i="5"/>
  <c r="N27" i="5"/>
  <c r="X26" i="5"/>
  <c r="W26" i="5"/>
  <c r="V26" i="5"/>
  <c r="T26" i="5"/>
  <c r="S26" i="5"/>
  <c r="R26" i="5"/>
  <c r="P26" i="5"/>
  <c r="O26" i="5"/>
  <c r="N26" i="5"/>
  <c r="X25" i="5"/>
  <c r="W25" i="5"/>
  <c r="V25" i="5"/>
  <c r="T25" i="5"/>
  <c r="S25" i="5"/>
  <c r="R25" i="5"/>
  <c r="Q25" i="5"/>
  <c r="P25" i="5"/>
  <c r="O25" i="5"/>
  <c r="N25" i="5"/>
  <c r="X24" i="5"/>
  <c r="W24" i="5"/>
  <c r="V24" i="5"/>
  <c r="T24" i="5"/>
  <c r="S24" i="5"/>
  <c r="R24" i="5"/>
  <c r="Q24" i="5"/>
  <c r="P24" i="5"/>
  <c r="O24" i="5"/>
  <c r="N24" i="5"/>
  <c r="X23" i="5"/>
  <c r="W23" i="5"/>
  <c r="V23" i="5"/>
  <c r="T23" i="5"/>
  <c r="S23" i="5"/>
  <c r="R23" i="5"/>
  <c r="Q23" i="5"/>
  <c r="P23" i="5"/>
  <c r="O23" i="5"/>
  <c r="N23" i="5"/>
  <c r="X22" i="5"/>
  <c r="W22" i="5"/>
  <c r="V22" i="5"/>
  <c r="T22" i="5"/>
  <c r="S22" i="5"/>
  <c r="R22" i="5"/>
  <c r="Q22" i="5"/>
  <c r="P22" i="5"/>
  <c r="O22" i="5"/>
  <c r="N22" i="5"/>
  <c r="X21" i="5"/>
  <c r="W21" i="5"/>
  <c r="V21" i="5"/>
  <c r="T21" i="5"/>
  <c r="S21" i="5"/>
  <c r="R21" i="5"/>
  <c r="Q21" i="5"/>
  <c r="P21" i="5"/>
  <c r="O21" i="5"/>
  <c r="N21" i="5"/>
  <c r="X20" i="5"/>
  <c r="W20" i="5"/>
  <c r="V20" i="5"/>
  <c r="T20" i="5"/>
  <c r="S20" i="5"/>
  <c r="R20" i="5"/>
  <c r="Q20" i="5"/>
  <c r="P20" i="5"/>
  <c r="O20" i="5"/>
  <c r="N20" i="5"/>
  <c r="X19" i="5"/>
  <c r="W19" i="5"/>
  <c r="V19" i="5"/>
  <c r="T19" i="5"/>
  <c r="S19" i="5"/>
  <c r="R19" i="5"/>
  <c r="Q19" i="5"/>
  <c r="P19" i="5"/>
  <c r="O19" i="5"/>
  <c r="N19" i="5"/>
  <c r="X18" i="5"/>
  <c r="W18" i="5"/>
  <c r="V18" i="5"/>
  <c r="T18" i="5"/>
  <c r="S18" i="5"/>
  <c r="R18" i="5"/>
  <c r="Q18" i="5"/>
  <c r="P18" i="5"/>
  <c r="O18" i="5"/>
  <c r="N18" i="5"/>
  <c r="X17" i="5"/>
  <c r="W17" i="5"/>
  <c r="V17" i="5"/>
  <c r="T17" i="5"/>
  <c r="S17" i="5"/>
  <c r="R17" i="5"/>
  <c r="Q17" i="5"/>
  <c r="P17" i="5"/>
  <c r="O17" i="5"/>
  <c r="N17" i="5"/>
  <c r="X16" i="5"/>
  <c r="W16" i="5"/>
  <c r="V16" i="5"/>
  <c r="T16" i="5"/>
  <c r="S16" i="5"/>
  <c r="R16" i="5"/>
  <c r="Q16" i="5"/>
  <c r="P16" i="5"/>
  <c r="O16" i="5"/>
  <c r="N16" i="5"/>
  <c r="X15" i="5"/>
  <c r="W15" i="5"/>
  <c r="V15" i="5"/>
  <c r="T15" i="5"/>
  <c r="S15" i="5"/>
  <c r="R15" i="5"/>
  <c r="Q15" i="5"/>
  <c r="P15" i="5"/>
  <c r="O15" i="5"/>
  <c r="N15" i="5"/>
  <c r="X14" i="5"/>
  <c r="W14" i="5"/>
  <c r="V14" i="5"/>
  <c r="T14" i="5"/>
  <c r="S14" i="5"/>
  <c r="R14" i="5"/>
  <c r="Q14" i="5"/>
  <c r="P14" i="5"/>
  <c r="O14" i="5"/>
  <c r="N14" i="5"/>
  <c r="X13" i="5"/>
  <c r="W13" i="5"/>
  <c r="V13" i="5"/>
  <c r="T13" i="5"/>
  <c r="S13" i="5"/>
  <c r="R13" i="5"/>
  <c r="Q13" i="5"/>
  <c r="P13" i="5"/>
  <c r="O13" i="5"/>
  <c r="N13" i="5"/>
  <c r="X12" i="5"/>
  <c r="W12" i="5"/>
  <c r="V12" i="5"/>
  <c r="T12" i="5"/>
  <c r="S12" i="5"/>
  <c r="R12" i="5"/>
  <c r="Q12" i="5"/>
  <c r="P12" i="5"/>
  <c r="O12" i="5"/>
  <c r="N12" i="5"/>
  <c r="X11" i="5"/>
  <c r="W11" i="5"/>
  <c r="V11" i="5"/>
  <c r="T11" i="5"/>
  <c r="S11" i="5"/>
  <c r="R11" i="5"/>
  <c r="Q11" i="5"/>
  <c r="P11" i="5"/>
  <c r="O11" i="5"/>
  <c r="N11" i="5"/>
  <c r="X10" i="5"/>
  <c r="W10" i="5"/>
  <c r="V10" i="5"/>
  <c r="T10" i="5"/>
  <c r="S10" i="5"/>
  <c r="R10" i="5"/>
  <c r="Q10" i="5"/>
  <c r="P10" i="5"/>
  <c r="O10" i="5"/>
  <c r="N10" i="5"/>
  <c r="X9" i="5"/>
  <c r="W9" i="5"/>
  <c r="V9" i="5"/>
  <c r="T9" i="5"/>
  <c r="S9" i="5"/>
  <c r="R9" i="5"/>
  <c r="Q9" i="5"/>
  <c r="P9" i="5"/>
  <c r="O9" i="5"/>
  <c r="N9" i="5"/>
  <c r="X8" i="5"/>
  <c r="W8" i="5"/>
  <c r="V8" i="5"/>
  <c r="T8" i="5"/>
  <c r="S8" i="5"/>
  <c r="R8" i="5"/>
  <c r="Q8" i="5"/>
  <c r="P8" i="5"/>
  <c r="O8" i="5"/>
  <c r="N8" i="5"/>
  <c r="X7" i="5"/>
  <c r="W7" i="5"/>
  <c r="V7" i="5"/>
  <c r="T7" i="5"/>
  <c r="S7" i="5"/>
  <c r="R7" i="5"/>
  <c r="Q7" i="5"/>
  <c r="P7" i="5"/>
  <c r="O7" i="5"/>
  <c r="N7" i="5"/>
  <c r="X6" i="5"/>
  <c r="W6" i="5"/>
  <c r="V6" i="5"/>
  <c r="T6" i="5"/>
  <c r="S6" i="5"/>
  <c r="R6" i="5"/>
  <c r="Q6" i="5"/>
  <c r="P6" i="5"/>
  <c r="O6" i="5"/>
  <c r="N6" i="5"/>
  <c r="D57" i="4"/>
  <c r="M57" i="4"/>
  <c r="N57" i="4"/>
  <c r="D56" i="4"/>
  <c r="M56" i="4"/>
  <c r="N56" i="4"/>
  <c r="D55" i="4"/>
  <c r="M55" i="4"/>
  <c r="N55" i="4"/>
  <c r="D54" i="4"/>
  <c r="M54" i="4"/>
  <c r="N54" i="4"/>
  <c r="D53" i="4"/>
  <c r="M53" i="4"/>
  <c r="N53" i="4"/>
  <c r="D52" i="4"/>
  <c r="M52" i="4"/>
  <c r="N52" i="4"/>
  <c r="D51" i="4"/>
  <c r="M51" i="4"/>
  <c r="N51" i="4"/>
  <c r="D50" i="4"/>
  <c r="M50" i="4"/>
  <c r="N50" i="4"/>
  <c r="D49" i="4"/>
  <c r="M49" i="4"/>
  <c r="N49" i="4"/>
  <c r="D48" i="4"/>
  <c r="M48" i="4"/>
  <c r="N48" i="4"/>
  <c r="D47" i="4"/>
  <c r="M47" i="4"/>
  <c r="N47" i="4"/>
  <c r="D46" i="4"/>
  <c r="M46" i="4"/>
  <c r="N46" i="4"/>
  <c r="D45" i="4"/>
  <c r="M45" i="4"/>
  <c r="N45" i="4"/>
  <c r="D44" i="4"/>
  <c r="M44" i="4"/>
  <c r="N44" i="4"/>
  <c r="D43" i="4"/>
  <c r="M43" i="4"/>
  <c r="N43" i="4"/>
  <c r="D42" i="4"/>
  <c r="M42" i="4"/>
  <c r="N42" i="4"/>
  <c r="D41" i="4"/>
  <c r="M41" i="4"/>
  <c r="N41" i="4"/>
  <c r="D40" i="4"/>
  <c r="M40" i="4"/>
  <c r="N40" i="4"/>
  <c r="D39" i="4"/>
  <c r="M39" i="4"/>
  <c r="N39" i="4"/>
  <c r="D38" i="4"/>
  <c r="M38" i="4"/>
  <c r="N38" i="4"/>
  <c r="D37" i="4"/>
  <c r="M37" i="4"/>
  <c r="N37" i="4"/>
  <c r="D36" i="4"/>
  <c r="M36" i="4"/>
  <c r="N36" i="4"/>
  <c r="D35" i="4"/>
  <c r="M35" i="4"/>
  <c r="N35" i="4"/>
  <c r="D34" i="4"/>
  <c r="M34" i="4"/>
  <c r="N34" i="4"/>
  <c r="D33" i="4"/>
  <c r="M33" i="4"/>
  <c r="N33" i="4"/>
  <c r="D32" i="4"/>
  <c r="M32" i="4"/>
  <c r="N32" i="4"/>
  <c r="D31" i="4"/>
  <c r="M31" i="4"/>
  <c r="N31" i="4"/>
  <c r="D30" i="4"/>
  <c r="M30" i="4"/>
  <c r="N30" i="4"/>
  <c r="D29" i="4"/>
  <c r="M29" i="4"/>
  <c r="N29" i="4"/>
  <c r="D28" i="4"/>
  <c r="M28" i="4"/>
  <c r="N28" i="4"/>
  <c r="D27" i="4"/>
  <c r="M27" i="4"/>
  <c r="N27" i="4"/>
  <c r="D26" i="4"/>
  <c r="M26" i="4"/>
  <c r="N26" i="4"/>
  <c r="D25" i="4"/>
  <c r="M25" i="4"/>
  <c r="N25" i="4"/>
  <c r="D24" i="4"/>
  <c r="M24" i="4"/>
  <c r="N24" i="4"/>
  <c r="D23" i="4"/>
  <c r="M23" i="4"/>
  <c r="N23" i="4"/>
  <c r="D22" i="4"/>
  <c r="M22" i="4"/>
  <c r="N22" i="4"/>
  <c r="D21" i="4"/>
  <c r="M21" i="4"/>
  <c r="N21" i="4"/>
  <c r="D20" i="4"/>
  <c r="M20" i="4"/>
  <c r="N20" i="4"/>
  <c r="D19" i="4"/>
  <c r="M19" i="4"/>
  <c r="N19" i="4"/>
  <c r="D18" i="4"/>
  <c r="M18" i="4"/>
  <c r="N18" i="4"/>
  <c r="D17" i="4"/>
  <c r="M17" i="4"/>
  <c r="N17" i="4"/>
  <c r="D16" i="4"/>
  <c r="M16" i="4"/>
  <c r="N16" i="4"/>
  <c r="D15" i="4"/>
  <c r="M15" i="4"/>
  <c r="N15" i="4"/>
  <c r="D14" i="4"/>
  <c r="M14" i="4"/>
  <c r="N14" i="4"/>
  <c r="D13" i="4"/>
  <c r="M13" i="4"/>
  <c r="N13" i="4"/>
  <c r="D12" i="4"/>
  <c r="M12" i="4"/>
  <c r="N12" i="4"/>
  <c r="D11" i="4"/>
  <c r="M11" i="4"/>
  <c r="N11" i="4"/>
  <c r="D10" i="4"/>
  <c r="M10" i="4"/>
  <c r="N10" i="4"/>
  <c r="D9" i="4"/>
  <c r="M9" i="4"/>
  <c r="N9" i="4"/>
  <c r="D8" i="4"/>
  <c r="M8" i="4"/>
  <c r="N8" i="4"/>
  <c r="D7" i="4"/>
  <c r="M7" i="4"/>
  <c r="N7" i="4"/>
  <c r="D6" i="4"/>
  <c r="M6" i="4"/>
  <c r="N6" i="4"/>
  <c r="D5" i="4"/>
  <c r="M5" i="4"/>
  <c r="N5" i="4"/>
  <c r="M3" i="4"/>
  <c r="D3" i="4"/>
  <c r="C3" i="4"/>
  <c r="X57" i="3"/>
  <c r="X56" i="3"/>
  <c r="X55" i="3"/>
  <c r="X54" i="3"/>
  <c r="X53" i="3"/>
  <c r="X52" i="3"/>
  <c r="X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3" i="3"/>
  <c r="P3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8" i="2"/>
  <c r="F20" i="2"/>
  <c r="H2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8" i="2"/>
  <c r="G21" i="2"/>
  <c r="F18" i="2"/>
  <c r="H19" i="2"/>
  <c r="G19" i="2"/>
  <c r="J18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8" i="2"/>
  <c r="I18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8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R5" i="2"/>
  <c r="R6" i="2"/>
  <c r="R8" i="2"/>
  <c r="J8" i="2"/>
  <c r="I8" i="2"/>
  <c r="R4" i="2"/>
  <c r="R7" i="2"/>
  <c r="J7" i="2"/>
  <c r="I7" i="2"/>
  <c r="J6" i="2"/>
  <c r="I6" i="2"/>
  <c r="J5" i="2"/>
  <c r="I5" i="2"/>
  <c r="J4" i="2"/>
  <c r="I4" i="2"/>
  <c r="J3" i="2"/>
  <c r="I3" i="2"/>
</calcChain>
</file>

<file path=xl/sharedStrings.xml><?xml version="1.0" encoding="utf-8"?>
<sst xmlns="http://schemas.openxmlformats.org/spreadsheetml/2006/main" count="420" uniqueCount="202">
  <si>
    <t>Manufacturing</t>
  </si>
  <si>
    <t>final industrial energy use</t>
  </si>
  <si>
    <t>water use coefficient</t>
  </si>
  <si>
    <t>Withdrawals</t>
  </si>
  <si>
    <t>Consumption</t>
  </si>
  <si>
    <t>year = 2005</t>
  </si>
  <si>
    <t>USA</t>
  </si>
  <si>
    <t>Variable</t>
  </si>
  <si>
    <t>Unit</t>
  </si>
  <si>
    <t>Value</t>
  </si>
  <si>
    <t>Canada</t>
  </si>
  <si>
    <t>Total manufacturing water withdrawals</t>
  </si>
  <si>
    <r>
      <t>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/year</t>
    </r>
  </si>
  <si>
    <t>Western Europe</t>
  </si>
  <si>
    <t>Total manufacturing water consumption</t>
  </si>
  <si>
    <t>Japan</t>
  </si>
  <si>
    <t>Final industrial energy use</t>
  </si>
  <si>
    <t>GJ/year</t>
  </si>
  <si>
    <t>Australia_NZ</t>
  </si>
  <si>
    <t>Manufacturing water withdrawal coefficient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</si>
  <si>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/J</t>
    </r>
  </si>
  <si>
    <t>Former Soviet Union</t>
  </si>
  <si>
    <t>Manufacturing water consumption coefficient</t>
  </si>
  <si>
    <t>China</t>
  </si>
  <si>
    <t>Middle East</t>
  </si>
  <si>
    <t>Africa</t>
  </si>
  <si>
    <t>Latin America</t>
  </si>
  <si>
    <r>
      <t>km</t>
    </r>
    <r>
      <rPr>
        <vertAlign val="super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/year</t>
    </r>
  </si>
  <si>
    <t>Southeast Asia</t>
  </si>
  <si>
    <t>Eastern Europe</t>
  </si>
  <si>
    <t>EJ/year</t>
  </si>
  <si>
    <t>Korea</t>
  </si>
  <si>
    <r>
      <t>m</t>
    </r>
    <r>
      <rPr>
        <vertAlign val="super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/GJ</t>
    </r>
  </si>
  <si>
    <t>India</t>
  </si>
  <si>
    <t>Global total</t>
  </si>
  <si>
    <t>use these two coefficients as a first cut analysis.</t>
  </si>
  <si>
    <t>Author: S. Vassolo and P. Döll</t>
  </si>
  <si>
    <t>Year: 2005</t>
  </si>
  <si>
    <t xml:space="preserve">Table from </t>
  </si>
  <si>
    <t>Title: Global-scale gridded estimates of thermoelectric power and manufacturing water use</t>
  </si>
  <si>
    <t>Journal: Water Resour. Res.</t>
  </si>
  <si>
    <r>
      <t>Cooling of Thermal Power Stations, ×10</t>
    </r>
    <r>
      <rPr>
        <b/>
        <vertAlign val="superscript"/>
        <sz val="10"/>
        <color theme="1"/>
        <rFont val="Times New Roman"/>
        <family val="1"/>
      </rPr>
      <t>6</t>
    </r>
    <r>
      <rPr>
        <b/>
        <sz val="12"/>
        <color theme="1"/>
        <rFont val="Times New Roman"/>
        <family val="1"/>
      </rPr>
      <t xml:space="preserve"> m</t>
    </r>
    <r>
      <rPr>
        <b/>
        <vertAlign val="superscript"/>
        <sz val="10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/yr</t>
    </r>
  </si>
  <si>
    <r>
      <t>Manufacturing, ×10</t>
    </r>
    <r>
      <rPr>
        <b/>
        <vertAlign val="superscript"/>
        <sz val="10"/>
        <color theme="1"/>
        <rFont val="Times New Roman"/>
        <family val="1"/>
      </rPr>
      <t>6</t>
    </r>
    <r>
      <rPr>
        <b/>
        <sz val="12"/>
        <color theme="1"/>
        <rFont val="Times New Roman"/>
        <family val="1"/>
      </rPr>
      <t xml:space="preserve"> m</t>
    </r>
    <r>
      <rPr>
        <b/>
        <vertAlign val="superscript"/>
        <sz val="10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/yr</t>
    </r>
  </si>
  <si>
    <t>Total Consumption/Total Withdrawal</t>
  </si>
  <si>
    <t>North America</t>
  </si>
  <si>
    <t>South America and Caribbean</t>
  </si>
  <si>
    <t>Europe</t>
  </si>
  <si>
    <t>West Asia</t>
  </si>
  <si>
    <t>Asia</t>
  </si>
  <si>
    <t>Oceania</t>
  </si>
  <si>
    <t>World</t>
  </si>
  <si>
    <t>USGS estimates of industrial freshwater consumptive use in year 1990 at the state level</t>
  </si>
  <si>
    <t>state</t>
  </si>
  <si>
    <t>year</t>
  </si>
  <si>
    <t>scode</t>
  </si>
  <si>
    <t>in-wgwfr</t>
  </si>
  <si>
    <t>in-wgwsa</t>
  </si>
  <si>
    <t>in-wgwto</t>
  </si>
  <si>
    <t>in-wswfr</t>
  </si>
  <si>
    <t>in-wswsa</t>
  </si>
  <si>
    <t>in-wswto</t>
  </si>
  <si>
    <t>in-wtofr</t>
  </si>
  <si>
    <t>in-wtosa</t>
  </si>
  <si>
    <t>in-wtotl</t>
  </si>
  <si>
    <t>in-recww</t>
  </si>
  <si>
    <t>in-psdel</t>
  </si>
  <si>
    <t>in-total</t>
  </si>
  <si>
    <t>in-cufr</t>
  </si>
  <si>
    <t>in-cusal</t>
  </si>
  <si>
    <t>in-cuse</t>
  </si>
  <si>
    <t>in-facil</t>
  </si>
  <si>
    <t>in-facdb</t>
  </si>
  <si>
    <t>Self-supplied withdrawals:         Ground water, fresh     in-wgwfr
      "           "                Ground water, saline    in-wgwsa
      "           "                Ground water, total     in-wgwto
      "           "                Surface water, fresh    in-wswfr
      "           "                Surface water, saline   in-wswsa
      "           "                Surface water, total    in-wswto
      "           "                Total, Fresh            in-wtofr
      "           "                Total, Saline           in-wtosa
      "           "                Total, Total            in-wtotl
      "           "                Reclaimed Sewage        in-recww
Deliveries from water supply       Fresh                   in-psdel
Total, withdrawal+deliveries       Fresh                   in-total
Consumptive use                    Fresh                   in-cufr
     "       "                     Saline                  in-cusal
     "       "                     Total                   in-cuse
 Number of facilities:             In area                 in-facil
    "   "       "                  In water-use database   in-facdb</t>
  </si>
  <si>
    <t>km3/yr</t>
  </si>
  <si>
    <t>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</si>
  <si>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</si>
  <si>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</si>
  <si>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</si>
  <si>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</si>
  <si>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</si>
  <si>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</si>
  <si>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</si>
  <si>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</si>
  <si>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</si>
  <si>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</si>
  <si>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</si>
  <si>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</si>
  <si>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</si>
  <si>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</si>
  <si>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</si>
  <si>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</si>
  <si>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</si>
  <si>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</si>
  <si>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</si>
  <si>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</si>
  <si>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</si>
  <si>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</si>
  <si>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</si>
  <si>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</si>
  <si>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</si>
  <si>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</si>
  <si>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</si>
  <si>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</si>
  <si>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</si>
  <si>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</si>
  <si>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</si>
  <si>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</si>
  <si>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</si>
  <si>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</si>
  <si>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</si>
  <si>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</si>
  <si>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</si>
  <si>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</si>
  <si>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</si>
  <si>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</si>
  <si>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</si>
  <si>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</si>
  <si>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</si>
  <si>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</si>
  <si>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</si>
  <si>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</si>
  <si>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</si>
  <si>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</si>
  <si>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</si>
  <si>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</si>
  <si>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</si>
  <si>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</si>
  <si>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VI</t>
  </si>
  <si>
    <r>
      <t xml:space="preserve">USGS estimates of industrial freshwater </t>
    </r>
    <r>
      <rPr>
        <b/>
        <sz val="11"/>
        <color rgb="FFFF0000"/>
        <rFont val="Calibri"/>
        <family val="2"/>
        <scheme val="minor"/>
      </rPr>
      <t>consumptive use</t>
    </r>
    <r>
      <rPr>
        <sz val="12"/>
        <color theme="1"/>
        <rFont val="Calibri"/>
        <family val="2"/>
        <scheme val="minor"/>
      </rPr>
      <t xml:space="preserve"> in year 1990 at the state level</t>
    </r>
  </si>
  <si>
    <r>
      <t xml:space="preserve">USGS estimates of industrial freshwater </t>
    </r>
    <r>
      <rPr>
        <b/>
        <sz val="11"/>
        <color rgb="FFFF0000"/>
        <rFont val="Calibri"/>
        <family val="2"/>
        <scheme val="minor"/>
      </rPr>
      <t>withdrawals</t>
    </r>
    <r>
      <rPr>
        <sz val="12"/>
        <color theme="1"/>
        <rFont val="Calibri"/>
        <family val="2"/>
        <scheme val="minor"/>
      </rPr>
      <t xml:space="preserve"> in year 1990 at the state level</t>
    </r>
  </si>
  <si>
    <t>Mgal/day</t>
  </si>
  <si>
    <t>US total</t>
  </si>
  <si>
    <t>Table 10. Industrial self-supplied water withdrawals, 2005. 
[Values may not sum to totals  because of independent rounding]</t>
  </si>
  <si>
    <t>State</t>
  </si>
  <si>
    <t>WITHDRAWALS 
(in million gallons per day)</t>
  </si>
  <si>
    <t>WITHDRAWALS 
(in km3/yr)</t>
  </si>
  <si>
    <t>By source and type</t>
  </si>
  <si>
    <t>Total</t>
  </si>
  <si>
    <t>Groundwater</t>
  </si>
  <si>
    <t>Surface water</t>
  </si>
  <si>
    <t>Fresh</t>
  </si>
  <si>
    <t>Saline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</si>
  <si>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</si>
  <si>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</si>
  <si>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</si>
  <si>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</si>
  <si>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</si>
  <si>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</si>
  <si>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</si>
  <si>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</si>
  <si>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</si>
  <si>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</si>
  <si>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</si>
  <si>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</si>
  <si>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</si>
  <si>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</si>
  <si>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</si>
  <si>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</si>
  <si>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</si>
  <si>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</si>
  <si>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</si>
  <si>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</si>
  <si>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</si>
  <si>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</si>
  <si>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</si>
  <si>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</si>
  <si>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</si>
  <si>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</si>
  <si>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</si>
  <si>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</si>
  <si>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</si>
  <si>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</si>
  <si>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</si>
  <si>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</si>
  <si>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</si>
  <si>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</si>
  <si>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</si>
  <si>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</si>
  <si>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</si>
  <si>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</si>
  <si>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</si>
  <si>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</si>
  <si>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</si>
  <si>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</si>
  <si>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</si>
  <si>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</si>
  <si>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</si>
  <si>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</si>
  <si>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</si>
  <si>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</si>
  <si>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</si>
  <si>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</si>
  <si>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</si>
  <si>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</si>
  <si>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U.S. Virgin Islands</t>
  </si>
  <si>
    <t>1990_withdrawal</t>
  </si>
  <si>
    <t>1990_consumption</t>
  </si>
  <si>
    <t>2005_withdrawal</t>
  </si>
  <si>
    <t>2005_us_with_cons_ratio</t>
  </si>
  <si>
    <t># Industrial water withdrawal and consumption in km3 per year</t>
  </si>
  <si>
    <t># USGS does not publish consumption numbers after 1995 instead we will use 1: 1990 coefficient 2: The US level ratio  of consumption to withdrawal applied to all states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</si>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</sst>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###,##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 Unicode MS"/>
      <family val="2"/>
    </font>
    <font>
      <b/>
      <sz val="11"/>
      <color rgb="FFFF0000"/>
      <name val="Calibri"/>
      <family val="2"/>
      <scheme val="minor"/>
    </font>
    <font>
      <sz val="7"/>
      <name val="Times New Roman"/>
      <family val="1"/>
    </font>
    <font>
      <b/>
      <sz val="7"/>
      <name val="Times New Roman"/>
      <family val="1"/>
    </font>
    <font>
      <sz val="7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  <xf numFmtId="1" fontId="1" fillId="0" borderId="0" xfId="1" applyNumberFormat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2" fontId="1" fillId="2" borderId="0" xfId="1" applyNumberFormat="1" applyFill="1"/>
    <xf numFmtId="0" fontId="1" fillId="0" borderId="0" xfId="1" applyBorder="1"/>
    <xf numFmtId="3" fontId="1" fillId="0" borderId="0" xfId="1" applyNumberFormat="1" applyBorder="1"/>
    <xf numFmtId="0" fontId="1" fillId="0" borderId="3" xfId="1" applyBorder="1"/>
    <xf numFmtId="165" fontId="1" fillId="0" borderId="0" xfId="1" applyNumberFormat="1"/>
    <xf numFmtId="0" fontId="5" fillId="0" borderId="4" xfId="1" applyFont="1" applyBorder="1" applyAlignment="1"/>
    <xf numFmtId="0" fontId="5" fillId="0" borderId="5" xfId="1" applyFont="1" applyBorder="1" applyAlignment="1"/>
    <xf numFmtId="0" fontId="5" fillId="0" borderId="6" xfId="1" applyFont="1" applyBorder="1" applyAlignment="1"/>
    <xf numFmtId="0" fontId="5" fillId="0" borderId="7" xfId="1" applyFont="1" applyBorder="1" applyAlignment="1"/>
    <xf numFmtId="0" fontId="5" fillId="0" borderId="8" xfId="1" applyFont="1" applyBorder="1" applyAlignment="1">
      <alignment horizontal="center"/>
    </xf>
    <xf numFmtId="0" fontId="7" fillId="0" borderId="8" xfId="1" applyFont="1" applyBorder="1" applyAlignment="1">
      <alignment horizontal="left" vertical="top"/>
    </xf>
    <xf numFmtId="3" fontId="7" fillId="0" borderId="8" xfId="1" applyNumberFormat="1" applyFont="1" applyBorder="1" applyAlignment="1">
      <alignment horizontal="right" vertical="top"/>
    </xf>
    <xf numFmtId="0" fontId="7" fillId="0" borderId="8" xfId="1" applyFont="1" applyBorder="1" applyAlignment="1">
      <alignment horizontal="center" vertical="top"/>
    </xf>
    <xf numFmtId="0" fontId="7" fillId="0" borderId="8" xfId="1" applyFont="1" applyBorder="1" applyAlignment="1">
      <alignment horizontal="right" vertical="top"/>
    </xf>
    <xf numFmtId="0" fontId="1" fillId="0" borderId="9" xfId="1" applyBorder="1"/>
    <xf numFmtId="0" fontId="1" fillId="0" borderId="10" xfId="1" applyBorder="1"/>
    <xf numFmtId="3" fontId="7" fillId="0" borderId="0" xfId="1" applyNumberFormat="1" applyFont="1" applyFill="1" applyBorder="1" applyAlignment="1">
      <alignment horizontal="right" vertical="top"/>
    </xf>
    <xf numFmtId="0" fontId="8" fillId="0" borderId="0" xfId="1" applyFont="1" applyAlignment="1">
      <alignment vertical="center"/>
    </xf>
    <xf numFmtId="0" fontId="1" fillId="2" borderId="0" xfId="1" applyFill="1"/>
    <xf numFmtId="0" fontId="1" fillId="0" borderId="0" xfId="1" applyFill="1"/>
    <xf numFmtId="0" fontId="11" fillId="0" borderId="0" xfId="1" applyFont="1" applyBorder="1" applyAlignment="1">
      <alignment horizontal="center"/>
    </xf>
    <xf numFmtId="0" fontId="11" fillId="0" borderId="11" xfId="1" applyFont="1" applyBorder="1" applyAlignment="1">
      <alignment horizontal="center"/>
    </xf>
    <xf numFmtId="0" fontId="11" fillId="0" borderId="10" xfId="1" applyFont="1" applyBorder="1" applyAlignment="1">
      <alignment horizontal="left"/>
    </xf>
    <xf numFmtId="0" fontId="1" fillId="0" borderId="0" xfId="1" applyAlignment="1">
      <alignment horizontal="left"/>
    </xf>
    <xf numFmtId="0" fontId="12" fillId="0" borderId="0" xfId="1" applyFont="1" applyAlignment="1">
      <alignment horizontal="left"/>
    </xf>
    <xf numFmtId="166" fontId="12" fillId="0" borderId="0" xfId="1" applyNumberFormat="1" applyFont="1"/>
    <xf numFmtId="0" fontId="12" fillId="0" borderId="12" xfId="1" applyFont="1" applyBorder="1" applyAlignment="1">
      <alignment horizontal="center"/>
    </xf>
    <xf numFmtId="166" fontId="12" fillId="0" borderId="12" xfId="1" applyNumberFormat="1" applyFont="1" applyBorder="1"/>
    <xf numFmtId="0" fontId="1" fillId="2" borderId="0" xfId="1" applyFill="1" applyAlignment="1">
      <alignment horizontal="left" wrapText="1"/>
    </xf>
    <xf numFmtId="0" fontId="11" fillId="0" borderId="10" xfId="1" applyFont="1" applyBorder="1" applyAlignment="1">
      <alignment horizontal="center"/>
    </xf>
    <xf numFmtId="1" fontId="10" fillId="0" borderId="10" xfId="1" applyNumberFormat="1" applyFont="1" applyBorder="1" applyAlignment="1">
      <alignment horizontal="left" wrapText="1"/>
    </xf>
    <xf numFmtId="1" fontId="11" fillId="0" borderId="11" xfId="1" applyNumberFormat="1" applyFont="1" applyBorder="1" applyAlignment="1">
      <alignment horizontal="center" vertical="center"/>
    </xf>
    <xf numFmtId="1" fontId="11" fillId="0" borderId="0" xfId="1" applyNumberFormat="1" applyFont="1" applyBorder="1" applyAlignment="1">
      <alignment horizontal="center" vertical="center"/>
    </xf>
    <xf numFmtId="1" fontId="11" fillId="0" borderId="10" xfId="1" applyNumberFormat="1" applyFont="1" applyBorder="1" applyAlignment="1">
      <alignment horizontal="center" vertical="center"/>
    </xf>
    <xf numFmtId="0" fontId="11" fillId="0" borderId="12" xfId="1" applyFont="1" applyBorder="1" applyAlignment="1">
      <alignment horizontal="center" wrapText="1"/>
    </xf>
    <xf numFmtId="0" fontId="11" fillId="0" borderId="12" xfId="1" applyFont="1" applyBorder="1" applyAlignment="1">
      <alignment horizontal="center"/>
    </xf>
    <xf numFmtId="0" fontId="11" fillId="0" borderId="11" xfId="1" applyFont="1" applyBorder="1" applyAlignment="1">
      <alignment horizontal="center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3">
    <dxf>
      <numFmt numFmtId="167" formatCode="###,###.0"/>
    </dxf>
    <dxf>
      <numFmt numFmtId="168" formatCode="#,###,###.00"/>
    </dxf>
    <dxf>
      <numFmt numFmtId="166" formatCode="###,##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share/Temp%20Items/for%20Pralit/all%20addon%20files/Excel%20files/Base%20Year%20Water-Elec%20Coefs_GP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ja526/Desktop/GCAM/workspace_newAglu_newSolver_old/input/energy/industry/Global%20Input%20Module/Global_industry_inpu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ater Use Figs"/>
      <sheetName val="NGCC_frac"/>
      <sheetName val="Water_use_by_tech"/>
      <sheetName val="Salin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Lit_comparison"/>
      <sheetName val="Table4"/>
      <sheetName val="Table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4">
          <cell r="F24">
            <v>15.094238934401156</v>
          </cell>
          <cell r="K24">
            <v>2.0377187067299305</v>
          </cell>
        </row>
        <row r="25">
          <cell r="F25">
            <v>1.9084568063721485</v>
          </cell>
          <cell r="K25">
            <v>0.25764122008612389</v>
          </cell>
        </row>
        <row r="26">
          <cell r="F26">
            <v>17.115926254902533</v>
          </cell>
          <cell r="K26">
            <v>2.3106305514015917</v>
          </cell>
        </row>
        <row r="27">
          <cell r="F27">
            <v>10.984268635833786</v>
          </cell>
          <cell r="K27">
            <v>1.482874427958393</v>
          </cell>
        </row>
        <row r="28">
          <cell r="F28">
            <v>0.47525806755848565</v>
          </cell>
          <cell r="K28">
            <v>6.4174260302486019E-2</v>
          </cell>
        </row>
        <row r="29">
          <cell r="F29">
            <v>9.979160136505012</v>
          </cell>
          <cell r="K29">
            <v>1.3471752533481958</v>
          </cell>
        </row>
        <row r="30">
          <cell r="F30">
            <v>64.116412618825592</v>
          </cell>
          <cell r="K30">
            <v>8.6557049756338458</v>
          </cell>
        </row>
        <row r="31">
          <cell r="F31">
            <v>2.4019954722898049</v>
          </cell>
          <cell r="K31">
            <v>0.14025607054501615</v>
          </cell>
        </row>
        <row r="32">
          <cell r="F32">
            <v>3.6500439129201507</v>
          </cell>
          <cell r="K32">
            <v>0.49301123763513849</v>
          </cell>
        </row>
        <row r="33">
          <cell r="F33">
            <v>20.516429437050636</v>
          </cell>
          <cell r="K33">
            <v>2.769535767701329</v>
          </cell>
        </row>
        <row r="34">
          <cell r="F34">
            <v>35.06968413788244</v>
          </cell>
          <cell r="K34">
            <v>4.7344014907822292</v>
          </cell>
        </row>
        <row r="35">
          <cell r="F35">
            <v>7.3030279636960858</v>
          </cell>
          <cell r="K35">
            <v>0.98590045781617686</v>
          </cell>
        </row>
        <row r="36">
          <cell r="F36">
            <v>2.3733893700901607</v>
          </cell>
          <cell r="K36">
            <v>0.32040716784853351</v>
          </cell>
        </row>
        <row r="37">
          <cell r="F37">
            <v>4.0680445674334962</v>
          </cell>
          <cell r="K37">
            <v>0.54918533594151231</v>
          </cell>
        </row>
      </sheetData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IEA_Ind_by_region"/>
      <sheetName val="IEA_Ind_by_country"/>
      <sheetName val="IEA_Chemicals"/>
      <sheetName val="IEA_Iron_Steel"/>
      <sheetName val="IEA_Paper_Pulp"/>
      <sheetName val="IEA_Nonferrous"/>
      <sheetName val="IEA_Systems"/>
      <sheetName val="Industry_region"/>
      <sheetName val="Iron_Steel_calcs"/>
      <sheetName val="Paper_pulp_calcs"/>
      <sheetName val="ToBestPractice"/>
      <sheetName val="Output_US"/>
      <sheetName val="AEEI_Calc"/>
      <sheetName val="service"/>
      <sheetName val="tech_efficiency"/>
      <sheetName val="global_ind_input_ref"/>
      <sheetName val="global_ind_adv"/>
      <sheetName val="ind_cal_adj_ce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F4">
            <v>0.85358920735180033</v>
          </cell>
        </row>
        <row r="5">
          <cell r="F5">
            <v>1.0773910184451791</v>
          </cell>
        </row>
        <row r="6">
          <cell r="F6">
            <v>3.4120162862770482</v>
          </cell>
        </row>
        <row r="7">
          <cell r="F7">
            <v>5.3842647110951791</v>
          </cell>
        </row>
        <row r="8">
          <cell r="F8">
            <v>2.1541779844983937</v>
          </cell>
        </row>
        <row r="9">
          <cell r="F9">
            <v>0.33618800356471046</v>
          </cell>
        </row>
        <row r="10">
          <cell r="F10">
            <v>0.12487806343930077</v>
          </cell>
        </row>
        <row r="11">
          <cell r="F11">
            <v>0.91830317633803504</v>
          </cell>
        </row>
        <row r="12">
          <cell r="F12">
            <v>1.4163537866145914</v>
          </cell>
        </row>
        <row r="13">
          <cell r="F13">
            <v>0.39170036559294208</v>
          </cell>
        </row>
        <row r="14">
          <cell r="F14">
            <v>0.26698156238329357</v>
          </cell>
        </row>
        <row r="15">
          <cell r="F15">
            <v>1.8748346359039023</v>
          </cell>
        </row>
        <row r="16">
          <cell r="F16">
            <v>4.2878405765097511</v>
          </cell>
        </row>
        <row r="17">
          <cell r="F17">
            <v>4.152379024789294</v>
          </cell>
        </row>
        <row r="18">
          <cell r="F18">
            <v>2.5549240893464553</v>
          </cell>
        </row>
        <row r="19">
          <cell r="F19">
            <v>6.3667395478291006E-2</v>
          </cell>
        </row>
        <row r="20">
          <cell r="F20">
            <v>1.5519893403570744</v>
          </cell>
        </row>
        <row r="21">
          <cell r="F21">
            <v>1.235699482803738</v>
          </cell>
        </row>
        <row r="22">
          <cell r="F22">
            <v>0.48190067999999997</v>
          </cell>
        </row>
        <row r="23">
          <cell r="F23">
            <v>1.7391863442531434</v>
          </cell>
        </row>
        <row r="24">
          <cell r="F24">
            <v>0.14035304978376403</v>
          </cell>
        </row>
        <row r="25">
          <cell r="F25">
            <v>0.18664158424736751</v>
          </cell>
        </row>
        <row r="26">
          <cell r="F26">
            <v>0.42191961020974145</v>
          </cell>
        </row>
        <row r="27">
          <cell r="F27">
            <v>0.40969073914575843</v>
          </cell>
        </row>
        <row r="28">
          <cell r="F28">
            <v>0.31210919279999993</v>
          </cell>
        </row>
        <row r="29">
          <cell r="F29">
            <v>0.16313517512611661</v>
          </cell>
        </row>
        <row r="30">
          <cell r="F30">
            <v>2.5536189922183232</v>
          </cell>
        </row>
        <row r="31">
          <cell r="F31">
            <v>2.4319776467172742</v>
          </cell>
        </row>
        <row r="32">
          <cell r="F32">
            <v>5.002552715293282</v>
          </cell>
        </row>
        <row r="33">
          <cell r="F33">
            <v>1.5471978357313374</v>
          </cell>
        </row>
        <row r="34">
          <cell r="F34">
            <v>6.6707598231373719E-2</v>
          </cell>
        </row>
        <row r="35">
          <cell r="F35">
            <v>15.862448303270789</v>
          </cell>
        </row>
        <row r="36">
          <cell r="F36">
            <v>5.1696655841532646</v>
          </cell>
        </row>
        <row r="37">
          <cell r="F37">
            <v>1.242488715171135</v>
          </cell>
        </row>
        <row r="38">
          <cell r="F38">
            <v>3.1615714110937407</v>
          </cell>
        </row>
        <row r="39">
          <cell r="F39">
            <v>1.5212612111010146E-3</v>
          </cell>
        </row>
        <row r="40">
          <cell r="F40">
            <v>5.1476706000000004E-2</v>
          </cell>
        </row>
        <row r="41">
          <cell r="F41">
            <v>0.40832783600343631</v>
          </cell>
        </row>
        <row r="42">
          <cell r="F42">
            <v>1.9034913678832575</v>
          </cell>
        </row>
        <row r="43">
          <cell r="F43">
            <v>1.3933482453443131</v>
          </cell>
        </row>
        <row r="44">
          <cell r="F44">
            <v>3.053829891491588</v>
          </cell>
        </row>
        <row r="45">
          <cell r="F45">
            <v>0.60748271688232303</v>
          </cell>
        </row>
        <row r="46">
          <cell r="F46">
            <v>0.79253961254032645</v>
          </cell>
        </row>
        <row r="47">
          <cell r="F47">
            <v>0.96599224449121412</v>
          </cell>
        </row>
        <row r="48">
          <cell r="F48">
            <v>0.63804034289943834</v>
          </cell>
        </row>
        <row r="49">
          <cell r="F49">
            <v>2.4036636262904425</v>
          </cell>
        </row>
        <row r="50">
          <cell r="F50">
            <v>0.5463464887808156</v>
          </cell>
        </row>
        <row r="51">
          <cell r="F51">
            <v>1.684577565190486</v>
          </cell>
        </row>
        <row r="52">
          <cell r="F52">
            <v>2.5479750609808853</v>
          </cell>
        </row>
        <row r="53">
          <cell r="F53">
            <v>1.8300527168713279</v>
          </cell>
        </row>
        <row r="54">
          <cell r="F54">
            <v>1.5016901758880565</v>
          </cell>
        </row>
        <row r="55">
          <cell r="F55">
            <v>0.78787220121491053</v>
          </cell>
        </row>
        <row r="56">
          <cell r="F56">
            <v>1.0736150219110996</v>
          </cell>
        </row>
        <row r="57">
          <cell r="F57">
            <v>1.7598053727044503</v>
          </cell>
        </row>
        <row r="58">
          <cell r="F58">
            <v>1.5588077245925065</v>
          </cell>
        </row>
        <row r="59">
          <cell r="F59">
            <v>0.12121412683697039</v>
          </cell>
        </row>
        <row r="60">
          <cell r="F60">
            <v>0.78354337187466172</v>
          </cell>
        </row>
        <row r="61">
          <cell r="F61">
            <v>0.6579409712116624</v>
          </cell>
        </row>
        <row r="62">
          <cell r="F62">
            <v>0.59628680292206093</v>
          </cell>
        </row>
        <row r="63">
          <cell r="F63">
            <v>0.43264099138971096</v>
          </cell>
        </row>
        <row r="64">
          <cell r="F64">
            <v>5.0996431215626713E-2</v>
          </cell>
        </row>
        <row r="65">
          <cell r="F65">
            <v>0.33892827920555657</v>
          </cell>
        </row>
        <row r="66">
          <cell r="F66">
            <v>0.66605415033531568</v>
          </cell>
        </row>
        <row r="67">
          <cell r="F67">
            <v>0.2230710756097585</v>
          </cell>
        </row>
        <row r="68">
          <cell r="F68">
            <v>0.36819705310940909</v>
          </cell>
        </row>
        <row r="69">
          <cell r="F69">
            <v>1.1347487423027203</v>
          </cell>
        </row>
        <row r="70">
          <cell r="F70">
            <v>1.4393794633305768</v>
          </cell>
        </row>
        <row r="71">
          <cell r="F71">
            <v>1.0495769411595319</v>
          </cell>
        </row>
        <row r="72">
          <cell r="F72">
            <v>0.30178471315136018</v>
          </cell>
        </row>
        <row r="73">
          <cell r="F73">
            <v>1.0427980715513603</v>
          </cell>
        </row>
        <row r="78">
          <cell r="F78">
            <v>0.61261199999999993</v>
          </cell>
        </row>
        <row r="79">
          <cell r="F79">
            <v>0.28667519999999996</v>
          </cell>
        </row>
        <row r="80">
          <cell r="F80">
            <v>1.0955087999999997</v>
          </cell>
        </row>
        <row r="81">
          <cell r="F81">
            <v>0.2152512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0</v>
          </cell>
        </row>
        <row r="85">
          <cell r="F85">
            <v>0</v>
          </cell>
        </row>
        <row r="86">
          <cell r="F86">
            <v>0.43241399999999997</v>
          </cell>
        </row>
        <row r="87">
          <cell r="F87">
            <v>9.3815999999999997E-2</v>
          </cell>
        </row>
        <row r="88">
          <cell r="F88">
            <v>1.5325055999999999</v>
          </cell>
        </row>
        <row r="89">
          <cell r="F89">
            <v>0.41075999999999996</v>
          </cell>
        </row>
        <row r="90">
          <cell r="F90">
            <v>0</v>
          </cell>
        </row>
        <row r="91">
          <cell r="F91">
            <v>0</v>
          </cell>
        </row>
        <row r="92">
          <cell r="F92">
            <v>0</v>
          </cell>
        </row>
        <row r="93">
          <cell r="F93">
            <v>0</v>
          </cell>
        </row>
        <row r="94">
          <cell r="F94">
            <v>2.6927999999999997E-2</v>
          </cell>
        </row>
        <row r="95">
          <cell r="F95">
            <v>8.7840000000000001E-3</v>
          </cell>
        </row>
        <row r="96">
          <cell r="F96">
            <v>8.1057599999999994E-2</v>
          </cell>
        </row>
        <row r="97">
          <cell r="F97">
            <v>0</v>
          </cell>
        </row>
        <row r="98">
          <cell r="F98">
            <v>4.8419999999999998E-2</v>
          </cell>
        </row>
        <row r="99">
          <cell r="F99">
            <v>8.8833599999999999E-2</v>
          </cell>
        </row>
        <row r="100">
          <cell r="F100">
            <v>0.42128640000000001</v>
          </cell>
        </row>
        <row r="101">
          <cell r="F101">
            <v>4.8211199999999996E-2</v>
          </cell>
        </row>
        <row r="102">
          <cell r="F102">
            <v>0</v>
          </cell>
        </row>
        <row r="103">
          <cell r="F103">
            <v>0</v>
          </cell>
        </row>
        <row r="104">
          <cell r="F104">
            <v>0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0</v>
          </cell>
        </row>
        <row r="108">
          <cell r="F108">
            <v>0</v>
          </cell>
        </row>
        <row r="109">
          <cell r="F109">
            <v>0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0</v>
          </cell>
        </row>
        <row r="114">
          <cell r="F114">
            <v>0</v>
          </cell>
        </row>
        <row r="115">
          <cell r="F115">
            <v>0</v>
          </cell>
        </row>
        <row r="116">
          <cell r="F116">
            <v>0</v>
          </cell>
        </row>
        <row r="117">
          <cell r="F117">
            <v>0</v>
          </cell>
        </row>
        <row r="118">
          <cell r="F118">
            <v>0</v>
          </cell>
        </row>
        <row r="119">
          <cell r="F119">
            <v>0</v>
          </cell>
        </row>
        <row r="120">
          <cell r="F120">
            <v>0</v>
          </cell>
        </row>
        <row r="121">
          <cell r="F121">
            <v>0</v>
          </cell>
        </row>
        <row r="122">
          <cell r="F122">
            <v>2.7288E-2</v>
          </cell>
        </row>
        <row r="123">
          <cell r="F123">
            <v>0.19693439999999998</v>
          </cell>
        </row>
        <row r="124">
          <cell r="F124">
            <v>8.2238399999999989E-2</v>
          </cell>
        </row>
        <row r="125">
          <cell r="F125">
            <v>4.98672E-2</v>
          </cell>
        </row>
        <row r="126">
          <cell r="F126">
            <v>2.1419999999999998E-3</v>
          </cell>
        </row>
        <row r="127">
          <cell r="F127">
            <v>0.19480319999999998</v>
          </cell>
        </row>
        <row r="128">
          <cell r="F128">
            <v>6.1804799999999993E-2</v>
          </cell>
        </row>
        <row r="129">
          <cell r="F129">
            <v>7.1294399999999994E-2</v>
          </cell>
        </row>
        <row r="130">
          <cell r="F130">
            <v>0</v>
          </cell>
        </row>
        <row r="131">
          <cell r="F131">
            <v>0</v>
          </cell>
        </row>
        <row r="132">
          <cell r="F132">
            <v>0</v>
          </cell>
        </row>
        <row r="133">
          <cell r="F133">
            <v>0</v>
          </cell>
        </row>
        <row r="138">
          <cell r="F138">
            <v>0</v>
          </cell>
        </row>
        <row r="139">
          <cell r="F139">
            <v>0</v>
          </cell>
        </row>
        <row r="140">
          <cell r="F140">
            <v>0.61917329160000001</v>
          </cell>
        </row>
        <row r="141">
          <cell r="F141">
            <v>6.0459401663999994</v>
          </cell>
        </row>
        <row r="142">
          <cell r="F142">
            <v>0</v>
          </cell>
        </row>
        <row r="143">
          <cell r="F143">
            <v>1.0475373599999999E-2</v>
          </cell>
        </row>
        <row r="144">
          <cell r="F144">
            <v>0.14577181559999999</v>
          </cell>
        </row>
        <row r="145">
          <cell r="F145">
            <v>0.83090395439999998</v>
          </cell>
        </row>
        <row r="146">
          <cell r="F146">
            <v>0</v>
          </cell>
        </row>
        <row r="147">
          <cell r="F147">
            <v>2.6782959600000003E-2</v>
          </cell>
        </row>
        <row r="148">
          <cell r="F148">
            <v>0.45878535720000008</v>
          </cell>
        </row>
        <row r="149">
          <cell r="F149">
            <v>3.8815027308000007</v>
          </cell>
        </row>
        <row r="150">
          <cell r="F150">
            <v>0</v>
          </cell>
        </row>
        <row r="151">
          <cell r="F151">
            <v>1.6345267199999999E-2</v>
          </cell>
        </row>
        <row r="152">
          <cell r="F152">
            <v>1.4582624400000001E-2</v>
          </cell>
        </row>
        <row r="153">
          <cell r="F153">
            <v>1.6971570612</v>
          </cell>
        </row>
        <row r="154">
          <cell r="F154">
            <v>0</v>
          </cell>
        </row>
        <row r="155">
          <cell r="F155">
            <v>0</v>
          </cell>
        </row>
        <row r="156">
          <cell r="F156">
            <v>7.3415538000000002E-2</v>
          </cell>
        </row>
        <row r="157">
          <cell r="F157">
            <v>0.14585973839999999</v>
          </cell>
        </row>
        <row r="158">
          <cell r="F158">
            <v>0</v>
          </cell>
        </row>
        <row r="159">
          <cell r="F159">
            <v>0.1087060752</v>
          </cell>
        </row>
        <row r="160">
          <cell r="F160">
            <v>1.2903131448</v>
          </cell>
        </row>
        <row r="161">
          <cell r="F161">
            <v>0.68188736880000012</v>
          </cell>
        </row>
        <row r="162">
          <cell r="F162">
            <v>0</v>
          </cell>
        </row>
        <row r="163">
          <cell r="F163">
            <v>0.9172483307999999</v>
          </cell>
        </row>
        <row r="164">
          <cell r="F164">
            <v>0.30712271400000002</v>
          </cell>
        </row>
        <row r="165">
          <cell r="F165">
            <v>2.6305664400000004</v>
          </cell>
        </row>
        <row r="166">
          <cell r="F166">
            <v>0</v>
          </cell>
        </row>
        <row r="167">
          <cell r="F167">
            <v>0</v>
          </cell>
        </row>
        <row r="168">
          <cell r="F168">
            <v>0.79540407720000006</v>
          </cell>
        </row>
        <row r="169">
          <cell r="F169">
            <v>1.1261947715999998</v>
          </cell>
        </row>
        <row r="170">
          <cell r="F170">
            <v>0</v>
          </cell>
        </row>
        <row r="171">
          <cell r="F171">
            <v>5.9285088E-2</v>
          </cell>
        </row>
        <row r="172">
          <cell r="F172">
            <v>0.23238414720000003</v>
          </cell>
        </row>
        <row r="173">
          <cell r="F173">
            <v>0.31149792000000004</v>
          </cell>
        </row>
        <row r="174">
          <cell r="F174">
            <v>1.2271510800000001E-2</v>
          </cell>
        </row>
        <row r="175">
          <cell r="F175">
            <v>5.2418736000000004E-3</v>
          </cell>
        </row>
        <row r="176">
          <cell r="F176">
            <v>0.47584656719999996</v>
          </cell>
        </row>
        <row r="177">
          <cell r="F177">
            <v>1.0798259616000001</v>
          </cell>
        </row>
        <row r="178">
          <cell r="F178">
            <v>0</v>
          </cell>
        </row>
        <row r="179">
          <cell r="F179">
            <v>1.0425132E-2</v>
          </cell>
        </row>
        <row r="180">
          <cell r="F180">
            <v>0.5781426516</v>
          </cell>
        </row>
        <row r="181">
          <cell r="F181">
            <v>1.4075100504000002</v>
          </cell>
        </row>
        <row r="182">
          <cell r="F182">
            <v>0</v>
          </cell>
        </row>
        <row r="183">
          <cell r="F183">
            <v>1.98496188E-2</v>
          </cell>
        </row>
        <row r="184">
          <cell r="F184">
            <v>0.21694322880000003</v>
          </cell>
        </row>
        <row r="185">
          <cell r="F185">
            <v>0.4471460532</v>
          </cell>
        </row>
        <row r="186">
          <cell r="F186">
            <v>0</v>
          </cell>
        </row>
        <row r="187">
          <cell r="F187">
            <v>0</v>
          </cell>
        </row>
        <row r="188">
          <cell r="F188">
            <v>0</v>
          </cell>
        </row>
        <row r="189">
          <cell r="F189">
            <v>1.3992955487999998</v>
          </cell>
        </row>
        <row r="190">
          <cell r="F190">
            <v>0</v>
          </cell>
        </row>
        <row r="191">
          <cell r="F191">
            <v>0</v>
          </cell>
        </row>
        <row r="192">
          <cell r="F192">
            <v>0.31098713039999998</v>
          </cell>
        </row>
        <row r="193">
          <cell r="F193">
            <v>1.0277296092000001</v>
          </cell>
        </row>
      </sheetData>
      <sheetData sheetId="15"/>
      <sheetData sheetId="16"/>
      <sheetData sheetId="17"/>
      <sheetData sheetId="18">
        <row r="7">
          <cell r="L7">
            <v>0.13584850504819973</v>
          </cell>
        </row>
        <row r="8">
          <cell r="L8">
            <v>0.29886671110603941</v>
          </cell>
        </row>
        <row r="9">
          <cell r="L9">
            <v>5.8994413819354843E-2</v>
          </cell>
        </row>
        <row r="10">
          <cell r="L10">
            <v>1.3584850504819971E-2</v>
          </cell>
        </row>
        <row r="11">
          <cell r="L11">
            <v>4.5282835016066574E-3</v>
          </cell>
        </row>
        <row r="12">
          <cell r="L12">
            <v>1.2518008035289524E-2</v>
          </cell>
        </row>
        <row r="13">
          <cell r="L13">
            <v>2.6037456713402209E-2</v>
          </cell>
        </row>
        <row r="14">
          <cell r="L14">
            <v>7.7282099999999984E-3</v>
          </cell>
        </row>
        <row r="15">
          <cell r="L15">
            <v>9.0129657854084565E-3</v>
          </cell>
        </row>
        <row r="16">
          <cell r="L16">
            <v>2.5036016070579051E-3</v>
          </cell>
        </row>
        <row r="17">
          <cell r="L17">
            <v>0.27007928218911043</v>
          </cell>
        </row>
        <row r="18">
          <cell r="L18">
            <v>0.22821384567261657</v>
          </cell>
        </row>
        <row r="19">
          <cell r="L19">
            <v>0.11260550059200002</v>
          </cell>
        </row>
        <row r="20">
          <cell r="L20">
            <v>7.8694429542281591E-3</v>
          </cell>
        </row>
        <row r="21">
          <cell r="L21">
            <v>0.28078172460686068</v>
          </cell>
        </row>
        <row r="22">
          <cell r="L22">
            <v>3.7962987721709009E-2</v>
          </cell>
        </row>
        <row r="23">
          <cell r="L23">
            <v>0.16661533500083398</v>
          </cell>
        </row>
        <row r="24">
          <cell r="L24">
            <v>3.0826331199999994E-2</v>
          </cell>
        </row>
        <row r="25">
          <cell r="L25">
            <v>0</v>
          </cell>
        </row>
        <row r="26">
          <cell r="L26">
            <v>4.218109746856556E-3</v>
          </cell>
        </row>
        <row r="27">
          <cell r="L27">
            <v>1.3925618162359652E-3</v>
          </cell>
        </row>
        <row r="28">
          <cell r="L28">
            <v>2.0192146335421494E-2</v>
          </cell>
        </row>
        <row r="29">
          <cell r="L29">
            <v>4.4802239999999997E-3</v>
          </cell>
        </row>
        <row r="30">
          <cell r="L30">
            <v>1.3229337254241668E-2</v>
          </cell>
        </row>
        <row r="31">
          <cell r="L31">
            <v>0</v>
          </cell>
        </row>
        <row r="32">
          <cell r="L32">
            <v>3.7679919014146695E-3</v>
          </cell>
        </row>
        <row r="33">
          <cell r="L33">
            <v>2.6375943309902689E-2</v>
          </cell>
        </row>
        <row r="34">
          <cell r="L34">
            <v>3.6538775999999995E-2</v>
          </cell>
        </row>
        <row r="35">
          <cell r="L35">
            <v>0.25622344929619756</v>
          </cell>
        </row>
        <row r="36">
          <cell r="L36">
            <v>9.0431805633952062E-2</v>
          </cell>
        </row>
        <row r="37">
          <cell r="L37">
            <v>0</v>
          </cell>
        </row>
        <row r="38">
          <cell r="L38">
            <v>3.4046675084606979</v>
          </cell>
        </row>
        <row r="39">
          <cell r="L39">
            <v>0.50849854777358483</v>
          </cell>
        </row>
        <row r="40">
          <cell r="L40">
            <v>0</v>
          </cell>
        </row>
        <row r="41">
          <cell r="L41">
            <v>0.21731920266770413</v>
          </cell>
        </row>
        <row r="42">
          <cell r="L42">
            <v>1.7453316388898986E-2</v>
          </cell>
        </row>
        <row r="43">
          <cell r="L43">
            <v>0</v>
          </cell>
        </row>
        <row r="44">
          <cell r="L44">
            <v>4.1273079026086956E-2</v>
          </cell>
        </row>
        <row r="45">
          <cell r="L45">
            <v>0.13089987291674238</v>
          </cell>
        </row>
        <row r="46">
          <cell r="L46">
            <v>0.2268931130556868</v>
          </cell>
        </row>
        <row r="47">
          <cell r="L47">
            <v>1.8837507708411343E-2</v>
          </cell>
        </row>
        <row r="48">
          <cell r="L48">
            <v>0.10925754470878579</v>
          </cell>
        </row>
        <row r="49">
          <cell r="L49">
            <v>4.1360020163265301E-2</v>
          </cell>
        </row>
        <row r="50">
          <cell r="L50">
            <v>0.10925754470878579</v>
          </cell>
        </row>
        <row r="51">
          <cell r="L51">
            <v>0.13563005550056167</v>
          </cell>
        </row>
        <row r="52">
          <cell r="L52">
            <v>4.7636598109557338E-2</v>
          </cell>
        </row>
        <row r="53">
          <cell r="L53">
            <v>7.9394330182595563E-2</v>
          </cell>
        </row>
        <row r="54">
          <cell r="L54">
            <v>5.9174256857142858E-2</v>
          </cell>
        </row>
        <row r="55">
          <cell r="L55">
            <v>9.5273196219114675E-2</v>
          </cell>
        </row>
        <row r="56">
          <cell r="L56">
            <v>0.14290979432867201</v>
          </cell>
        </row>
        <row r="57">
          <cell r="L57">
            <v>6.3114481119437302E-3</v>
          </cell>
        </row>
        <row r="58">
          <cell r="L58">
            <v>0.51753874517938592</v>
          </cell>
        </row>
        <row r="59">
          <cell r="L59">
            <v>6.462115312941176E-2</v>
          </cell>
        </row>
        <row r="60">
          <cell r="L60">
            <v>5.0491584895549842E-2</v>
          </cell>
        </row>
        <row r="61">
          <cell r="L61">
            <v>5.6803033007493571E-2</v>
          </cell>
        </row>
        <row r="62">
          <cell r="L62">
            <v>1.7623418452778175E-3</v>
          </cell>
        </row>
        <row r="63">
          <cell r="L63">
            <v>1.2336392916944723E-2</v>
          </cell>
        </row>
        <row r="64">
          <cell r="L64">
            <v>1.9298325245901634E-2</v>
          </cell>
        </row>
        <row r="65">
          <cell r="L65">
            <v>0.1198392454788916</v>
          </cell>
        </row>
        <row r="66">
          <cell r="L66">
            <v>4.2296204286667617E-2</v>
          </cell>
        </row>
        <row r="67">
          <cell r="L67">
            <v>1.6984772988590101E-2</v>
          </cell>
        </row>
        <row r="68">
          <cell r="L68">
            <v>0.16418613888970432</v>
          </cell>
        </row>
        <row r="69">
          <cell r="L69">
            <v>2.1305729337313433E-2</v>
          </cell>
        </row>
        <row r="70">
          <cell r="L70">
            <v>0</v>
          </cell>
        </row>
        <row r="71">
          <cell r="L71">
            <v>7.5487879949289339E-3</v>
          </cell>
        </row>
        <row r="72">
          <cell r="L72">
            <v>7.7787360972796449E-3</v>
          </cell>
        </row>
        <row r="73">
          <cell r="L73">
            <v>0.37337933266942291</v>
          </cell>
        </row>
        <row r="74">
          <cell r="L74">
            <v>4.7032522105263166E-2</v>
          </cell>
        </row>
        <row r="75">
          <cell r="L75">
            <v>3.8893680486398225E-3</v>
          </cell>
        </row>
        <row r="76">
          <cell r="L76">
            <v>3.8893680486398225E-3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zoomScale="75" zoomScaleNormal="75" zoomScalePageLayoutView="75" workbookViewId="0">
      <selection activeCell="C19" sqref="C19"/>
    </sheetView>
  </sheetViews>
  <sheetFormatPr baseColWidth="10" defaultColWidth="8.83203125" defaultRowHeight="14" x14ac:dyDescent="0"/>
  <cols>
    <col min="1" max="1" width="19.5" style="1" bestFit="1" customWidth="1"/>
    <col min="2" max="2" width="12.1640625" style="1" bestFit="1" customWidth="1"/>
    <col min="3" max="3" width="12.83203125" style="1" bestFit="1" customWidth="1"/>
    <col min="4" max="8" width="8.83203125" style="1"/>
    <col min="9" max="9" width="12" style="1" customWidth="1"/>
    <col min="10" max="10" width="12.83203125" style="1" bestFit="1" customWidth="1"/>
    <col min="11" max="15" width="8.83203125" style="1"/>
    <col min="16" max="16" width="43.5" style="1" bestFit="1" customWidth="1"/>
    <col min="17" max="17" width="11.5" style="1" customWidth="1"/>
    <col min="18" max="18" width="12.83203125" style="1" bestFit="1" customWidth="1"/>
    <col min="19" max="19" width="13.33203125" style="1" bestFit="1" customWidth="1"/>
    <col min="20" max="16384" width="8.83203125" style="1"/>
  </cols>
  <sheetData>
    <row r="1" spans="1:18">
      <c r="A1" s="1" t="s">
        <v>0</v>
      </c>
      <c r="F1" s="1" t="s">
        <v>1</v>
      </c>
      <c r="I1" s="1" t="s">
        <v>2</v>
      </c>
    </row>
    <row r="2" spans="1:18">
      <c r="B2" s="1" t="s">
        <v>3</v>
      </c>
      <c r="C2" s="1" t="s">
        <v>4</v>
      </c>
      <c r="F2" s="1" t="s">
        <v>5</v>
      </c>
      <c r="I2" s="1" t="s">
        <v>3</v>
      </c>
      <c r="J2" s="1" t="s">
        <v>4</v>
      </c>
    </row>
    <row r="3" spans="1:18">
      <c r="A3" s="1" t="s">
        <v>6</v>
      </c>
      <c r="B3" s="2">
        <f>[1]Lit_comparison!$F24</f>
        <v>15.094238934401156</v>
      </c>
      <c r="C3" s="3">
        <f>[1]Lit_comparison!$K24</f>
        <v>2.0377187067299305</v>
      </c>
      <c r="F3" s="1">
        <v>19.873881470000001</v>
      </c>
      <c r="I3" s="3">
        <f>B3/$F3</f>
        <v>0.75950130613318767</v>
      </c>
      <c r="J3" s="3">
        <f>C3/$F3</f>
        <v>0.10253249773104994</v>
      </c>
      <c r="L3" s="1">
        <f>I$18*F3</f>
        <v>29.475211685826903</v>
      </c>
      <c r="M3" s="1">
        <f>J$18*F3</f>
        <v>3.9513508439472984</v>
      </c>
      <c r="P3" s="1" t="s">
        <v>7</v>
      </c>
      <c r="Q3" s="1" t="s">
        <v>8</v>
      </c>
      <c r="R3" s="1" t="s">
        <v>9</v>
      </c>
    </row>
    <row r="4" spans="1:18" ht="16">
      <c r="A4" s="1" t="s">
        <v>10</v>
      </c>
      <c r="B4" s="2">
        <f>[1]Lit_comparison!$F25</f>
        <v>1.9084568063721485</v>
      </c>
      <c r="C4" s="3">
        <f>[1]Lit_comparison!$K25</f>
        <v>0.25764122008612389</v>
      </c>
      <c r="F4" s="1">
        <v>3.9188005650000002</v>
      </c>
      <c r="I4" s="3">
        <f t="shared" ref="I4:J18" si="0">B4/$F4</f>
        <v>0.48700023762810407</v>
      </c>
      <c r="J4" s="3">
        <f t="shared" si="0"/>
        <v>6.5744917561561048E-2</v>
      </c>
      <c r="L4" s="1">
        <f t="shared" ref="L4:L16" si="1">I$18*F4</f>
        <v>5.8120240065974933</v>
      </c>
      <c r="M4" s="1">
        <f t="shared" ref="M4:M16" si="2">J$18*F4</f>
        <v>0.7791410018796846</v>
      </c>
      <c r="P4" s="1" t="s">
        <v>11</v>
      </c>
      <c r="Q4" s="1" t="s">
        <v>12</v>
      </c>
      <c r="R4" s="4">
        <f>B18</f>
        <v>195.05633631576151</v>
      </c>
    </row>
    <row r="5" spans="1:18" ht="16">
      <c r="A5" s="1" t="s">
        <v>13</v>
      </c>
      <c r="B5" s="2">
        <f>[1]Lit_comparison!$F26</f>
        <v>17.115926254902533</v>
      </c>
      <c r="C5" s="3">
        <f>[1]Lit_comparison!$K26</f>
        <v>2.3106305514015917</v>
      </c>
      <c r="F5" s="1">
        <v>18.13973374</v>
      </c>
      <c r="I5" s="3">
        <f t="shared" si="0"/>
        <v>0.9435599496788718</v>
      </c>
      <c r="J5" s="3">
        <f t="shared" si="0"/>
        <v>0.12737951860376048</v>
      </c>
      <c r="L5" s="1">
        <f t="shared" si="1"/>
        <v>26.903274668218927</v>
      </c>
      <c r="M5" s="1">
        <f t="shared" si="2"/>
        <v>3.6065653471228174</v>
      </c>
      <c r="P5" s="1" t="s">
        <v>14</v>
      </c>
      <c r="Q5" s="1" t="s">
        <v>12</v>
      </c>
      <c r="R5" s="4">
        <f>C18</f>
        <v>26.148616923730497</v>
      </c>
    </row>
    <row r="6" spans="1:18">
      <c r="A6" s="1" t="s">
        <v>15</v>
      </c>
      <c r="B6" s="2">
        <f>[1]Lit_comparison!$F27</f>
        <v>10.984268635833786</v>
      </c>
      <c r="C6" s="3">
        <f>[1]Lit_comparison!$K27</f>
        <v>1.482874427958393</v>
      </c>
      <c r="F6" s="1">
        <v>6.4913907389999999</v>
      </c>
      <c r="I6" s="3">
        <f t="shared" si="0"/>
        <v>1.6921287097756674</v>
      </c>
      <c r="J6" s="3">
        <f t="shared" si="0"/>
        <v>0.22843709269407345</v>
      </c>
      <c r="L6" s="1">
        <f t="shared" si="1"/>
        <v>9.6274659007232835</v>
      </c>
      <c r="M6" s="1">
        <f t="shared" si="2"/>
        <v>1.290626710924996</v>
      </c>
      <c r="P6" s="1" t="s">
        <v>16</v>
      </c>
      <c r="Q6" s="1" t="s">
        <v>17</v>
      </c>
      <c r="R6" s="4">
        <f>F18</f>
        <v>131.518190581</v>
      </c>
    </row>
    <row r="7" spans="1:18" ht="16">
      <c r="A7" s="1" t="s">
        <v>18</v>
      </c>
      <c r="B7" s="2">
        <f>[1]Lit_comparison!$F28</f>
        <v>0.47525806755848565</v>
      </c>
      <c r="C7" s="3">
        <f>[1]Lit_comparison!$K28</f>
        <v>6.4174260302486019E-2</v>
      </c>
      <c r="F7" s="1">
        <v>1.65268343</v>
      </c>
      <c r="I7" s="3">
        <f t="shared" si="0"/>
        <v>0.28756751530962327</v>
      </c>
      <c r="J7" s="3">
        <f t="shared" si="0"/>
        <v>3.8830340486009481E-2</v>
      </c>
      <c r="L7" s="1">
        <f t="shared" si="1"/>
        <v>2.4511162564012459</v>
      </c>
      <c r="M7" s="1">
        <f t="shared" si="2"/>
        <v>0.32858865922924391</v>
      </c>
      <c r="P7" s="1" t="s">
        <v>19</v>
      </c>
      <c r="Q7" s="1" t="s">
        <v>20</v>
      </c>
      <c r="R7" s="3">
        <f>R4/R6</f>
        <v>1.4831129857708114</v>
      </c>
    </row>
    <row r="8" spans="1:18" ht="16">
      <c r="A8" s="1" t="s">
        <v>21</v>
      </c>
      <c r="B8" s="2">
        <f>[1]Lit_comparison!$F29</f>
        <v>9.979160136505012</v>
      </c>
      <c r="C8" s="3">
        <f>[1]Lit_comparison!$K29</f>
        <v>1.3471752533481958</v>
      </c>
      <c r="F8" s="1">
        <v>13.15910457</v>
      </c>
      <c r="I8" s="3">
        <f t="shared" si="0"/>
        <v>0.75834644245136595</v>
      </c>
      <c r="J8" s="3">
        <f t="shared" si="0"/>
        <v>0.10237590606426769</v>
      </c>
      <c r="L8" s="1">
        <f t="shared" si="1"/>
        <v>19.516438868883029</v>
      </c>
      <c r="M8" s="1">
        <f t="shared" si="2"/>
        <v>2.616310207281328</v>
      </c>
      <c r="P8" s="1" t="s">
        <v>22</v>
      </c>
      <c r="Q8" s="1" t="s">
        <v>20</v>
      </c>
      <c r="R8" s="3">
        <f>R5/R6</f>
        <v>0.19882129466817727</v>
      </c>
    </row>
    <row r="9" spans="1:18">
      <c r="A9" s="1" t="s">
        <v>23</v>
      </c>
      <c r="B9" s="2">
        <f>[1]Lit_comparison!$F30</f>
        <v>64.116412618825592</v>
      </c>
      <c r="C9" s="3">
        <f>[1]Lit_comparison!$K30</f>
        <v>8.6557049756338458</v>
      </c>
      <c r="F9" s="1">
        <v>27.000245549999999</v>
      </c>
      <c r="I9" s="3">
        <f t="shared" si="0"/>
        <v>2.3746603526287409</v>
      </c>
      <c r="J9" s="3">
        <f t="shared" si="0"/>
        <v>0.32057875027858207</v>
      </c>
      <c r="L9" s="1">
        <f t="shared" si="1"/>
        <v>40.044414794205565</v>
      </c>
      <c r="M9" s="1">
        <f t="shared" si="2"/>
        <v>5.3682237766096916</v>
      </c>
    </row>
    <row r="10" spans="1:18" ht="15" thickBot="1">
      <c r="A10" s="1" t="s">
        <v>24</v>
      </c>
      <c r="B10" s="2">
        <f>[1]Lit_comparison!$F31</f>
        <v>2.4019954722898049</v>
      </c>
      <c r="C10" s="3">
        <f>[1]Lit_comparison!$K31</f>
        <v>0.14025607054501615</v>
      </c>
      <c r="F10" s="1">
        <v>5.4271985259999997</v>
      </c>
      <c r="I10" s="3">
        <f t="shared" si="0"/>
        <v>0.44258478122416212</v>
      </c>
      <c r="J10" s="3">
        <f t="shared" si="0"/>
        <v>2.5843180394653609E-2</v>
      </c>
      <c r="L10" s="1">
        <f t="shared" si="1"/>
        <v>8.0491486102668066</v>
      </c>
      <c r="M10" s="1">
        <f t="shared" si="2"/>
        <v>1.0790426373605433</v>
      </c>
    </row>
    <row r="11" spans="1:18" ht="17" thickTop="1" thickBot="1">
      <c r="A11" s="1" t="s">
        <v>25</v>
      </c>
      <c r="B11" s="2">
        <f>[1]Lit_comparison!$F32</f>
        <v>3.6500439129201507</v>
      </c>
      <c r="C11" s="3">
        <f>[1]Lit_comparison!$K32</f>
        <v>0.49301123763513849</v>
      </c>
      <c r="F11" s="1">
        <v>5.8404860620000001</v>
      </c>
      <c r="I11" s="3">
        <f t="shared" si="0"/>
        <v>0.62495550441742509</v>
      </c>
      <c r="J11" s="3">
        <f t="shared" si="0"/>
        <v>8.441270681952677E-2</v>
      </c>
      <c r="L11" s="1">
        <f t="shared" si="1"/>
        <v>8.6621007217656292</v>
      </c>
      <c r="M11" s="1">
        <f t="shared" si="2"/>
        <v>1.1612130003382843</v>
      </c>
      <c r="P11" s="5" t="s">
        <v>7</v>
      </c>
      <c r="Q11" s="6" t="s">
        <v>8</v>
      </c>
      <c r="R11" s="6" t="s">
        <v>9</v>
      </c>
    </row>
    <row r="12" spans="1:18" ht="16" thickTop="1">
      <c r="A12" s="1" t="s">
        <v>26</v>
      </c>
      <c r="B12" s="2">
        <f>[1]Lit_comparison!$F33</f>
        <v>20.516429437050636</v>
      </c>
      <c r="C12" s="3">
        <f>[1]Lit_comparison!$K33</f>
        <v>2.769535767701329</v>
      </c>
      <c r="F12" s="1">
        <v>9.7000050229999992</v>
      </c>
      <c r="I12" s="3">
        <f t="shared" si="0"/>
        <v>2.1150947229824584</v>
      </c>
      <c r="J12" s="3">
        <f t="shared" si="0"/>
        <v>0.28551900345766751</v>
      </c>
      <c r="L12" s="1">
        <f t="shared" si="1"/>
        <v>14.386203411653398</v>
      </c>
      <c r="M12" s="1">
        <f t="shared" si="2"/>
        <v>1.9285675569606826</v>
      </c>
      <c r="P12" s="7" t="s">
        <v>11</v>
      </c>
      <c r="Q12" s="8" t="s">
        <v>27</v>
      </c>
      <c r="R12" s="8">
        <v>209</v>
      </c>
    </row>
    <row r="13" spans="1:18" ht="15">
      <c r="A13" s="1" t="s">
        <v>28</v>
      </c>
      <c r="B13" s="2">
        <f>[1]Lit_comparison!$F34</f>
        <v>35.06968413788244</v>
      </c>
      <c r="C13" s="3">
        <f>[1]Lit_comparison!$K34</f>
        <v>4.7344014907822292</v>
      </c>
      <c r="F13" s="1">
        <v>8.037307019</v>
      </c>
      <c r="I13" s="3">
        <f t="shared" si="0"/>
        <v>4.3633625112215508</v>
      </c>
      <c r="J13" s="3">
        <f t="shared" si="0"/>
        <v>0.58905320894053426</v>
      </c>
      <c r="L13" s="1">
        <f t="shared" si="1"/>
        <v>11.92023441050579</v>
      </c>
      <c r="M13" s="1">
        <f t="shared" si="2"/>
        <v>1.5979877871632084</v>
      </c>
      <c r="P13" s="7" t="s">
        <v>14</v>
      </c>
      <c r="Q13" s="8" t="s">
        <v>27</v>
      </c>
      <c r="R13" s="8">
        <v>26</v>
      </c>
    </row>
    <row r="14" spans="1:18" ht="15">
      <c r="A14" s="1" t="s">
        <v>29</v>
      </c>
      <c r="B14" s="2">
        <f>[1]Lit_comparison!$F35</f>
        <v>7.3030279636960858</v>
      </c>
      <c r="C14" s="3">
        <f>[1]Lit_comparison!$K35</f>
        <v>0.98590045781617686</v>
      </c>
      <c r="F14" s="1">
        <v>3.2858988729999998</v>
      </c>
      <c r="I14" s="3">
        <f t="shared" si="0"/>
        <v>2.2225358253428165</v>
      </c>
      <c r="J14" s="3">
        <f t="shared" si="0"/>
        <v>0.30003980521654261</v>
      </c>
      <c r="L14" s="1">
        <f t="shared" si="1"/>
        <v>4.8733592884759744</v>
      </c>
      <c r="M14" s="1">
        <f t="shared" si="2"/>
        <v>0.65330666807856452</v>
      </c>
      <c r="P14" s="7" t="s">
        <v>16</v>
      </c>
      <c r="Q14" s="8" t="s">
        <v>30</v>
      </c>
      <c r="R14" s="8">
        <v>152</v>
      </c>
    </row>
    <row r="15" spans="1:18" ht="15">
      <c r="A15" s="1" t="s">
        <v>31</v>
      </c>
      <c r="B15" s="2">
        <f>[1]Lit_comparison!$F36</f>
        <v>2.3733893700901607</v>
      </c>
      <c r="C15" s="3">
        <f>[1]Lit_comparison!$K36</f>
        <v>0.32040716784853351</v>
      </c>
      <c r="F15" s="1">
        <v>3.1609781840000002</v>
      </c>
      <c r="I15" s="3">
        <f t="shared" si="0"/>
        <v>0.75084016147393962</v>
      </c>
      <c r="J15" s="3">
        <f t="shared" si="0"/>
        <v>0.10136329616899802</v>
      </c>
      <c r="L15" s="1">
        <f t="shared" si="1"/>
        <v>4.6880877924286377</v>
      </c>
      <c r="M15" s="1">
        <f t="shared" si="2"/>
        <v>0.62846977496074397</v>
      </c>
      <c r="P15" s="7" t="s">
        <v>19</v>
      </c>
      <c r="Q15" s="8" t="s">
        <v>32</v>
      </c>
      <c r="R15" s="8">
        <v>1.28</v>
      </c>
    </row>
    <row r="16" spans="1:18" ht="16" thickBot="1">
      <c r="A16" s="1" t="s">
        <v>33</v>
      </c>
      <c r="B16" s="2">
        <f>[1]Lit_comparison!$F37</f>
        <v>4.0680445674334962</v>
      </c>
      <c r="C16" s="3">
        <f>[1]Lit_comparison!$K37</f>
        <v>0.54918533594151231</v>
      </c>
      <c r="F16" s="1">
        <v>5.8304768300000003</v>
      </c>
      <c r="I16" s="3">
        <f t="shared" si="0"/>
        <v>0.69772073297708237</v>
      </c>
      <c r="J16" s="3">
        <f t="shared" si="0"/>
        <v>9.4192182209823186E-2</v>
      </c>
      <c r="L16" s="1">
        <f t="shared" si="1"/>
        <v>8.6472558998088367</v>
      </c>
      <c r="M16" s="1">
        <f t="shared" si="2"/>
        <v>1.1592229518734103</v>
      </c>
      <c r="P16" s="9" t="s">
        <v>22</v>
      </c>
      <c r="Q16" s="10" t="s">
        <v>32</v>
      </c>
      <c r="R16" s="10">
        <v>0.17</v>
      </c>
    </row>
    <row r="17" spans="1:13">
      <c r="B17" s="2"/>
      <c r="C17" s="3"/>
      <c r="I17" s="3"/>
      <c r="J17" s="3"/>
    </row>
    <row r="18" spans="1:13">
      <c r="A18" s="1" t="s">
        <v>34</v>
      </c>
      <c r="B18" s="3">
        <f>SUM(B3:B16)</f>
        <v>195.05633631576151</v>
      </c>
      <c r="C18" s="3">
        <f>SUM(C3:C16)</f>
        <v>26.148616923730497</v>
      </c>
      <c r="F18" s="1">
        <f>SUM(F3:F16)</f>
        <v>131.518190581</v>
      </c>
      <c r="I18" s="11">
        <f>B18/$F18</f>
        <v>1.4831129857708114</v>
      </c>
      <c r="J18" s="11">
        <f t="shared" si="0"/>
        <v>0.19882129466817727</v>
      </c>
      <c r="L18" s="4">
        <f>SUM(L3:L16)</f>
        <v>195.05633631576151</v>
      </c>
      <c r="M18" s="4">
        <f>SUM(M3:M16)</f>
        <v>26.148616923730501</v>
      </c>
    </row>
    <row r="19" spans="1:13">
      <c r="G19" s="3">
        <f>B18/F18</f>
        <v>1.4831129857708114</v>
      </c>
      <c r="H19" s="3">
        <f>C18/F18</f>
        <v>0.19882129466817727</v>
      </c>
      <c r="I19" s="1" t="s">
        <v>35</v>
      </c>
    </row>
    <row r="20" spans="1:13">
      <c r="F20" s="1">
        <f>SUM([2]service!$F$4:$F$73,[2]service!$F$78:$F$133,[2]service!$F$138:$F$193,[2]ind_cal_adj_cement!$L$7:$L$76)</f>
        <v>152.26037466542004</v>
      </c>
    </row>
    <row r="21" spans="1:13">
      <c r="G21" s="3">
        <f>B18/F20</f>
        <v>1.2810709072822273</v>
      </c>
      <c r="H21" s="3">
        <f>C18/F20</f>
        <v>0.17173619190935255</v>
      </c>
    </row>
    <row r="22" spans="1:13">
      <c r="A22" s="12" t="s">
        <v>6</v>
      </c>
      <c r="B22" s="13">
        <v>36.683825999999897</v>
      </c>
      <c r="C22" s="1">
        <v>1</v>
      </c>
    </row>
    <row r="23" spans="1:13">
      <c r="A23" s="14" t="s">
        <v>10</v>
      </c>
      <c r="B23" s="13">
        <v>5.8115749999999897</v>
      </c>
      <c r="C23" s="1">
        <v>2</v>
      </c>
    </row>
    <row r="24" spans="1:13">
      <c r="A24" s="14" t="s">
        <v>13</v>
      </c>
      <c r="B24" s="13">
        <v>30.730739099999901</v>
      </c>
      <c r="C24" s="1">
        <v>3</v>
      </c>
      <c r="I24" s="15"/>
    </row>
    <row r="25" spans="1:13">
      <c r="A25" s="14" t="s">
        <v>15</v>
      </c>
      <c r="B25" s="13">
        <v>9.6267338000000002</v>
      </c>
      <c r="C25" s="1">
        <v>4</v>
      </c>
      <c r="I25" s="15"/>
    </row>
    <row r="26" spans="1:13">
      <c r="A26" s="14" t="s">
        <v>18</v>
      </c>
      <c r="B26" s="13">
        <v>2.7281393</v>
      </c>
      <c r="C26" s="1">
        <v>5</v>
      </c>
    </row>
    <row r="27" spans="1:13">
      <c r="A27" s="14" t="s">
        <v>21</v>
      </c>
      <c r="B27" s="13">
        <v>21.178508000000001</v>
      </c>
      <c r="C27" s="1">
        <v>6</v>
      </c>
      <c r="H27" s="1" t="s">
        <v>36</v>
      </c>
    </row>
    <row r="28" spans="1:13">
      <c r="A28" s="14" t="s">
        <v>23</v>
      </c>
      <c r="B28" s="13">
        <v>40.041362200000002</v>
      </c>
      <c r="C28" s="1">
        <v>7</v>
      </c>
      <c r="H28" s="1" t="s">
        <v>37</v>
      </c>
    </row>
    <row r="29" spans="1:13">
      <c r="A29" s="14" t="s">
        <v>24</v>
      </c>
      <c r="B29" s="13">
        <v>8.04854147</v>
      </c>
      <c r="C29" s="1">
        <v>8</v>
      </c>
      <c r="G29" s="1" t="s">
        <v>38</v>
      </c>
      <c r="H29" s="1" t="s">
        <v>39</v>
      </c>
    </row>
    <row r="30" spans="1:13">
      <c r="A30" s="14" t="s">
        <v>25</v>
      </c>
      <c r="B30" s="13">
        <v>8.6614438000000007</v>
      </c>
      <c r="C30" s="1">
        <v>9</v>
      </c>
      <c r="H30" s="1" t="s">
        <v>40</v>
      </c>
    </row>
    <row r="31" spans="1:13" ht="63" customHeight="1">
      <c r="A31" s="14" t="s">
        <v>26</v>
      </c>
      <c r="B31" s="13">
        <v>14.385102399999999</v>
      </c>
      <c r="C31" s="1">
        <v>10</v>
      </c>
      <c r="G31" s="16"/>
      <c r="H31" s="17" t="s">
        <v>41</v>
      </c>
      <c r="I31" s="18"/>
      <c r="J31" s="17" t="s">
        <v>42</v>
      </c>
      <c r="K31" s="18"/>
      <c r="L31" s="16" t="s">
        <v>43</v>
      </c>
    </row>
    <row r="32" spans="1:13" ht="15">
      <c r="A32" s="14" t="s">
        <v>28</v>
      </c>
      <c r="B32" s="13">
        <v>11.9193265</v>
      </c>
      <c r="C32" s="1">
        <v>11</v>
      </c>
      <c r="G32" s="19"/>
      <c r="H32" s="20" t="s">
        <v>3</v>
      </c>
      <c r="I32" s="20" t="s">
        <v>4</v>
      </c>
      <c r="J32" s="20" t="s">
        <v>3</v>
      </c>
      <c r="K32" s="20" t="s">
        <v>4</v>
      </c>
      <c r="L32" s="19"/>
    </row>
    <row r="33" spans="1:12" ht="15">
      <c r="A33" s="14" t="s">
        <v>29</v>
      </c>
      <c r="B33" s="13">
        <v>5.7831007000000003</v>
      </c>
      <c r="C33" s="1">
        <v>12</v>
      </c>
      <c r="G33" s="21" t="s">
        <v>44</v>
      </c>
      <c r="H33" s="22">
        <v>224395</v>
      </c>
      <c r="I33" s="22">
        <v>3760</v>
      </c>
      <c r="J33" s="22">
        <v>42526</v>
      </c>
      <c r="K33" s="22">
        <v>5741</v>
      </c>
      <c r="L33" s="23">
        <v>0.04</v>
      </c>
    </row>
    <row r="34" spans="1:12" ht="15">
      <c r="A34" s="14" t="s">
        <v>31</v>
      </c>
      <c r="B34" s="13">
        <v>4.4788648179999999</v>
      </c>
      <c r="C34" s="1">
        <v>13</v>
      </c>
      <c r="G34" s="21" t="s">
        <v>45</v>
      </c>
      <c r="H34" s="22">
        <v>7308</v>
      </c>
      <c r="I34" s="24">
        <v>334</v>
      </c>
      <c r="J34" s="22">
        <v>21394</v>
      </c>
      <c r="K34" s="22">
        <v>2888</v>
      </c>
      <c r="L34" s="23">
        <v>0.11</v>
      </c>
    </row>
    <row r="35" spans="1:12" ht="15">
      <c r="A35" s="14" t="s">
        <v>33</v>
      </c>
      <c r="B35" s="13">
        <v>8.6465919999999894</v>
      </c>
      <c r="C35" s="1">
        <v>14</v>
      </c>
      <c r="G35" s="21" t="s">
        <v>25</v>
      </c>
      <c r="H35" s="22">
        <v>3637</v>
      </c>
      <c r="I35" s="24">
        <v>344</v>
      </c>
      <c r="J35" s="22">
        <v>6219</v>
      </c>
      <c r="K35" s="24">
        <v>840</v>
      </c>
      <c r="L35" s="23">
        <v>0.12</v>
      </c>
    </row>
    <row r="36" spans="1:12" ht="15">
      <c r="A36" s="25"/>
      <c r="B36" s="26"/>
      <c r="G36" s="21" t="s">
        <v>46</v>
      </c>
      <c r="H36" s="22">
        <v>121789</v>
      </c>
      <c r="I36" s="22">
        <v>3838</v>
      </c>
      <c r="J36" s="22">
        <v>96586</v>
      </c>
      <c r="K36" s="22">
        <v>13039</v>
      </c>
      <c r="L36" s="23">
        <v>0.08</v>
      </c>
    </row>
    <row r="37" spans="1:12" ht="15">
      <c r="G37" s="21" t="s">
        <v>47</v>
      </c>
      <c r="H37" s="22">
        <v>1462</v>
      </c>
      <c r="I37" s="24">
        <v>159</v>
      </c>
      <c r="J37" s="22">
        <v>2723</v>
      </c>
      <c r="K37" s="24">
        <v>159</v>
      </c>
      <c r="L37" s="23">
        <v>0.13</v>
      </c>
    </row>
    <row r="38" spans="1:12" ht="15">
      <c r="G38" s="21" t="s">
        <v>48</v>
      </c>
      <c r="H38" s="22">
        <v>41033</v>
      </c>
      <c r="I38" s="22">
        <v>2804</v>
      </c>
      <c r="J38" s="22">
        <v>149415</v>
      </c>
      <c r="K38" s="22">
        <v>20171</v>
      </c>
      <c r="L38" s="23">
        <v>0.13</v>
      </c>
    </row>
    <row r="39" spans="1:12" ht="15">
      <c r="G39" s="21" t="s">
        <v>49</v>
      </c>
      <c r="H39" s="22">
        <v>1144</v>
      </c>
      <c r="I39" s="24">
        <v>168</v>
      </c>
      <c r="J39" s="22">
        <v>5932</v>
      </c>
      <c r="K39" s="24">
        <v>801</v>
      </c>
      <c r="L39" s="23">
        <v>0.14000000000000001</v>
      </c>
    </row>
    <row r="40" spans="1:12" ht="15">
      <c r="G40" s="21" t="s">
        <v>50</v>
      </c>
      <c r="H40" s="22">
        <v>400769</v>
      </c>
      <c r="I40" s="22">
        <v>11407</v>
      </c>
      <c r="J40" s="22">
        <v>324793</v>
      </c>
      <c r="K40" s="22">
        <v>43847</v>
      </c>
      <c r="L40" s="23">
        <v>0.08</v>
      </c>
    </row>
    <row r="42" spans="1:12" ht="15">
      <c r="J42" s="27">
        <v>325</v>
      </c>
      <c r="K42" s="1">
        <v>44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workbookViewId="0">
      <selection activeCell="O1" sqref="O1:O65536"/>
    </sheetView>
  </sheetViews>
  <sheetFormatPr baseColWidth="10" defaultColWidth="8.83203125" defaultRowHeight="14" x14ac:dyDescent="0"/>
  <cols>
    <col min="1" max="2" width="8.83203125" style="1"/>
    <col min="3" max="15" width="9.1640625" style="1" customWidth="1"/>
    <col min="16" max="16" width="8.83203125" style="1"/>
    <col min="17" max="21" width="9.1640625" style="1" customWidth="1"/>
    <col min="22" max="22" width="58" style="1" customWidth="1"/>
    <col min="23" max="23" width="9.1640625" style="1" customWidth="1"/>
    <col min="24" max="16384" width="8.83203125" style="1"/>
  </cols>
  <sheetData>
    <row r="1" spans="1:24">
      <c r="A1" s="1" t="s">
        <v>51</v>
      </c>
    </row>
    <row r="2" spans="1:24" ht="15" customHeight="1">
      <c r="A2" s="28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29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V2" s="39" t="s">
        <v>72</v>
      </c>
      <c r="X2" s="1" t="s">
        <v>73</v>
      </c>
    </row>
    <row r="3" spans="1:24" ht="15" customHeight="1">
      <c r="A3" s="28" t="s">
        <v>74</v>
      </c>
      <c r="P3" s="29">
        <f>SUM(P5:P57)</f>
        <v>3332.12</v>
      </c>
      <c r="V3" s="39"/>
      <c r="X3" s="1">
        <f>SUM(X5:X57)</f>
        <v>4.6070590948502996</v>
      </c>
    </row>
    <row r="4" spans="1:24" ht="15" customHeight="1">
      <c r="A4" s="28"/>
      <c r="P4" s="29"/>
      <c r="V4" s="39"/>
    </row>
    <row r="5" spans="1:24" ht="15">
      <c r="A5" s="28" t="s">
        <v>75</v>
      </c>
      <c r="B5" s="1">
        <v>1990</v>
      </c>
      <c r="C5" s="1">
        <v>1</v>
      </c>
      <c r="D5" s="1">
        <v>31.16</v>
      </c>
      <c r="E5" s="1">
        <v>0</v>
      </c>
      <c r="F5" s="1">
        <v>31.16</v>
      </c>
      <c r="G5" s="1">
        <v>752.8</v>
      </c>
      <c r="H5" s="1">
        <v>0</v>
      </c>
      <c r="I5" s="1">
        <v>752.8</v>
      </c>
      <c r="J5" s="1">
        <v>783.96</v>
      </c>
      <c r="K5" s="1">
        <v>0</v>
      </c>
      <c r="L5" s="1">
        <v>783.96</v>
      </c>
      <c r="M5" s="1">
        <v>0</v>
      </c>
      <c r="N5" s="1">
        <v>185.43</v>
      </c>
      <c r="O5" s="1">
        <v>969.39</v>
      </c>
      <c r="P5" s="29">
        <v>193.56</v>
      </c>
      <c r="Q5" s="1">
        <v>0</v>
      </c>
      <c r="R5" s="1">
        <v>193.56</v>
      </c>
      <c r="S5" s="1">
        <v>101</v>
      </c>
      <c r="T5" s="1">
        <v>101</v>
      </c>
      <c r="V5" s="39"/>
      <c r="X5" s="1">
        <f>3785.41*P5*365.25/1000000000</f>
        <v>0.26762012124389994</v>
      </c>
    </row>
    <row r="6" spans="1:24" ht="15">
      <c r="A6" s="28" t="s">
        <v>76</v>
      </c>
      <c r="B6" s="1">
        <v>1990</v>
      </c>
      <c r="C6" s="1">
        <v>2</v>
      </c>
      <c r="D6" s="1">
        <v>5.23</v>
      </c>
      <c r="E6" s="1">
        <v>0</v>
      </c>
      <c r="F6" s="1">
        <v>5.23</v>
      </c>
      <c r="G6" s="1">
        <v>106.25</v>
      </c>
      <c r="H6" s="1">
        <v>0</v>
      </c>
      <c r="I6" s="1">
        <v>106.25</v>
      </c>
      <c r="J6" s="1">
        <v>111.48</v>
      </c>
      <c r="K6" s="1">
        <v>0</v>
      </c>
      <c r="L6" s="1">
        <v>111.48</v>
      </c>
      <c r="M6" s="1">
        <v>0</v>
      </c>
      <c r="N6" s="1">
        <v>17.59</v>
      </c>
      <c r="O6" s="1">
        <v>129.07</v>
      </c>
      <c r="P6" s="29">
        <v>12.75</v>
      </c>
      <c r="Q6" s="1">
        <v>0</v>
      </c>
      <c r="R6" s="1">
        <v>12.75</v>
      </c>
      <c r="S6" s="1">
        <v>252</v>
      </c>
      <c r="T6" s="1">
        <v>0</v>
      </c>
      <c r="V6" s="39"/>
      <c r="X6" s="1">
        <f t="shared" ref="X6:X57" si="0">3785.41*P6*365.25/1000000000</f>
        <v>1.7628417781874999E-2</v>
      </c>
    </row>
    <row r="7" spans="1:24" ht="15">
      <c r="A7" s="28" t="s">
        <v>77</v>
      </c>
      <c r="B7" s="1">
        <v>1990</v>
      </c>
      <c r="C7" s="1">
        <v>4</v>
      </c>
      <c r="D7" s="1">
        <v>39.119999999999997</v>
      </c>
      <c r="E7" s="1">
        <v>0</v>
      </c>
      <c r="F7" s="1">
        <v>39.119999999999997</v>
      </c>
      <c r="G7" s="1">
        <v>123.89</v>
      </c>
      <c r="H7" s="1">
        <v>0</v>
      </c>
      <c r="I7" s="1">
        <v>123.89</v>
      </c>
      <c r="J7" s="1">
        <v>163.01</v>
      </c>
      <c r="K7" s="1">
        <v>0</v>
      </c>
      <c r="L7" s="1">
        <v>163.01</v>
      </c>
      <c r="M7" s="1">
        <v>2.27</v>
      </c>
      <c r="N7" s="1">
        <v>78.489999999999995</v>
      </c>
      <c r="O7" s="1">
        <v>241.5</v>
      </c>
      <c r="P7" s="29">
        <v>222.92</v>
      </c>
      <c r="Q7" s="1">
        <v>0</v>
      </c>
      <c r="R7" s="1">
        <v>222.92</v>
      </c>
      <c r="S7" s="1">
        <v>518</v>
      </c>
      <c r="T7" s="1">
        <v>0</v>
      </c>
      <c r="V7" s="39"/>
      <c r="X7" s="1">
        <f t="shared" si="0"/>
        <v>0.30821387387729998</v>
      </c>
    </row>
    <row r="8" spans="1:24" ht="15">
      <c r="A8" s="28" t="s">
        <v>78</v>
      </c>
      <c r="B8" s="1">
        <v>1990</v>
      </c>
      <c r="C8" s="1">
        <v>5</v>
      </c>
      <c r="D8" s="1">
        <v>98.92</v>
      </c>
      <c r="E8" s="1">
        <v>0</v>
      </c>
      <c r="F8" s="1">
        <v>98.92</v>
      </c>
      <c r="G8" s="1">
        <v>78.430000000000007</v>
      </c>
      <c r="H8" s="1">
        <v>0</v>
      </c>
      <c r="I8" s="1">
        <v>78.430000000000007</v>
      </c>
      <c r="J8" s="1">
        <v>177.35</v>
      </c>
      <c r="K8" s="1">
        <v>0</v>
      </c>
      <c r="L8" s="1">
        <v>177.35</v>
      </c>
      <c r="M8" s="1">
        <v>0</v>
      </c>
      <c r="N8" s="1">
        <v>0.71</v>
      </c>
      <c r="O8" s="1">
        <v>178.06</v>
      </c>
      <c r="P8" s="29">
        <v>13.29</v>
      </c>
      <c r="Q8" s="1">
        <v>0</v>
      </c>
      <c r="R8" s="1">
        <v>13.29</v>
      </c>
      <c r="S8" s="1">
        <v>46</v>
      </c>
      <c r="T8" s="1">
        <v>46</v>
      </c>
      <c r="V8" s="39"/>
      <c r="X8" s="1">
        <f t="shared" si="0"/>
        <v>1.8375033123224999E-2</v>
      </c>
    </row>
    <row r="9" spans="1:24" ht="15">
      <c r="A9" s="28" t="s">
        <v>79</v>
      </c>
      <c r="B9" s="1">
        <v>1990</v>
      </c>
      <c r="C9" s="1">
        <v>6</v>
      </c>
      <c r="D9" s="1">
        <v>125.47</v>
      </c>
      <c r="E9" s="1">
        <v>0</v>
      </c>
      <c r="F9" s="1">
        <v>125.47</v>
      </c>
      <c r="G9" s="1">
        <v>3.38</v>
      </c>
      <c r="H9" s="1">
        <v>25.38</v>
      </c>
      <c r="I9" s="1">
        <v>28.76</v>
      </c>
      <c r="J9" s="1">
        <v>128.85</v>
      </c>
      <c r="K9" s="1">
        <v>25.38</v>
      </c>
      <c r="L9" s="1">
        <v>154.22999999999999</v>
      </c>
      <c r="M9" s="1">
        <v>0.84</v>
      </c>
      <c r="N9" s="1">
        <v>491.99</v>
      </c>
      <c r="O9" s="1">
        <v>620.84</v>
      </c>
      <c r="P9" s="29">
        <v>101.09</v>
      </c>
      <c r="Q9" s="1">
        <v>0.31</v>
      </c>
      <c r="R9" s="1">
        <v>101.4</v>
      </c>
      <c r="S9" s="1">
        <v>20248</v>
      </c>
      <c r="T9" s="1">
        <v>66</v>
      </c>
      <c r="V9" s="39"/>
      <c r="X9" s="1">
        <f t="shared" si="0"/>
        <v>0.139769157142725</v>
      </c>
    </row>
    <row r="10" spans="1:24" ht="15">
      <c r="A10" s="28" t="s">
        <v>80</v>
      </c>
      <c r="B10" s="1">
        <v>1990</v>
      </c>
      <c r="C10" s="1">
        <v>8</v>
      </c>
      <c r="D10" s="1">
        <v>32.74</v>
      </c>
      <c r="E10" s="1">
        <v>0</v>
      </c>
      <c r="F10" s="1">
        <v>32.74</v>
      </c>
      <c r="G10" s="1">
        <v>84.93</v>
      </c>
      <c r="H10" s="1">
        <v>0</v>
      </c>
      <c r="I10" s="1">
        <v>84.93</v>
      </c>
      <c r="J10" s="1">
        <v>117.67</v>
      </c>
      <c r="K10" s="1">
        <v>0</v>
      </c>
      <c r="L10" s="1">
        <v>117.67</v>
      </c>
      <c r="M10" s="1">
        <v>0</v>
      </c>
      <c r="N10" s="1">
        <v>20.89</v>
      </c>
      <c r="O10" s="1">
        <v>138.56</v>
      </c>
      <c r="P10" s="29">
        <v>41.08</v>
      </c>
      <c r="Q10" s="1">
        <v>0</v>
      </c>
      <c r="R10" s="1">
        <v>41.08</v>
      </c>
      <c r="S10" s="1">
        <v>690</v>
      </c>
      <c r="T10" s="1">
        <v>70</v>
      </c>
      <c r="V10" s="39"/>
      <c r="X10" s="1">
        <f t="shared" si="0"/>
        <v>5.6798070782700001E-2</v>
      </c>
    </row>
    <row r="11" spans="1:24" ht="15">
      <c r="A11" s="28" t="s">
        <v>81</v>
      </c>
      <c r="B11" s="1">
        <v>1990</v>
      </c>
      <c r="C11" s="1">
        <v>9</v>
      </c>
      <c r="D11" s="1">
        <v>18.91</v>
      </c>
      <c r="E11" s="1">
        <v>0</v>
      </c>
      <c r="F11" s="1">
        <v>18.91</v>
      </c>
      <c r="G11" s="1">
        <v>61.23</v>
      </c>
      <c r="H11" s="1">
        <v>68</v>
      </c>
      <c r="I11" s="1">
        <v>129.22999999999999</v>
      </c>
      <c r="J11" s="1">
        <v>80.14</v>
      </c>
      <c r="K11" s="1">
        <v>68</v>
      </c>
      <c r="L11" s="1">
        <v>148.13999999999999</v>
      </c>
      <c r="M11" s="1">
        <v>0</v>
      </c>
      <c r="N11" s="1">
        <v>63.77</v>
      </c>
      <c r="O11" s="1">
        <v>143.91</v>
      </c>
      <c r="P11" s="29">
        <v>16.48</v>
      </c>
      <c r="Q11" s="1">
        <v>13.6</v>
      </c>
      <c r="R11" s="1">
        <v>30.08</v>
      </c>
      <c r="S11" s="1">
        <v>0</v>
      </c>
      <c r="T11" s="1">
        <v>0</v>
      </c>
      <c r="V11" s="39"/>
      <c r="X11" s="1">
        <f t="shared" si="0"/>
        <v>2.2785594121200001E-2</v>
      </c>
    </row>
    <row r="12" spans="1:24" ht="15">
      <c r="A12" s="28" t="s">
        <v>82</v>
      </c>
      <c r="B12" s="1">
        <v>1990</v>
      </c>
      <c r="C12" s="1">
        <v>10</v>
      </c>
      <c r="D12" s="1">
        <v>17.73</v>
      </c>
      <c r="E12" s="1">
        <v>0.01</v>
      </c>
      <c r="F12" s="1">
        <v>17.739999999999998</v>
      </c>
      <c r="G12" s="1">
        <v>47.24</v>
      </c>
      <c r="H12" s="1">
        <v>6.02</v>
      </c>
      <c r="I12" s="1">
        <v>53.26</v>
      </c>
      <c r="J12" s="1">
        <v>64.97</v>
      </c>
      <c r="K12" s="1">
        <v>6.03</v>
      </c>
      <c r="L12" s="1">
        <v>71</v>
      </c>
      <c r="M12" s="1">
        <v>0</v>
      </c>
      <c r="N12" s="1">
        <v>15</v>
      </c>
      <c r="O12" s="1">
        <v>79.97</v>
      </c>
      <c r="P12" s="29">
        <v>12</v>
      </c>
      <c r="Q12" s="1">
        <v>0.01</v>
      </c>
      <c r="R12" s="1">
        <v>12.01</v>
      </c>
      <c r="S12" s="1">
        <v>38</v>
      </c>
      <c r="T12" s="1">
        <v>38</v>
      </c>
      <c r="V12" s="39"/>
      <c r="X12" s="1">
        <f t="shared" si="0"/>
        <v>1.6591452029999999E-2</v>
      </c>
    </row>
    <row r="13" spans="1:24" ht="15">
      <c r="A13" s="28" t="s">
        <v>83</v>
      </c>
      <c r="B13" s="1">
        <v>1990</v>
      </c>
      <c r="C13" s="1">
        <v>11</v>
      </c>
      <c r="D13" s="1">
        <v>0.5</v>
      </c>
      <c r="E13" s="1">
        <v>0</v>
      </c>
      <c r="F13" s="1">
        <v>0.5</v>
      </c>
      <c r="G13" s="1">
        <v>0</v>
      </c>
      <c r="H13" s="1">
        <v>0</v>
      </c>
      <c r="I13" s="1">
        <v>0</v>
      </c>
      <c r="J13" s="1">
        <v>0.5</v>
      </c>
      <c r="K13" s="1">
        <v>0</v>
      </c>
      <c r="L13" s="1">
        <v>0.5</v>
      </c>
      <c r="M13" s="1">
        <v>0</v>
      </c>
      <c r="N13" s="1">
        <v>0</v>
      </c>
      <c r="O13" s="1">
        <v>0.5</v>
      </c>
      <c r="P13" s="29">
        <v>0</v>
      </c>
      <c r="Q13" s="1">
        <v>0</v>
      </c>
      <c r="R13" s="1">
        <v>0</v>
      </c>
      <c r="S13" s="1">
        <v>0</v>
      </c>
      <c r="T13" s="1">
        <v>0</v>
      </c>
      <c r="V13" s="39"/>
      <c r="X13" s="1">
        <f t="shared" si="0"/>
        <v>0</v>
      </c>
    </row>
    <row r="14" spans="1:24" ht="15">
      <c r="A14" s="28" t="s">
        <v>84</v>
      </c>
      <c r="B14" s="1">
        <v>1990</v>
      </c>
      <c r="C14" s="1">
        <v>12</v>
      </c>
      <c r="D14" s="1">
        <v>281.83999999999997</v>
      </c>
      <c r="E14" s="1">
        <v>0</v>
      </c>
      <c r="F14" s="1">
        <v>281.83999999999997</v>
      </c>
      <c r="G14" s="1">
        <v>120.92</v>
      </c>
      <c r="H14" s="1">
        <v>56.36</v>
      </c>
      <c r="I14" s="1">
        <v>177.28</v>
      </c>
      <c r="J14" s="1">
        <v>402.76</v>
      </c>
      <c r="K14" s="1">
        <v>56.36</v>
      </c>
      <c r="L14" s="1">
        <v>459.12</v>
      </c>
      <c r="M14" s="1">
        <v>0</v>
      </c>
      <c r="N14" s="1">
        <v>182.74</v>
      </c>
      <c r="O14" s="1">
        <v>585.5</v>
      </c>
      <c r="P14" s="29">
        <v>66.55</v>
      </c>
      <c r="Q14" s="1">
        <v>0</v>
      </c>
      <c r="R14" s="1">
        <v>66.55</v>
      </c>
      <c r="S14" s="1">
        <v>440</v>
      </c>
      <c r="T14" s="1">
        <v>441</v>
      </c>
      <c r="V14" s="39"/>
      <c r="X14" s="1">
        <f t="shared" si="0"/>
        <v>9.2013427716374996E-2</v>
      </c>
    </row>
    <row r="15" spans="1:24" ht="15">
      <c r="A15" s="28" t="s">
        <v>85</v>
      </c>
      <c r="B15" s="1">
        <v>1990</v>
      </c>
      <c r="C15" s="1">
        <v>13</v>
      </c>
      <c r="D15" s="1">
        <v>346.07</v>
      </c>
      <c r="E15" s="1">
        <v>0</v>
      </c>
      <c r="F15" s="1">
        <v>346.07</v>
      </c>
      <c r="G15" s="1">
        <v>310.72000000000003</v>
      </c>
      <c r="H15" s="1">
        <v>32.520000000000003</v>
      </c>
      <c r="I15" s="1">
        <v>343.24</v>
      </c>
      <c r="J15" s="1">
        <v>656.79</v>
      </c>
      <c r="K15" s="1">
        <v>32.520000000000003</v>
      </c>
      <c r="L15" s="1">
        <v>689.31</v>
      </c>
      <c r="M15" s="1">
        <v>0.55000000000000004</v>
      </c>
      <c r="N15" s="1">
        <v>157.24</v>
      </c>
      <c r="O15" s="1">
        <v>814.03</v>
      </c>
      <c r="P15" s="29">
        <v>77.39</v>
      </c>
      <c r="Q15" s="1">
        <v>2.27</v>
      </c>
      <c r="R15" s="1">
        <v>79.66</v>
      </c>
      <c r="S15" s="1">
        <v>380</v>
      </c>
      <c r="T15" s="1">
        <v>174</v>
      </c>
      <c r="V15" s="39"/>
      <c r="X15" s="1">
        <f t="shared" si="0"/>
        <v>0.10700103938347501</v>
      </c>
    </row>
    <row r="16" spans="1:24" ht="15">
      <c r="A16" s="28" t="s">
        <v>86</v>
      </c>
      <c r="B16" s="1">
        <v>1990</v>
      </c>
      <c r="C16" s="1">
        <v>15</v>
      </c>
      <c r="D16" s="1">
        <v>20.22</v>
      </c>
      <c r="E16" s="1">
        <v>0.61</v>
      </c>
      <c r="F16" s="1">
        <v>20.83</v>
      </c>
      <c r="G16" s="1">
        <v>22.84</v>
      </c>
      <c r="H16" s="1">
        <v>0</v>
      </c>
      <c r="I16" s="1">
        <v>22.84</v>
      </c>
      <c r="J16" s="1">
        <v>43.06</v>
      </c>
      <c r="K16" s="1">
        <v>0.61</v>
      </c>
      <c r="L16" s="1">
        <v>43.67</v>
      </c>
      <c r="M16" s="1">
        <v>0</v>
      </c>
      <c r="N16" s="1">
        <v>7.51</v>
      </c>
      <c r="O16" s="1">
        <v>50.57</v>
      </c>
      <c r="P16" s="29">
        <v>2.23</v>
      </c>
      <c r="Q16" s="1">
        <v>0.01</v>
      </c>
      <c r="R16" s="1">
        <v>2.2400000000000002</v>
      </c>
      <c r="S16" s="1">
        <v>115</v>
      </c>
      <c r="T16" s="1">
        <v>15</v>
      </c>
      <c r="V16" s="39"/>
      <c r="X16" s="1">
        <f t="shared" si="0"/>
        <v>3.083244835575E-3</v>
      </c>
    </row>
    <row r="17" spans="1:24" ht="15">
      <c r="A17" s="28" t="s">
        <v>87</v>
      </c>
      <c r="B17" s="1">
        <v>1990</v>
      </c>
      <c r="C17" s="1">
        <v>16</v>
      </c>
      <c r="D17" s="1">
        <v>169.83</v>
      </c>
      <c r="E17" s="1">
        <v>0</v>
      </c>
      <c r="F17" s="1">
        <v>169.83</v>
      </c>
      <c r="G17" s="1">
        <v>25.95</v>
      </c>
      <c r="H17" s="1">
        <v>0</v>
      </c>
      <c r="I17" s="1">
        <v>25.95</v>
      </c>
      <c r="J17" s="1">
        <v>195.78</v>
      </c>
      <c r="K17" s="1">
        <v>0</v>
      </c>
      <c r="L17" s="1">
        <v>195.78</v>
      </c>
      <c r="M17" s="1">
        <v>0</v>
      </c>
      <c r="N17" s="1">
        <v>3.79</v>
      </c>
      <c r="O17" s="1">
        <v>199.57</v>
      </c>
      <c r="P17" s="29">
        <v>5.98</v>
      </c>
      <c r="Q17" s="1">
        <v>0</v>
      </c>
      <c r="R17" s="1">
        <v>5.98</v>
      </c>
      <c r="S17" s="1">
        <v>0</v>
      </c>
      <c r="T17" s="1">
        <v>0</v>
      </c>
      <c r="V17" s="39"/>
      <c r="X17" s="1">
        <f t="shared" si="0"/>
        <v>8.2680735949500015E-3</v>
      </c>
    </row>
    <row r="18" spans="1:24" ht="15">
      <c r="A18" s="28" t="s">
        <v>88</v>
      </c>
      <c r="B18" s="1">
        <v>1990</v>
      </c>
      <c r="C18" s="1">
        <v>17</v>
      </c>
      <c r="D18" s="1">
        <v>154.79</v>
      </c>
      <c r="E18" s="1">
        <v>0</v>
      </c>
      <c r="F18" s="1">
        <v>154.79</v>
      </c>
      <c r="G18" s="1">
        <v>309.45</v>
      </c>
      <c r="H18" s="1">
        <v>0</v>
      </c>
      <c r="I18" s="1">
        <v>309.45</v>
      </c>
      <c r="J18" s="1">
        <v>464.24</v>
      </c>
      <c r="K18" s="1">
        <v>0</v>
      </c>
      <c r="L18" s="1">
        <v>464.24</v>
      </c>
      <c r="M18" s="1">
        <v>0</v>
      </c>
      <c r="N18" s="1">
        <v>263.48</v>
      </c>
      <c r="O18" s="1">
        <v>727.72</v>
      </c>
      <c r="P18" s="29">
        <v>80.430000000000007</v>
      </c>
      <c r="Q18" s="1">
        <v>0</v>
      </c>
      <c r="R18" s="1">
        <v>80.430000000000007</v>
      </c>
      <c r="S18" s="1">
        <v>492</v>
      </c>
      <c r="T18" s="1">
        <v>324</v>
      </c>
      <c r="V18" s="39"/>
      <c r="X18" s="1">
        <f t="shared" si="0"/>
        <v>0.11120420723107501</v>
      </c>
    </row>
    <row r="19" spans="1:24" ht="15">
      <c r="A19" s="28" t="s">
        <v>89</v>
      </c>
      <c r="B19" s="1">
        <v>1990</v>
      </c>
      <c r="C19" s="1">
        <v>18</v>
      </c>
      <c r="D19" s="1">
        <v>129.46</v>
      </c>
      <c r="E19" s="1">
        <v>0</v>
      </c>
      <c r="F19" s="1">
        <v>129.46</v>
      </c>
      <c r="G19" s="1">
        <v>2353.14</v>
      </c>
      <c r="H19" s="1">
        <v>0</v>
      </c>
      <c r="I19" s="1">
        <v>2353.14</v>
      </c>
      <c r="J19" s="1">
        <v>2482.6</v>
      </c>
      <c r="K19" s="1">
        <v>0</v>
      </c>
      <c r="L19" s="1">
        <v>2482.6</v>
      </c>
      <c r="M19" s="1">
        <v>0</v>
      </c>
      <c r="N19" s="1">
        <v>104.84</v>
      </c>
      <c r="O19" s="1">
        <v>2587.44</v>
      </c>
      <c r="P19" s="29">
        <v>155.25</v>
      </c>
      <c r="Q19" s="1">
        <v>0</v>
      </c>
      <c r="R19" s="1">
        <v>155.25</v>
      </c>
      <c r="S19" s="1">
        <v>489</v>
      </c>
      <c r="T19" s="1">
        <v>489</v>
      </c>
      <c r="V19" s="39"/>
      <c r="X19" s="1">
        <f t="shared" si="0"/>
        <v>0.214651910638125</v>
      </c>
    </row>
    <row r="20" spans="1:24" ht="15">
      <c r="A20" s="28" t="s">
        <v>90</v>
      </c>
      <c r="B20" s="1">
        <v>1990</v>
      </c>
      <c r="C20" s="1">
        <v>19</v>
      </c>
      <c r="D20" s="1">
        <v>70.81</v>
      </c>
      <c r="E20" s="1">
        <v>0</v>
      </c>
      <c r="F20" s="1">
        <v>70.81</v>
      </c>
      <c r="G20" s="1">
        <v>148.38</v>
      </c>
      <c r="H20" s="1">
        <v>0</v>
      </c>
      <c r="I20" s="1">
        <v>148.38</v>
      </c>
      <c r="J20" s="1">
        <v>219.19</v>
      </c>
      <c r="K20" s="1">
        <v>0</v>
      </c>
      <c r="L20" s="1">
        <v>219.19</v>
      </c>
      <c r="M20" s="1">
        <v>0</v>
      </c>
      <c r="N20" s="1">
        <v>34.04</v>
      </c>
      <c r="O20" s="1">
        <v>253.23</v>
      </c>
      <c r="P20" s="29">
        <v>32.92</v>
      </c>
      <c r="Q20" s="1">
        <v>0</v>
      </c>
      <c r="R20" s="1">
        <v>32.92</v>
      </c>
      <c r="S20" s="1">
        <v>89</v>
      </c>
      <c r="T20" s="1">
        <v>89</v>
      </c>
      <c r="V20" s="39"/>
      <c r="X20" s="1">
        <f t="shared" si="0"/>
        <v>4.5515883402299999E-2</v>
      </c>
    </row>
    <row r="21" spans="1:24" ht="15">
      <c r="A21" s="28" t="s">
        <v>91</v>
      </c>
      <c r="B21" s="1">
        <v>1990</v>
      </c>
      <c r="C21" s="1">
        <v>20</v>
      </c>
      <c r="D21" s="1">
        <v>49.66</v>
      </c>
      <c r="E21" s="1">
        <v>0</v>
      </c>
      <c r="F21" s="1">
        <v>49.66</v>
      </c>
      <c r="G21" s="1">
        <v>3.81</v>
      </c>
      <c r="H21" s="1">
        <v>0</v>
      </c>
      <c r="I21" s="1">
        <v>3.81</v>
      </c>
      <c r="J21" s="1">
        <v>53.47</v>
      </c>
      <c r="K21" s="1">
        <v>0</v>
      </c>
      <c r="L21" s="1">
        <v>53.47</v>
      </c>
      <c r="M21" s="1">
        <v>0.51</v>
      </c>
      <c r="N21" s="1">
        <v>34.75</v>
      </c>
      <c r="O21" s="1">
        <v>88.22</v>
      </c>
      <c r="P21" s="29">
        <v>30.28</v>
      </c>
      <c r="Q21" s="1">
        <v>0</v>
      </c>
      <c r="R21" s="1">
        <v>30.28</v>
      </c>
      <c r="S21" s="1">
        <v>388</v>
      </c>
      <c r="T21" s="1">
        <v>388</v>
      </c>
      <c r="V21" s="39"/>
      <c r="X21" s="1">
        <f t="shared" si="0"/>
        <v>4.1865763955700006E-2</v>
      </c>
    </row>
    <row r="22" spans="1:24" ht="15">
      <c r="A22" s="28" t="s">
        <v>92</v>
      </c>
      <c r="B22" s="1">
        <v>1990</v>
      </c>
      <c r="C22" s="1">
        <v>21</v>
      </c>
      <c r="D22" s="1">
        <v>93.03</v>
      </c>
      <c r="E22" s="1">
        <v>0</v>
      </c>
      <c r="F22" s="1">
        <v>93.03</v>
      </c>
      <c r="G22" s="1">
        <v>220.42</v>
      </c>
      <c r="H22" s="1">
        <v>0</v>
      </c>
      <c r="I22" s="1">
        <v>220.42</v>
      </c>
      <c r="J22" s="1">
        <v>313.45</v>
      </c>
      <c r="K22" s="1">
        <v>0</v>
      </c>
      <c r="L22" s="1">
        <v>313.45</v>
      </c>
      <c r="M22" s="1">
        <v>0</v>
      </c>
      <c r="N22" s="1">
        <v>198.64</v>
      </c>
      <c r="O22" s="1">
        <v>512.09</v>
      </c>
      <c r="P22" s="29">
        <v>19.16</v>
      </c>
      <c r="Q22" s="1">
        <v>0</v>
      </c>
      <c r="R22" s="1">
        <v>19.16</v>
      </c>
      <c r="S22" s="1">
        <v>106</v>
      </c>
      <c r="T22" s="1">
        <v>106</v>
      </c>
      <c r="X22" s="1">
        <f t="shared" si="0"/>
        <v>2.6491018407900004E-2</v>
      </c>
    </row>
    <row r="23" spans="1:24" ht="15">
      <c r="A23" s="28" t="s">
        <v>93</v>
      </c>
      <c r="B23" s="1">
        <v>1990</v>
      </c>
      <c r="C23" s="1">
        <v>22</v>
      </c>
      <c r="D23" s="1">
        <v>289.33999999999997</v>
      </c>
      <c r="E23" s="1">
        <v>0.62</v>
      </c>
      <c r="F23" s="1">
        <v>289.95999999999998</v>
      </c>
      <c r="G23" s="1">
        <v>2070.27</v>
      </c>
      <c r="H23" s="1">
        <v>66.790000000000006</v>
      </c>
      <c r="I23" s="1">
        <v>2137.06</v>
      </c>
      <c r="J23" s="1">
        <v>2359.61</v>
      </c>
      <c r="K23" s="1">
        <v>67.41</v>
      </c>
      <c r="L23" s="1">
        <v>2427.02</v>
      </c>
      <c r="M23" s="1">
        <v>0</v>
      </c>
      <c r="N23" s="1">
        <v>32.29</v>
      </c>
      <c r="O23" s="1">
        <v>2391.9</v>
      </c>
      <c r="P23" s="29">
        <v>265.39999999999998</v>
      </c>
      <c r="Q23" s="1">
        <v>0.38</v>
      </c>
      <c r="R23" s="1">
        <v>265.77999999999997</v>
      </c>
      <c r="S23" s="1">
        <v>243</v>
      </c>
      <c r="T23" s="1">
        <v>243</v>
      </c>
      <c r="X23" s="1">
        <f t="shared" si="0"/>
        <v>0.36694761406349996</v>
      </c>
    </row>
    <row r="24" spans="1:24" ht="15">
      <c r="A24" s="28" t="s">
        <v>94</v>
      </c>
      <c r="B24" s="1">
        <v>1990</v>
      </c>
      <c r="C24" s="1">
        <v>23</v>
      </c>
      <c r="D24" s="1">
        <v>9.7899999999999991</v>
      </c>
      <c r="E24" s="1">
        <v>0</v>
      </c>
      <c r="F24" s="1">
        <v>9.7899999999999991</v>
      </c>
      <c r="G24" s="1">
        <v>243.72</v>
      </c>
      <c r="H24" s="1">
        <v>0</v>
      </c>
      <c r="I24" s="1">
        <v>243.72</v>
      </c>
      <c r="J24" s="1">
        <v>253.51</v>
      </c>
      <c r="K24" s="1">
        <v>0</v>
      </c>
      <c r="L24" s="1">
        <v>253.51</v>
      </c>
      <c r="M24" s="1">
        <v>0</v>
      </c>
      <c r="N24" s="1">
        <v>16.59</v>
      </c>
      <c r="O24" s="1">
        <v>270.10000000000002</v>
      </c>
      <c r="P24" s="29">
        <v>27.02</v>
      </c>
      <c r="Q24" s="1">
        <v>0</v>
      </c>
      <c r="R24" s="1">
        <v>27.02</v>
      </c>
      <c r="S24" s="1">
        <v>0</v>
      </c>
      <c r="T24" s="1">
        <v>0</v>
      </c>
      <c r="X24" s="1">
        <f t="shared" si="0"/>
        <v>3.7358419487549997E-2</v>
      </c>
    </row>
    <row r="25" spans="1:24" ht="15">
      <c r="A25" s="28" t="s">
        <v>95</v>
      </c>
      <c r="B25" s="1">
        <v>1990</v>
      </c>
      <c r="C25" s="1">
        <v>24</v>
      </c>
      <c r="D25" s="1">
        <v>21.09</v>
      </c>
      <c r="E25" s="1">
        <v>0</v>
      </c>
      <c r="F25" s="1">
        <v>21.09</v>
      </c>
      <c r="G25" s="1">
        <v>49.02</v>
      </c>
      <c r="H25" s="1">
        <v>379.49</v>
      </c>
      <c r="I25" s="1">
        <v>428.51</v>
      </c>
      <c r="J25" s="1">
        <v>70.11</v>
      </c>
      <c r="K25" s="1">
        <v>379.49</v>
      </c>
      <c r="L25" s="1">
        <v>449.6</v>
      </c>
      <c r="M25" s="1">
        <v>62.54</v>
      </c>
      <c r="N25" s="1">
        <v>52.4</v>
      </c>
      <c r="O25" s="1">
        <v>122.51</v>
      </c>
      <c r="P25" s="29">
        <v>18.2</v>
      </c>
      <c r="Q25" s="1">
        <v>56.92</v>
      </c>
      <c r="R25" s="1">
        <v>75.12</v>
      </c>
      <c r="S25" s="1">
        <v>481</v>
      </c>
      <c r="T25" s="1">
        <v>481</v>
      </c>
      <c r="X25" s="1">
        <f t="shared" si="0"/>
        <v>2.5163702245499998E-2</v>
      </c>
    </row>
    <row r="26" spans="1:24" ht="15">
      <c r="A26" s="28" t="s">
        <v>96</v>
      </c>
      <c r="B26" s="1">
        <v>1990</v>
      </c>
      <c r="C26" s="1">
        <v>25</v>
      </c>
      <c r="D26" s="1">
        <v>65.180000000000007</v>
      </c>
      <c r="E26" s="1">
        <v>0</v>
      </c>
      <c r="F26" s="1">
        <v>65.180000000000007</v>
      </c>
      <c r="G26" s="1">
        <v>21.71</v>
      </c>
      <c r="H26" s="1">
        <v>0</v>
      </c>
      <c r="I26" s="1">
        <v>21.71</v>
      </c>
      <c r="J26" s="1">
        <v>86.89</v>
      </c>
      <c r="K26" s="1">
        <v>0</v>
      </c>
      <c r="L26" s="1">
        <v>86.89</v>
      </c>
      <c r="M26" s="1">
        <v>0</v>
      </c>
      <c r="N26" s="1">
        <v>107.67</v>
      </c>
      <c r="O26" s="1">
        <v>194.56</v>
      </c>
      <c r="P26" s="29">
        <v>19.649999999999999</v>
      </c>
      <c r="Q26" s="1">
        <v>0</v>
      </c>
      <c r="R26" s="1">
        <v>19.649999999999999</v>
      </c>
      <c r="S26" s="1">
        <v>1423</v>
      </c>
      <c r="T26" s="1">
        <v>1</v>
      </c>
      <c r="X26" s="1">
        <f t="shared" si="0"/>
        <v>2.7168502699124995E-2</v>
      </c>
    </row>
    <row r="27" spans="1:24" ht="15">
      <c r="A27" s="28" t="s">
        <v>97</v>
      </c>
      <c r="B27" s="1">
        <v>1990</v>
      </c>
      <c r="C27" s="1">
        <v>26</v>
      </c>
      <c r="D27" s="1">
        <v>175.41</v>
      </c>
      <c r="E27" s="1">
        <v>3.69</v>
      </c>
      <c r="F27" s="1">
        <v>179.1</v>
      </c>
      <c r="G27" s="1">
        <v>1508.95</v>
      </c>
      <c r="H27" s="1">
        <v>0</v>
      </c>
      <c r="I27" s="1">
        <v>1508.95</v>
      </c>
      <c r="J27" s="1">
        <v>1684.36</v>
      </c>
      <c r="K27" s="1">
        <v>3.69</v>
      </c>
      <c r="L27" s="1">
        <v>1688.05</v>
      </c>
      <c r="M27" s="1">
        <v>0</v>
      </c>
      <c r="N27" s="1">
        <v>410.8</v>
      </c>
      <c r="O27" s="1">
        <v>2095.16</v>
      </c>
      <c r="P27" s="29">
        <v>152.16999999999999</v>
      </c>
      <c r="Q27" s="1">
        <v>0.4</v>
      </c>
      <c r="R27" s="1">
        <v>152.57</v>
      </c>
      <c r="S27" s="1">
        <v>0</v>
      </c>
      <c r="T27" s="1">
        <v>0</v>
      </c>
      <c r="X27" s="1">
        <f t="shared" si="0"/>
        <v>0.21039343795042498</v>
      </c>
    </row>
    <row r="28" spans="1:24" ht="15">
      <c r="A28" s="28" t="s">
        <v>98</v>
      </c>
      <c r="B28" s="1">
        <v>1990</v>
      </c>
      <c r="C28" s="1">
        <v>27</v>
      </c>
      <c r="D28" s="1">
        <v>64.599999999999994</v>
      </c>
      <c r="E28" s="1">
        <v>0</v>
      </c>
      <c r="F28" s="1">
        <v>64.599999999999994</v>
      </c>
      <c r="G28" s="1">
        <v>89</v>
      </c>
      <c r="H28" s="1">
        <v>0</v>
      </c>
      <c r="I28" s="1">
        <v>89</v>
      </c>
      <c r="J28" s="1">
        <v>153.6</v>
      </c>
      <c r="K28" s="1">
        <v>0</v>
      </c>
      <c r="L28" s="1">
        <v>153.6</v>
      </c>
      <c r="M28" s="1">
        <v>0</v>
      </c>
      <c r="N28" s="1">
        <v>44.08</v>
      </c>
      <c r="O28" s="1">
        <v>197.68</v>
      </c>
      <c r="P28" s="29">
        <v>35.43</v>
      </c>
      <c r="Q28" s="1">
        <v>0</v>
      </c>
      <c r="R28" s="1">
        <v>35.43</v>
      </c>
      <c r="S28" s="1">
        <v>0</v>
      </c>
      <c r="T28" s="1">
        <v>291</v>
      </c>
      <c r="X28" s="1">
        <f t="shared" si="0"/>
        <v>4.8986262118574993E-2</v>
      </c>
    </row>
    <row r="29" spans="1:24" ht="15">
      <c r="A29" s="28" t="s">
        <v>99</v>
      </c>
      <c r="B29" s="1">
        <v>1990</v>
      </c>
      <c r="C29" s="1">
        <v>28</v>
      </c>
      <c r="D29" s="1">
        <v>143.59</v>
      </c>
      <c r="E29" s="1">
        <v>0</v>
      </c>
      <c r="F29" s="1">
        <v>143.59</v>
      </c>
      <c r="G29" s="1">
        <v>125.56</v>
      </c>
      <c r="H29" s="1">
        <v>0</v>
      </c>
      <c r="I29" s="1">
        <v>125.56</v>
      </c>
      <c r="J29" s="1">
        <v>269.14999999999998</v>
      </c>
      <c r="K29" s="1">
        <v>0</v>
      </c>
      <c r="L29" s="1">
        <v>269.14999999999998</v>
      </c>
      <c r="M29" s="1">
        <v>0</v>
      </c>
      <c r="N29" s="1">
        <v>18.63</v>
      </c>
      <c r="O29" s="1">
        <v>287.77999999999997</v>
      </c>
      <c r="P29" s="29">
        <v>45.76</v>
      </c>
      <c r="Q29" s="1">
        <v>0</v>
      </c>
      <c r="R29" s="1">
        <v>45.76</v>
      </c>
      <c r="S29" s="1">
        <v>185</v>
      </c>
      <c r="T29" s="1">
        <v>180</v>
      </c>
      <c r="X29" s="1">
        <f t="shared" si="0"/>
        <v>6.3268737074399992E-2</v>
      </c>
    </row>
    <row r="30" spans="1:24" ht="15">
      <c r="A30" s="28" t="s">
        <v>100</v>
      </c>
      <c r="B30" s="1">
        <v>1990</v>
      </c>
      <c r="C30" s="1">
        <v>29</v>
      </c>
      <c r="D30" s="1">
        <v>53.24</v>
      </c>
      <c r="E30" s="1">
        <v>0</v>
      </c>
      <c r="F30" s="1">
        <v>53.24</v>
      </c>
      <c r="G30" s="1">
        <v>31.62</v>
      </c>
      <c r="H30" s="1">
        <v>0</v>
      </c>
      <c r="I30" s="1">
        <v>31.62</v>
      </c>
      <c r="J30" s="1">
        <v>84.86</v>
      </c>
      <c r="K30" s="1">
        <v>0</v>
      </c>
      <c r="L30" s="1">
        <v>84.86</v>
      </c>
      <c r="M30" s="1">
        <v>0</v>
      </c>
      <c r="N30" s="1">
        <v>132.88999999999999</v>
      </c>
      <c r="O30" s="1">
        <v>217.75</v>
      </c>
      <c r="P30" s="29">
        <v>29.44</v>
      </c>
      <c r="Q30" s="1">
        <v>0</v>
      </c>
      <c r="R30" s="1">
        <v>29.44</v>
      </c>
      <c r="S30" s="1">
        <v>0</v>
      </c>
      <c r="T30" s="1">
        <v>0</v>
      </c>
      <c r="X30" s="1">
        <f t="shared" si="0"/>
        <v>4.0704362313600001E-2</v>
      </c>
    </row>
    <row r="31" spans="1:24" ht="15">
      <c r="A31" s="28" t="s">
        <v>101</v>
      </c>
      <c r="B31" s="1">
        <v>1990</v>
      </c>
      <c r="C31" s="1">
        <v>30</v>
      </c>
      <c r="D31" s="1">
        <v>29.52</v>
      </c>
      <c r="E31" s="1">
        <v>0</v>
      </c>
      <c r="F31" s="1">
        <v>29.52</v>
      </c>
      <c r="G31" s="1">
        <v>27.07</v>
      </c>
      <c r="H31" s="1">
        <v>0</v>
      </c>
      <c r="I31" s="1">
        <v>27.07</v>
      </c>
      <c r="J31" s="1">
        <v>56.59</v>
      </c>
      <c r="K31" s="1">
        <v>0</v>
      </c>
      <c r="L31" s="1">
        <v>56.59</v>
      </c>
      <c r="M31" s="1">
        <v>0</v>
      </c>
      <c r="N31" s="1">
        <v>0.98</v>
      </c>
      <c r="O31" s="1">
        <v>57.57</v>
      </c>
      <c r="P31" s="29">
        <v>8.75</v>
      </c>
      <c r="Q31" s="1">
        <v>0</v>
      </c>
      <c r="R31" s="1">
        <v>8.75</v>
      </c>
      <c r="S31" s="1">
        <v>1413</v>
      </c>
      <c r="T31" s="1">
        <v>537</v>
      </c>
      <c r="X31" s="1">
        <f t="shared" si="0"/>
        <v>1.2097933771875E-2</v>
      </c>
    </row>
    <row r="32" spans="1:24" ht="15">
      <c r="A32" s="28" t="s">
        <v>102</v>
      </c>
      <c r="B32" s="1">
        <v>1990</v>
      </c>
      <c r="C32" s="1">
        <v>31</v>
      </c>
      <c r="D32" s="1">
        <v>38.549999999999997</v>
      </c>
      <c r="E32" s="1">
        <v>0</v>
      </c>
      <c r="F32" s="1">
        <v>38.549999999999997</v>
      </c>
      <c r="G32" s="1">
        <v>2.37</v>
      </c>
      <c r="H32" s="1">
        <v>0</v>
      </c>
      <c r="I32" s="1">
        <v>2.37</v>
      </c>
      <c r="J32" s="1">
        <v>40.92</v>
      </c>
      <c r="K32" s="1">
        <v>0</v>
      </c>
      <c r="L32" s="1">
        <v>40.92</v>
      </c>
      <c r="M32" s="1">
        <v>0</v>
      </c>
      <c r="N32" s="1">
        <v>33.03</v>
      </c>
      <c r="O32" s="1">
        <v>73.95</v>
      </c>
      <c r="P32" s="29">
        <v>31.1</v>
      </c>
      <c r="Q32" s="1">
        <v>0</v>
      </c>
      <c r="R32" s="1">
        <v>31.1</v>
      </c>
      <c r="S32" s="1">
        <v>1880</v>
      </c>
      <c r="T32" s="1">
        <v>147</v>
      </c>
      <c r="X32" s="1">
        <f t="shared" si="0"/>
        <v>4.2999513177749998E-2</v>
      </c>
    </row>
    <row r="33" spans="1:24" ht="15">
      <c r="A33" s="28" t="s">
        <v>103</v>
      </c>
      <c r="B33" s="1">
        <v>1990</v>
      </c>
      <c r="C33" s="1">
        <v>32</v>
      </c>
      <c r="D33" s="1">
        <v>9.43</v>
      </c>
      <c r="E33" s="1">
        <v>0</v>
      </c>
      <c r="F33" s="1">
        <v>9.43</v>
      </c>
      <c r="G33" s="1">
        <v>0.78</v>
      </c>
      <c r="H33" s="1">
        <v>0</v>
      </c>
      <c r="I33" s="1">
        <v>0.78</v>
      </c>
      <c r="J33" s="1">
        <v>10.210000000000001</v>
      </c>
      <c r="K33" s="1">
        <v>0</v>
      </c>
      <c r="L33" s="1">
        <v>10.210000000000001</v>
      </c>
      <c r="M33" s="1">
        <v>0</v>
      </c>
      <c r="N33" s="1">
        <v>2.63</v>
      </c>
      <c r="O33" s="1">
        <v>12.84</v>
      </c>
      <c r="P33" s="29">
        <v>2.5099999999999998</v>
      </c>
      <c r="Q33" s="1">
        <v>0</v>
      </c>
      <c r="R33" s="1">
        <v>2.5099999999999998</v>
      </c>
      <c r="S33" s="1">
        <v>3492</v>
      </c>
      <c r="T33" s="1">
        <v>0</v>
      </c>
      <c r="X33" s="1">
        <f t="shared" si="0"/>
        <v>3.4703787162749995E-3</v>
      </c>
    </row>
    <row r="34" spans="1:24" ht="15">
      <c r="A34" s="28" t="s">
        <v>104</v>
      </c>
      <c r="B34" s="1">
        <v>1990</v>
      </c>
      <c r="C34" s="1">
        <v>33</v>
      </c>
      <c r="D34" s="1">
        <v>0.32</v>
      </c>
      <c r="E34" s="1">
        <v>0</v>
      </c>
      <c r="F34" s="1">
        <v>0.32</v>
      </c>
      <c r="G34" s="1">
        <v>37.090000000000003</v>
      </c>
      <c r="H34" s="1">
        <v>0</v>
      </c>
      <c r="I34" s="1">
        <v>37.090000000000003</v>
      </c>
      <c r="J34" s="1">
        <v>37.409999999999997</v>
      </c>
      <c r="K34" s="1">
        <v>0</v>
      </c>
      <c r="L34" s="1">
        <v>37.409999999999997</v>
      </c>
      <c r="M34" s="1">
        <v>0</v>
      </c>
      <c r="N34" s="1">
        <v>15.42</v>
      </c>
      <c r="O34" s="1">
        <v>52.83</v>
      </c>
      <c r="P34" s="29">
        <v>5.28</v>
      </c>
      <c r="Q34" s="1">
        <v>0</v>
      </c>
      <c r="R34" s="1">
        <v>5.28</v>
      </c>
      <c r="S34" s="1">
        <v>26</v>
      </c>
      <c r="T34" s="1">
        <v>26</v>
      </c>
      <c r="X34" s="1">
        <f t="shared" si="0"/>
        <v>7.3002388932000006E-3</v>
      </c>
    </row>
    <row r="35" spans="1:24" ht="15">
      <c r="A35" s="28" t="s">
        <v>105</v>
      </c>
      <c r="B35" s="1">
        <v>1990</v>
      </c>
      <c r="C35" s="1">
        <v>34</v>
      </c>
      <c r="D35" s="1">
        <v>52.92</v>
      </c>
      <c r="E35" s="1">
        <v>0.18</v>
      </c>
      <c r="F35" s="1">
        <v>53.1</v>
      </c>
      <c r="G35" s="1">
        <v>273.06</v>
      </c>
      <c r="H35" s="1">
        <v>1016.09</v>
      </c>
      <c r="I35" s="1">
        <v>1289.1500000000001</v>
      </c>
      <c r="J35" s="1">
        <v>325.98</v>
      </c>
      <c r="K35" s="1">
        <v>1016.27</v>
      </c>
      <c r="L35" s="1">
        <v>1342.25</v>
      </c>
      <c r="M35" s="1">
        <v>0</v>
      </c>
      <c r="N35" s="1">
        <v>240.79</v>
      </c>
      <c r="O35" s="1">
        <v>566.77</v>
      </c>
      <c r="P35" s="29">
        <v>45.32</v>
      </c>
      <c r="Q35" s="1">
        <v>20.329999999999998</v>
      </c>
      <c r="R35" s="1">
        <v>65.650000000000006</v>
      </c>
      <c r="S35" s="1">
        <v>154</v>
      </c>
      <c r="T35" s="1">
        <v>154</v>
      </c>
      <c r="X35" s="1">
        <f t="shared" si="0"/>
        <v>6.2660383833299999E-2</v>
      </c>
    </row>
    <row r="36" spans="1:24" ht="15">
      <c r="A36" s="28" t="s">
        <v>106</v>
      </c>
      <c r="B36" s="1">
        <v>1990</v>
      </c>
      <c r="C36" s="1">
        <v>35</v>
      </c>
      <c r="D36" s="1">
        <v>4.59</v>
      </c>
      <c r="E36" s="1">
        <v>0</v>
      </c>
      <c r="F36" s="1">
        <v>4.59</v>
      </c>
      <c r="G36" s="1">
        <v>1.72</v>
      </c>
      <c r="H36" s="1">
        <v>0</v>
      </c>
      <c r="I36" s="1">
        <v>1.72</v>
      </c>
      <c r="J36" s="1">
        <v>6.31</v>
      </c>
      <c r="K36" s="1">
        <v>0</v>
      </c>
      <c r="L36" s="1">
        <v>6.31</v>
      </c>
      <c r="M36" s="1">
        <v>0</v>
      </c>
      <c r="N36" s="1">
        <v>14.63</v>
      </c>
      <c r="O36" s="1">
        <v>20.94</v>
      </c>
      <c r="P36" s="29">
        <v>14.4</v>
      </c>
      <c r="Q36" s="1">
        <v>0</v>
      </c>
      <c r="R36" s="1">
        <v>14.4</v>
      </c>
      <c r="S36" s="1">
        <v>142</v>
      </c>
      <c r="T36" s="1">
        <v>142</v>
      </c>
      <c r="X36" s="1">
        <f t="shared" si="0"/>
        <v>1.9909742436000001E-2</v>
      </c>
    </row>
    <row r="37" spans="1:24" ht="15">
      <c r="A37" s="28" t="s">
        <v>107</v>
      </c>
      <c r="B37" s="1">
        <v>1990</v>
      </c>
      <c r="C37" s="1">
        <v>36</v>
      </c>
      <c r="D37" s="1">
        <v>85.16</v>
      </c>
      <c r="E37" s="1">
        <v>0</v>
      </c>
      <c r="F37" s="1">
        <v>85.16</v>
      </c>
      <c r="G37" s="1">
        <v>188.97</v>
      </c>
      <c r="H37" s="1">
        <v>0</v>
      </c>
      <c r="I37" s="1">
        <v>188.97</v>
      </c>
      <c r="J37" s="1">
        <v>274.13</v>
      </c>
      <c r="K37" s="1">
        <v>0</v>
      </c>
      <c r="L37" s="1">
        <v>274.13</v>
      </c>
      <c r="M37" s="1">
        <v>0</v>
      </c>
      <c r="N37" s="1">
        <v>314.11</v>
      </c>
      <c r="O37" s="1">
        <v>588.24</v>
      </c>
      <c r="P37" s="29">
        <v>60.35</v>
      </c>
      <c r="Q37" s="1">
        <v>0</v>
      </c>
      <c r="R37" s="1">
        <v>60.35</v>
      </c>
      <c r="S37" s="1">
        <v>7378</v>
      </c>
      <c r="T37" s="1">
        <v>0</v>
      </c>
      <c r="X37" s="1">
        <f t="shared" si="0"/>
        <v>8.3441177500875E-2</v>
      </c>
    </row>
    <row r="38" spans="1:24" ht="15">
      <c r="A38" s="28" t="s">
        <v>108</v>
      </c>
      <c r="B38" s="1">
        <v>1990</v>
      </c>
      <c r="C38" s="1">
        <v>37</v>
      </c>
      <c r="D38" s="1">
        <v>62.7</v>
      </c>
      <c r="E38" s="1">
        <v>0</v>
      </c>
      <c r="F38" s="1">
        <v>62.7</v>
      </c>
      <c r="G38" s="1">
        <v>327.79</v>
      </c>
      <c r="H38" s="1">
        <v>5.52</v>
      </c>
      <c r="I38" s="1">
        <v>333.31</v>
      </c>
      <c r="J38" s="1">
        <v>390.49</v>
      </c>
      <c r="K38" s="1">
        <v>5.52</v>
      </c>
      <c r="L38" s="1">
        <v>396.01</v>
      </c>
      <c r="M38" s="1">
        <v>0</v>
      </c>
      <c r="N38" s="1">
        <v>244.74</v>
      </c>
      <c r="O38" s="1">
        <v>635.23</v>
      </c>
      <c r="P38" s="29">
        <v>33.54</v>
      </c>
      <c r="Q38" s="1">
        <v>0.63</v>
      </c>
      <c r="R38" s="1">
        <v>34.17</v>
      </c>
      <c r="S38" s="1">
        <v>197</v>
      </c>
      <c r="T38" s="1">
        <v>321</v>
      </c>
      <c r="X38" s="1">
        <f t="shared" si="0"/>
        <v>4.6373108423849993E-2</v>
      </c>
    </row>
    <row r="39" spans="1:24" ht="15">
      <c r="A39" s="28" t="s">
        <v>109</v>
      </c>
      <c r="B39" s="1">
        <v>1990</v>
      </c>
      <c r="C39" s="1">
        <v>38</v>
      </c>
      <c r="D39" s="1">
        <v>2.12</v>
      </c>
      <c r="E39" s="1">
        <v>0</v>
      </c>
      <c r="F39" s="1">
        <v>2.12</v>
      </c>
      <c r="G39" s="1">
        <v>6.63</v>
      </c>
      <c r="H39" s="1">
        <v>0</v>
      </c>
      <c r="I39" s="1">
        <v>6.63</v>
      </c>
      <c r="J39" s="1">
        <v>8.75</v>
      </c>
      <c r="K39" s="1">
        <v>0</v>
      </c>
      <c r="L39" s="1">
        <v>8.75</v>
      </c>
      <c r="M39" s="1">
        <v>0</v>
      </c>
      <c r="N39" s="1">
        <v>2.6</v>
      </c>
      <c r="O39" s="1">
        <v>11.35</v>
      </c>
      <c r="P39" s="29">
        <v>9.23</v>
      </c>
      <c r="Q39" s="1">
        <v>0</v>
      </c>
      <c r="R39" s="1">
        <v>9.23</v>
      </c>
      <c r="S39" s="1">
        <v>0</v>
      </c>
      <c r="T39" s="1">
        <v>0</v>
      </c>
      <c r="X39" s="1">
        <f t="shared" si="0"/>
        <v>1.2761591853075002E-2</v>
      </c>
    </row>
    <row r="40" spans="1:24" ht="15">
      <c r="A40" s="28" t="s">
        <v>110</v>
      </c>
      <c r="B40" s="1">
        <v>1990</v>
      </c>
      <c r="C40" s="1">
        <v>39</v>
      </c>
      <c r="D40" s="1">
        <v>123.31</v>
      </c>
      <c r="E40" s="1">
        <v>0</v>
      </c>
      <c r="F40" s="1">
        <v>123.31</v>
      </c>
      <c r="G40" s="1">
        <v>230.26</v>
      </c>
      <c r="H40" s="1">
        <v>0</v>
      </c>
      <c r="I40" s="1">
        <v>230.26</v>
      </c>
      <c r="J40" s="1">
        <v>353.57</v>
      </c>
      <c r="K40" s="1">
        <v>0</v>
      </c>
      <c r="L40" s="1">
        <v>353.57</v>
      </c>
      <c r="M40" s="1">
        <v>0</v>
      </c>
      <c r="N40" s="1">
        <v>325</v>
      </c>
      <c r="O40" s="1">
        <v>678.57</v>
      </c>
      <c r="P40" s="29">
        <v>203.59</v>
      </c>
      <c r="Q40" s="1">
        <v>0</v>
      </c>
      <c r="R40" s="1">
        <v>203.59</v>
      </c>
      <c r="S40" s="1">
        <v>8420</v>
      </c>
      <c r="T40" s="1">
        <v>6831</v>
      </c>
      <c r="X40" s="1">
        <f t="shared" si="0"/>
        <v>0.28148780989897504</v>
      </c>
    </row>
    <row r="41" spans="1:24" ht="15">
      <c r="A41" s="28" t="s">
        <v>111</v>
      </c>
      <c r="B41" s="1">
        <v>1990</v>
      </c>
      <c r="C41" s="1">
        <v>40</v>
      </c>
      <c r="D41" s="1">
        <v>3.28</v>
      </c>
      <c r="E41" s="1">
        <v>0</v>
      </c>
      <c r="F41" s="1">
        <v>3.28</v>
      </c>
      <c r="G41" s="1">
        <v>31.99</v>
      </c>
      <c r="H41" s="1">
        <v>0</v>
      </c>
      <c r="I41" s="1">
        <v>31.99</v>
      </c>
      <c r="J41" s="1">
        <v>35.270000000000003</v>
      </c>
      <c r="K41" s="1">
        <v>0</v>
      </c>
      <c r="L41" s="1">
        <v>35.270000000000003</v>
      </c>
      <c r="M41" s="1">
        <v>0</v>
      </c>
      <c r="N41" s="1">
        <v>113.02</v>
      </c>
      <c r="O41" s="1">
        <v>148.29</v>
      </c>
      <c r="P41" s="29">
        <v>10.39</v>
      </c>
      <c r="Q41" s="1">
        <v>0</v>
      </c>
      <c r="R41" s="1">
        <v>10.39</v>
      </c>
      <c r="S41" s="1">
        <v>0</v>
      </c>
      <c r="T41" s="1">
        <v>0</v>
      </c>
      <c r="X41" s="1">
        <f t="shared" si="0"/>
        <v>1.4365432215974999E-2</v>
      </c>
    </row>
    <row r="42" spans="1:24" ht="15">
      <c r="A42" s="28" t="s">
        <v>112</v>
      </c>
      <c r="B42" s="1">
        <v>1990</v>
      </c>
      <c r="C42" s="1">
        <v>41</v>
      </c>
      <c r="D42" s="1">
        <v>30.67</v>
      </c>
      <c r="E42" s="1">
        <v>0</v>
      </c>
      <c r="F42" s="1">
        <v>30.67</v>
      </c>
      <c r="G42" s="1">
        <v>253.8</v>
      </c>
      <c r="H42" s="1">
        <v>0</v>
      </c>
      <c r="I42" s="1">
        <v>253.8</v>
      </c>
      <c r="J42" s="1">
        <v>284.47000000000003</v>
      </c>
      <c r="K42" s="1">
        <v>0</v>
      </c>
      <c r="L42" s="1">
        <v>284.47000000000003</v>
      </c>
      <c r="M42" s="1">
        <v>1.63</v>
      </c>
      <c r="N42" s="1">
        <v>80.95</v>
      </c>
      <c r="O42" s="1">
        <v>365.42</v>
      </c>
      <c r="P42" s="29">
        <v>39.07</v>
      </c>
      <c r="Q42" s="1">
        <v>0</v>
      </c>
      <c r="R42" s="1">
        <v>39.07</v>
      </c>
      <c r="S42" s="1">
        <v>6381</v>
      </c>
      <c r="T42" s="1">
        <v>296</v>
      </c>
      <c r="X42" s="1">
        <f t="shared" si="0"/>
        <v>5.4019002567675001E-2</v>
      </c>
    </row>
    <row r="43" spans="1:24" ht="15">
      <c r="A43" s="28" t="s">
        <v>113</v>
      </c>
      <c r="B43" s="1">
        <v>1990</v>
      </c>
      <c r="C43" s="1">
        <v>42</v>
      </c>
      <c r="D43" s="1">
        <v>180.35</v>
      </c>
      <c r="E43" s="1">
        <v>0</v>
      </c>
      <c r="F43" s="1">
        <v>180.35</v>
      </c>
      <c r="G43" s="1">
        <v>1690.69</v>
      </c>
      <c r="H43" s="1">
        <v>0</v>
      </c>
      <c r="I43" s="1">
        <v>1690.69</v>
      </c>
      <c r="J43" s="1">
        <v>1871.04</v>
      </c>
      <c r="K43" s="1">
        <v>0</v>
      </c>
      <c r="L43" s="1">
        <v>1871.04</v>
      </c>
      <c r="M43" s="1">
        <v>0</v>
      </c>
      <c r="N43" s="1">
        <v>248.12</v>
      </c>
      <c r="O43" s="1">
        <v>2119.16</v>
      </c>
      <c r="P43" s="29">
        <v>189.28</v>
      </c>
      <c r="Q43" s="1">
        <v>0</v>
      </c>
      <c r="R43" s="1">
        <v>189.28</v>
      </c>
      <c r="S43" s="1">
        <v>3914</v>
      </c>
      <c r="T43" s="1">
        <v>0</v>
      </c>
      <c r="X43" s="1">
        <f t="shared" si="0"/>
        <v>0.2617025033532</v>
      </c>
    </row>
    <row r="44" spans="1:24" ht="15">
      <c r="A44" s="28" t="s">
        <v>114</v>
      </c>
      <c r="B44" s="1">
        <v>1990</v>
      </c>
      <c r="C44" s="1">
        <v>44</v>
      </c>
      <c r="D44" s="1">
        <v>2.54</v>
      </c>
      <c r="E44" s="1">
        <v>0</v>
      </c>
      <c r="F44" s="1">
        <v>2.54</v>
      </c>
      <c r="G44" s="1">
        <v>9.1</v>
      </c>
      <c r="H44" s="1">
        <v>0</v>
      </c>
      <c r="I44" s="1">
        <v>9.1</v>
      </c>
      <c r="J44" s="1">
        <v>11.64</v>
      </c>
      <c r="K44" s="1">
        <v>0</v>
      </c>
      <c r="L44" s="1">
        <v>11.64</v>
      </c>
      <c r="M44" s="1">
        <v>0</v>
      </c>
      <c r="N44" s="1">
        <v>12.46</v>
      </c>
      <c r="O44" s="1">
        <v>24.1</v>
      </c>
      <c r="P44" s="29">
        <v>1.68</v>
      </c>
      <c r="Q44" s="1">
        <v>0</v>
      </c>
      <c r="R44" s="1">
        <v>1.68</v>
      </c>
      <c r="S44" s="1">
        <v>47</v>
      </c>
      <c r="T44" s="1">
        <v>0</v>
      </c>
      <c r="X44" s="1">
        <f t="shared" si="0"/>
        <v>2.3228032841999995E-3</v>
      </c>
    </row>
    <row r="45" spans="1:24" ht="15">
      <c r="A45" s="28" t="s">
        <v>115</v>
      </c>
      <c r="B45" s="1">
        <v>1990</v>
      </c>
      <c r="C45" s="1">
        <v>45</v>
      </c>
      <c r="D45" s="1">
        <v>46.87</v>
      </c>
      <c r="E45" s="1">
        <v>0</v>
      </c>
      <c r="F45" s="1">
        <v>46.87</v>
      </c>
      <c r="G45" s="1">
        <v>585.08000000000004</v>
      </c>
      <c r="H45" s="1">
        <v>0</v>
      </c>
      <c r="I45" s="1">
        <v>585.08000000000004</v>
      </c>
      <c r="J45" s="1">
        <v>631.95000000000005</v>
      </c>
      <c r="K45" s="1">
        <v>0</v>
      </c>
      <c r="L45" s="1">
        <v>631.95000000000005</v>
      </c>
      <c r="M45" s="1">
        <v>0</v>
      </c>
      <c r="N45" s="1">
        <v>46.29</v>
      </c>
      <c r="O45" s="1">
        <v>678.24</v>
      </c>
      <c r="P45" s="29">
        <v>101.74</v>
      </c>
      <c r="Q45" s="1">
        <v>0</v>
      </c>
      <c r="R45" s="1">
        <v>101.74</v>
      </c>
      <c r="S45" s="1">
        <v>125</v>
      </c>
      <c r="T45" s="1">
        <v>115</v>
      </c>
      <c r="X45" s="1">
        <f t="shared" si="0"/>
        <v>0.14066786079435001</v>
      </c>
    </row>
    <row r="46" spans="1:24" ht="15">
      <c r="A46" s="28" t="s">
        <v>116</v>
      </c>
      <c r="B46" s="1">
        <v>1990</v>
      </c>
      <c r="C46" s="1">
        <v>46</v>
      </c>
      <c r="D46" s="1">
        <v>4.96</v>
      </c>
      <c r="E46" s="1">
        <v>0</v>
      </c>
      <c r="F46" s="1">
        <v>4.96</v>
      </c>
      <c r="G46" s="1">
        <v>9.9499999999999993</v>
      </c>
      <c r="H46" s="1">
        <v>0</v>
      </c>
      <c r="I46" s="1">
        <v>9.9499999999999993</v>
      </c>
      <c r="J46" s="1">
        <v>14.91</v>
      </c>
      <c r="K46" s="1">
        <v>0</v>
      </c>
      <c r="L46" s="1">
        <v>14.91</v>
      </c>
      <c r="M46" s="1">
        <v>0</v>
      </c>
      <c r="N46" s="1">
        <v>7.97</v>
      </c>
      <c r="O46" s="1">
        <v>22.88</v>
      </c>
      <c r="P46" s="29">
        <v>3.43</v>
      </c>
      <c r="Q46" s="1">
        <v>0</v>
      </c>
      <c r="R46" s="1">
        <v>3.43</v>
      </c>
      <c r="S46" s="1">
        <v>73</v>
      </c>
      <c r="T46" s="1">
        <v>75</v>
      </c>
      <c r="X46" s="1">
        <f t="shared" si="0"/>
        <v>4.7423900385749999E-3</v>
      </c>
    </row>
    <row r="47" spans="1:24" ht="15">
      <c r="A47" s="28" t="s">
        <v>117</v>
      </c>
      <c r="B47" s="1">
        <v>1990</v>
      </c>
      <c r="C47" s="1">
        <v>47</v>
      </c>
      <c r="D47" s="1">
        <v>68.540000000000006</v>
      </c>
      <c r="E47" s="1">
        <v>0</v>
      </c>
      <c r="F47" s="1">
        <v>68.540000000000006</v>
      </c>
      <c r="G47" s="1">
        <v>813.48</v>
      </c>
      <c r="H47" s="1">
        <v>0</v>
      </c>
      <c r="I47" s="1">
        <v>813.48</v>
      </c>
      <c r="J47" s="1">
        <v>882.02</v>
      </c>
      <c r="K47" s="1">
        <v>0</v>
      </c>
      <c r="L47" s="1">
        <v>882.02</v>
      </c>
      <c r="M47" s="1">
        <v>0</v>
      </c>
      <c r="N47" s="1">
        <v>106.39</v>
      </c>
      <c r="O47" s="1">
        <v>988.41</v>
      </c>
      <c r="P47" s="29">
        <v>108.77</v>
      </c>
      <c r="Q47" s="1">
        <v>0</v>
      </c>
      <c r="R47" s="1">
        <v>108.77</v>
      </c>
      <c r="S47" s="1">
        <v>146</v>
      </c>
      <c r="T47" s="1">
        <v>146</v>
      </c>
      <c r="X47" s="1">
        <f t="shared" si="0"/>
        <v>0.15038768644192499</v>
      </c>
    </row>
    <row r="48" spans="1:24" ht="15">
      <c r="A48" s="28" t="s">
        <v>118</v>
      </c>
      <c r="B48" s="1">
        <v>1990</v>
      </c>
      <c r="C48" s="1">
        <v>48</v>
      </c>
      <c r="D48" s="1">
        <v>142.66999999999999</v>
      </c>
      <c r="E48" s="1">
        <v>1.0900000000000001</v>
      </c>
      <c r="F48" s="1">
        <v>143.76</v>
      </c>
      <c r="G48" s="1">
        <v>740.92</v>
      </c>
      <c r="H48" s="1">
        <v>1456.34</v>
      </c>
      <c r="I48" s="1">
        <v>2197.2600000000002</v>
      </c>
      <c r="J48" s="1">
        <v>883.59</v>
      </c>
      <c r="K48" s="1">
        <v>1457.43</v>
      </c>
      <c r="L48" s="1">
        <v>2341.02</v>
      </c>
      <c r="M48" s="1">
        <v>21.6</v>
      </c>
      <c r="N48" s="1">
        <v>254.84</v>
      </c>
      <c r="O48" s="1">
        <v>1138.43</v>
      </c>
      <c r="P48" s="29">
        <v>418.46</v>
      </c>
      <c r="Q48" s="1">
        <v>803.32</v>
      </c>
      <c r="R48" s="1">
        <v>1221.78</v>
      </c>
      <c r="S48" s="1">
        <v>657</v>
      </c>
      <c r="T48" s="1">
        <v>657</v>
      </c>
      <c r="X48" s="1">
        <f t="shared" si="0"/>
        <v>0.57857158470614989</v>
      </c>
    </row>
    <row r="49" spans="1:24" ht="15">
      <c r="A49" s="28" t="s">
        <v>119</v>
      </c>
      <c r="B49" s="1">
        <v>1990</v>
      </c>
      <c r="C49" s="1">
        <v>49</v>
      </c>
      <c r="D49" s="1">
        <v>77.42</v>
      </c>
      <c r="E49" s="1">
        <v>2.25</v>
      </c>
      <c r="F49" s="1">
        <v>79.67</v>
      </c>
      <c r="G49" s="1">
        <v>28.8</v>
      </c>
      <c r="H49" s="1">
        <v>0</v>
      </c>
      <c r="I49" s="1">
        <v>28.8</v>
      </c>
      <c r="J49" s="1">
        <v>106.22</v>
      </c>
      <c r="K49" s="1">
        <v>2.25</v>
      </c>
      <c r="L49" s="1">
        <v>108.47</v>
      </c>
      <c r="M49" s="1">
        <v>0</v>
      </c>
      <c r="N49" s="1">
        <v>21.49</v>
      </c>
      <c r="O49" s="1">
        <v>127.71</v>
      </c>
      <c r="P49" s="29">
        <v>56.31</v>
      </c>
      <c r="Q49" s="1">
        <v>0.99</v>
      </c>
      <c r="R49" s="1">
        <v>57.3</v>
      </c>
      <c r="S49" s="1">
        <v>157</v>
      </c>
      <c r="T49" s="1">
        <v>0</v>
      </c>
      <c r="X49" s="1">
        <f t="shared" si="0"/>
        <v>7.7855388650775001E-2</v>
      </c>
    </row>
    <row r="50" spans="1:24" ht="15">
      <c r="A50" s="28" t="s">
        <v>120</v>
      </c>
      <c r="B50" s="1">
        <v>1990</v>
      </c>
      <c r="C50" s="1">
        <v>51</v>
      </c>
      <c r="D50" s="1">
        <v>1</v>
      </c>
      <c r="E50" s="1">
        <v>0</v>
      </c>
      <c r="F50" s="1">
        <v>1</v>
      </c>
      <c r="G50" s="1">
        <v>42.7</v>
      </c>
      <c r="H50" s="1">
        <v>0</v>
      </c>
      <c r="I50" s="1">
        <v>42.7</v>
      </c>
      <c r="J50" s="1">
        <v>43.7</v>
      </c>
      <c r="K50" s="1">
        <v>0</v>
      </c>
      <c r="L50" s="1">
        <v>43.7</v>
      </c>
      <c r="M50" s="1">
        <v>0</v>
      </c>
      <c r="N50" s="1">
        <v>3.11</v>
      </c>
      <c r="O50" s="1">
        <v>46.81</v>
      </c>
      <c r="P50" s="29">
        <v>4.67</v>
      </c>
      <c r="Q50" s="1">
        <v>0</v>
      </c>
      <c r="R50" s="1">
        <v>4.67</v>
      </c>
      <c r="S50" s="1">
        <v>1287</v>
      </c>
      <c r="T50" s="1">
        <v>0</v>
      </c>
      <c r="X50" s="1">
        <f t="shared" si="0"/>
        <v>6.4568400816749994E-3</v>
      </c>
    </row>
    <row r="51" spans="1:24" ht="15">
      <c r="A51" s="28" t="s">
        <v>121</v>
      </c>
      <c r="B51" s="1">
        <v>1990</v>
      </c>
      <c r="C51" s="1">
        <v>50</v>
      </c>
      <c r="D51" s="1">
        <v>194.68</v>
      </c>
      <c r="E51" s="1">
        <v>0</v>
      </c>
      <c r="F51" s="1">
        <v>194.68</v>
      </c>
      <c r="G51" s="1">
        <v>300.36</v>
      </c>
      <c r="H51" s="1">
        <v>65.56</v>
      </c>
      <c r="I51" s="1">
        <v>365.92</v>
      </c>
      <c r="J51" s="1">
        <v>495.04</v>
      </c>
      <c r="K51" s="1">
        <v>65.56</v>
      </c>
      <c r="L51" s="1">
        <v>560.6</v>
      </c>
      <c r="M51" s="1">
        <v>0</v>
      </c>
      <c r="N51" s="1">
        <v>151.66</v>
      </c>
      <c r="O51" s="1">
        <v>646.70000000000005</v>
      </c>
      <c r="P51" s="29">
        <v>77.599999999999994</v>
      </c>
      <c r="Q51" s="1">
        <v>7.87</v>
      </c>
      <c r="R51" s="1">
        <v>85.47</v>
      </c>
      <c r="S51" s="1">
        <v>328</v>
      </c>
      <c r="T51" s="1">
        <v>213</v>
      </c>
      <c r="X51" s="1">
        <f t="shared" si="0"/>
        <v>0.10729138979400001</v>
      </c>
    </row>
    <row r="52" spans="1:24" ht="15">
      <c r="A52" s="28" t="s">
        <v>122</v>
      </c>
      <c r="B52" s="1">
        <v>1990</v>
      </c>
      <c r="C52" s="1">
        <v>53</v>
      </c>
      <c r="D52" s="1">
        <v>104.2</v>
      </c>
      <c r="E52" s="1">
        <v>0</v>
      </c>
      <c r="F52" s="1">
        <v>104.2</v>
      </c>
      <c r="G52" s="1">
        <v>396.56</v>
      </c>
      <c r="H52" s="1">
        <v>35.590000000000003</v>
      </c>
      <c r="I52" s="1">
        <v>432.15</v>
      </c>
      <c r="J52" s="1">
        <v>500.76</v>
      </c>
      <c r="K52" s="1">
        <v>35.590000000000003</v>
      </c>
      <c r="L52" s="1">
        <v>536.35</v>
      </c>
      <c r="M52" s="1">
        <v>0</v>
      </c>
      <c r="N52" s="1">
        <v>92.99</v>
      </c>
      <c r="O52" s="1">
        <v>593.75</v>
      </c>
      <c r="P52" s="29">
        <v>73.41</v>
      </c>
      <c r="Q52" s="1">
        <v>4.82</v>
      </c>
      <c r="R52" s="1">
        <v>78.23</v>
      </c>
      <c r="S52" s="1">
        <v>7630</v>
      </c>
      <c r="T52" s="1">
        <v>0</v>
      </c>
      <c r="X52" s="1">
        <f t="shared" si="0"/>
        <v>0.10149820779352499</v>
      </c>
    </row>
    <row r="53" spans="1:24" ht="15">
      <c r="A53" s="28" t="s">
        <v>123</v>
      </c>
      <c r="B53" s="1">
        <v>1990</v>
      </c>
      <c r="C53" s="1">
        <v>54</v>
      </c>
      <c r="D53" s="1">
        <v>105.56</v>
      </c>
      <c r="E53" s="1">
        <v>0</v>
      </c>
      <c r="F53" s="1">
        <v>105.56</v>
      </c>
      <c r="G53" s="1">
        <v>26.37</v>
      </c>
      <c r="H53" s="1">
        <v>0</v>
      </c>
      <c r="I53" s="1">
        <v>26.37</v>
      </c>
      <c r="J53" s="1">
        <v>131.93</v>
      </c>
      <c r="K53" s="1">
        <v>0</v>
      </c>
      <c r="L53" s="1">
        <v>131.93</v>
      </c>
      <c r="M53" s="1">
        <v>0</v>
      </c>
      <c r="N53" s="1">
        <v>12.69</v>
      </c>
      <c r="O53" s="1">
        <v>144.62</v>
      </c>
      <c r="P53" s="29">
        <v>21.64</v>
      </c>
      <c r="Q53" s="1">
        <v>0</v>
      </c>
      <c r="R53" s="1">
        <v>21.64</v>
      </c>
      <c r="S53" s="1">
        <v>0</v>
      </c>
      <c r="T53" s="1">
        <v>0</v>
      </c>
      <c r="X53" s="1">
        <f t="shared" si="0"/>
        <v>2.9919918494100001E-2</v>
      </c>
    </row>
    <row r="54" spans="1:24" ht="15">
      <c r="A54" s="28" t="s">
        <v>124</v>
      </c>
      <c r="B54" s="1">
        <v>1990</v>
      </c>
      <c r="C54" s="1">
        <v>55</v>
      </c>
      <c r="D54" s="1">
        <v>58.39</v>
      </c>
      <c r="E54" s="1">
        <v>0</v>
      </c>
      <c r="F54" s="1">
        <v>58.39</v>
      </c>
      <c r="G54" s="1">
        <v>409.37</v>
      </c>
      <c r="H54" s="1">
        <v>0</v>
      </c>
      <c r="I54" s="1">
        <v>409.37</v>
      </c>
      <c r="J54" s="1">
        <v>467.76</v>
      </c>
      <c r="K54" s="1">
        <v>0</v>
      </c>
      <c r="L54" s="1">
        <v>467.76</v>
      </c>
      <c r="M54" s="1">
        <v>0</v>
      </c>
      <c r="N54" s="1">
        <v>151.18</v>
      </c>
      <c r="O54" s="1">
        <v>618.94000000000005</v>
      </c>
      <c r="P54" s="29">
        <v>125.48</v>
      </c>
      <c r="Q54" s="1">
        <v>0</v>
      </c>
      <c r="R54" s="1">
        <v>125.48</v>
      </c>
      <c r="S54" s="1">
        <v>471</v>
      </c>
      <c r="T54" s="1">
        <v>469</v>
      </c>
      <c r="X54" s="1">
        <f t="shared" si="0"/>
        <v>0.17349128339370001</v>
      </c>
    </row>
    <row r="55" spans="1:24" ht="15">
      <c r="A55" s="28" t="s">
        <v>125</v>
      </c>
      <c r="B55" s="1">
        <v>1990</v>
      </c>
      <c r="C55" s="1">
        <v>56</v>
      </c>
      <c r="D55" s="1">
        <v>6</v>
      </c>
      <c r="E55" s="1">
        <v>0</v>
      </c>
      <c r="F55" s="1">
        <v>6</v>
      </c>
      <c r="G55" s="1">
        <v>9.89</v>
      </c>
      <c r="H55" s="1">
        <v>0</v>
      </c>
      <c r="I55" s="1">
        <v>9.89</v>
      </c>
      <c r="J55" s="1">
        <v>15.89</v>
      </c>
      <c r="K55" s="1">
        <v>0</v>
      </c>
      <c r="L55" s="1">
        <v>15.89</v>
      </c>
      <c r="M55" s="1">
        <v>0</v>
      </c>
      <c r="N55" s="1">
        <v>5.46</v>
      </c>
      <c r="O55" s="1">
        <v>21.35</v>
      </c>
      <c r="P55" s="29">
        <v>3.19</v>
      </c>
      <c r="Q55" s="1">
        <v>0</v>
      </c>
      <c r="R55" s="1">
        <v>3.19</v>
      </c>
      <c r="S55" s="1">
        <v>0</v>
      </c>
      <c r="T55" s="1">
        <v>0</v>
      </c>
      <c r="X55" s="1">
        <f t="shared" si="0"/>
        <v>4.4105609979750004E-3</v>
      </c>
    </row>
    <row r="56" spans="1:24" ht="15">
      <c r="A56" s="28" t="s">
        <v>126</v>
      </c>
      <c r="B56" s="1">
        <v>1990</v>
      </c>
      <c r="C56" s="1">
        <v>72</v>
      </c>
      <c r="D56" s="1">
        <v>11.13</v>
      </c>
      <c r="E56" s="1">
        <v>0</v>
      </c>
      <c r="F56" s="1">
        <v>11.13</v>
      </c>
      <c r="G56" s="1">
        <v>0</v>
      </c>
      <c r="H56" s="1">
        <v>0</v>
      </c>
      <c r="I56" s="1">
        <v>0</v>
      </c>
      <c r="J56" s="1">
        <v>11.13</v>
      </c>
      <c r="K56" s="1">
        <v>0</v>
      </c>
      <c r="L56" s="1">
        <v>11.13</v>
      </c>
      <c r="M56" s="1">
        <v>0</v>
      </c>
      <c r="N56" s="1">
        <v>11.57</v>
      </c>
      <c r="O56" s="1">
        <v>22.7</v>
      </c>
      <c r="P56" s="29">
        <v>6.49</v>
      </c>
      <c r="Q56" s="1">
        <v>0</v>
      </c>
      <c r="R56" s="1">
        <v>6.49</v>
      </c>
      <c r="S56" s="1">
        <v>31</v>
      </c>
      <c r="T56" s="1">
        <v>0</v>
      </c>
      <c r="X56" s="1">
        <f t="shared" si="0"/>
        <v>8.9732103062250008E-3</v>
      </c>
    </row>
    <row r="57" spans="1:24" ht="15">
      <c r="A57" s="28" t="s">
        <v>127</v>
      </c>
      <c r="B57" s="1">
        <v>1990</v>
      </c>
      <c r="C57" s="1">
        <v>78</v>
      </c>
      <c r="D57" s="1">
        <v>7.0000000000000007E-2</v>
      </c>
      <c r="E57" s="1">
        <v>1.24</v>
      </c>
      <c r="F57" s="1">
        <v>1.31</v>
      </c>
      <c r="G57" s="1">
        <v>0.01</v>
      </c>
      <c r="H57" s="1">
        <v>49.8</v>
      </c>
      <c r="I57" s="1">
        <v>49.81</v>
      </c>
      <c r="J57" s="1">
        <v>0.08</v>
      </c>
      <c r="K57" s="1">
        <v>51.04</v>
      </c>
      <c r="L57" s="1">
        <v>51.12</v>
      </c>
      <c r="M57" s="1">
        <v>0</v>
      </c>
      <c r="N57" s="1">
        <v>0</v>
      </c>
      <c r="O57" s="1">
        <v>0.08</v>
      </c>
      <c r="P57" s="29">
        <v>0.01</v>
      </c>
      <c r="Q57" s="1">
        <v>1</v>
      </c>
      <c r="R57" s="1">
        <v>1.01</v>
      </c>
      <c r="S57" s="1">
        <v>4</v>
      </c>
      <c r="T57" s="1">
        <v>0</v>
      </c>
      <c r="X57" s="1">
        <f t="shared" si="0"/>
        <v>1.3826210025E-5</v>
      </c>
    </row>
  </sheetData>
  <mergeCells count="1">
    <mergeCell ref="V2:V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A5" sqref="A5:A55"/>
    </sheetView>
  </sheetViews>
  <sheetFormatPr baseColWidth="10" defaultColWidth="8.83203125" defaultRowHeight="14" x14ac:dyDescent="0"/>
  <cols>
    <col min="1" max="2" width="8.83203125" style="1"/>
    <col min="3" max="3" width="8.83203125" style="30"/>
    <col min="4" max="11" width="8.83203125" style="1"/>
    <col min="12" max="12" width="9.1640625" style="1" customWidth="1"/>
    <col min="13" max="16384" width="8.83203125" style="1"/>
  </cols>
  <sheetData>
    <row r="1" spans="1:14" ht="15">
      <c r="A1" s="1" t="s">
        <v>128</v>
      </c>
      <c r="K1" s="1" t="s">
        <v>129</v>
      </c>
    </row>
    <row r="2" spans="1:14" ht="15" customHeight="1">
      <c r="A2" s="28" t="s">
        <v>52</v>
      </c>
      <c r="B2" s="1" t="s">
        <v>53</v>
      </c>
      <c r="C2" s="30" t="s">
        <v>130</v>
      </c>
      <c r="D2" s="29" t="s">
        <v>73</v>
      </c>
      <c r="K2" s="28" t="s">
        <v>52</v>
      </c>
      <c r="L2" s="1" t="s">
        <v>66</v>
      </c>
      <c r="M2" s="1" t="s">
        <v>73</v>
      </c>
    </row>
    <row r="3" spans="1:14" ht="15" customHeight="1">
      <c r="A3" s="28" t="s">
        <v>131</v>
      </c>
      <c r="C3" s="30">
        <f>SUM(C5:C57)</f>
        <v>3332.12</v>
      </c>
      <c r="D3" s="29">
        <f>SUM(D5:D57)</f>
        <v>4.6070590948502996</v>
      </c>
      <c r="K3" s="28" t="s">
        <v>131</v>
      </c>
      <c r="M3" s="1">
        <f>SUM(M5:M57)</f>
        <v>33.879039908548719</v>
      </c>
    </row>
    <row r="4" spans="1:14" ht="15" customHeight="1">
      <c r="A4" s="28"/>
      <c r="D4" s="29"/>
      <c r="K4" s="28"/>
    </row>
    <row r="5" spans="1:14" ht="15">
      <c r="A5" s="28" t="s">
        <v>75</v>
      </c>
      <c r="B5" s="1">
        <v>1990</v>
      </c>
      <c r="C5" s="30">
        <v>193.56</v>
      </c>
      <c r="D5" s="29">
        <f>3785.41*C5*365.25/1000000000</f>
        <v>0.26762012124389994</v>
      </c>
      <c r="K5" s="28" t="s">
        <v>75</v>
      </c>
      <c r="L5" s="1">
        <v>969.39</v>
      </c>
      <c r="M5" s="1">
        <f>3785.41*L5*365.25/1000000000</f>
        <v>1.3402989736134749</v>
      </c>
      <c r="N5" s="1">
        <f>D5/M5</f>
        <v>0.19967195865441151</v>
      </c>
    </row>
    <row r="6" spans="1:14" ht="15">
      <c r="A6" s="28" t="s">
        <v>76</v>
      </c>
      <c r="B6" s="1">
        <v>1990</v>
      </c>
      <c r="C6" s="30">
        <v>12.75</v>
      </c>
      <c r="D6" s="29">
        <f t="shared" ref="D6:D57" si="0">3785.41*C6*365.25/1000000000</f>
        <v>1.7628417781874999E-2</v>
      </c>
      <c r="K6" s="28" t="s">
        <v>76</v>
      </c>
      <c r="L6" s="1">
        <v>129.07</v>
      </c>
      <c r="M6" s="1">
        <f t="shared" ref="M6:M57" si="1">3785.41*L6*365.25/1000000000</f>
        <v>0.17845489279267499</v>
      </c>
      <c r="N6" s="1">
        <f t="shared" ref="N6:N57" si="2">D6/M6</f>
        <v>9.8783605795304874E-2</v>
      </c>
    </row>
    <row r="7" spans="1:14" ht="15">
      <c r="A7" s="28" t="s">
        <v>77</v>
      </c>
      <c r="B7" s="1">
        <v>1990</v>
      </c>
      <c r="C7" s="30">
        <v>222.92</v>
      </c>
      <c r="D7" s="29">
        <f t="shared" si="0"/>
        <v>0.30821387387729998</v>
      </c>
      <c r="K7" s="28" t="s">
        <v>77</v>
      </c>
      <c r="L7" s="1">
        <v>241.5</v>
      </c>
      <c r="M7" s="1">
        <f t="shared" si="1"/>
        <v>0.33390297210374997</v>
      </c>
      <c r="N7" s="1">
        <f t="shared" si="2"/>
        <v>0.92306418219461694</v>
      </c>
    </row>
    <row r="8" spans="1:14" ht="15">
      <c r="A8" s="28" t="s">
        <v>78</v>
      </c>
      <c r="B8" s="1">
        <v>1990</v>
      </c>
      <c r="C8" s="30">
        <v>13.29</v>
      </c>
      <c r="D8" s="29">
        <f t="shared" si="0"/>
        <v>1.8375033123224999E-2</v>
      </c>
      <c r="K8" s="28" t="s">
        <v>78</v>
      </c>
      <c r="L8" s="1">
        <v>178.06</v>
      </c>
      <c r="M8" s="1">
        <f t="shared" si="1"/>
        <v>0.24618949570514997</v>
      </c>
      <c r="N8" s="1">
        <f t="shared" si="2"/>
        <v>7.4637762551948789E-2</v>
      </c>
    </row>
    <row r="9" spans="1:14" ht="15">
      <c r="A9" s="28" t="s">
        <v>79</v>
      </c>
      <c r="B9" s="1">
        <v>1990</v>
      </c>
      <c r="C9" s="30">
        <v>101.09</v>
      </c>
      <c r="D9" s="29">
        <f t="shared" si="0"/>
        <v>0.139769157142725</v>
      </c>
      <c r="K9" s="28" t="s">
        <v>79</v>
      </c>
      <c r="L9" s="1">
        <v>620.84</v>
      </c>
      <c r="M9" s="1">
        <f t="shared" si="1"/>
        <v>0.8583864231920999</v>
      </c>
      <c r="N9" s="1">
        <f t="shared" si="2"/>
        <v>0.16282778171509571</v>
      </c>
    </row>
    <row r="10" spans="1:14" ht="15">
      <c r="A10" s="28" t="s">
        <v>80</v>
      </c>
      <c r="B10" s="1">
        <v>1990</v>
      </c>
      <c r="C10" s="30">
        <v>41.08</v>
      </c>
      <c r="D10" s="29">
        <f t="shared" si="0"/>
        <v>5.6798070782700001E-2</v>
      </c>
      <c r="K10" s="28" t="s">
        <v>80</v>
      </c>
      <c r="L10" s="1">
        <v>138.56</v>
      </c>
      <c r="M10" s="1">
        <f t="shared" si="1"/>
        <v>0.19157596610640001</v>
      </c>
      <c r="N10" s="1">
        <f t="shared" si="2"/>
        <v>0.29647806004618937</v>
      </c>
    </row>
    <row r="11" spans="1:14" ht="15">
      <c r="A11" s="28" t="s">
        <v>81</v>
      </c>
      <c r="B11" s="1">
        <v>1990</v>
      </c>
      <c r="C11" s="30">
        <v>16.48</v>
      </c>
      <c r="D11" s="29">
        <f t="shared" si="0"/>
        <v>2.2785594121200001E-2</v>
      </c>
      <c r="K11" s="28" t="s">
        <v>81</v>
      </c>
      <c r="L11" s="1">
        <v>143.91</v>
      </c>
      <c r="M11" s="1">
        <f t="shared" si="1"/>
        <v>0.19897298846977499</v>
      </c>
      <c r="N11" s="1">
        <f t="shared" si="2"/>
        <v>0.11451601695504136</v>
      </c>
    </row>
    <row r="12" spans="1:14" ht="15">
      <c r="A12" s="28" t="s">
        <v>82</v>
      </c>
      <c r="B12" s="1">
        <v>1990</v>
      </c>
      <c r="C12" s="30">
        <v>12</v>
      </c>
      <c r="D12" s="29">
        <f t="shared" si="0"/>
        <v>1.6591452029999999E-2</v>
      </c>
      <c r="K12" s="28" t="s">
        <v>82</v>
      </c>
      <c r="L12" s="1">
        <v>79.97</v>
      </c>
      <c r="M12" s="1">
        <f t="shared" si="1"/>
        <v>0.110568201569925</v>
      </c>
      <c r="N12" s="1">
        <f t="shared" si="2"/>
        <v>0.15005627110166311</v>
      </c>
    </row>
    <row r="13" spans="1:14" ht="15">
      <c r="A13" s="28" t="s">
        <v>83</v>
      </c>
      <c r="B13" s="1">
        <v>1990</v>
      </c>
      <c r="C13" s="30">
        <v>0</v>
      </c>
      <c r="D13" s="29">
        <f t="shared" si="0"/>
        <v>0</v>
      </c>
      <c r="K13" s="28" t="s">
        <v>83</v>
      </c>
      <c r="L13" s="1">
        <v>0.5</v>
      </c>
      <c r="M13" s="1">
        <f t="shared" si="1"/>
        <v>6.9131050124999994E-4</v>
      </c>
      <c r="N13" s="1">
        <f t="shared" si="2"/>
        <v>0</v>
      </c>
    </row>
    <row r="14" spans="1:14" ht="15">
      <c r="A14" s="28" t="s">
        <v>84</v>
      </c>
      <c r="B14" s="1">
        <v>1990</v>
      </c>
      <c r="C14" s="30">
        <v>66.55</v>
      </c>
      <c r="D14" s="29">
        <f t="shared" si="0"/>
        <v>9.2013427716374996E-2</v>
      </c>
      <c r="K14" s="28" t="s">
        <v>84</v>
      </c>
      <c r="L14" s="1">
        <v>585.5</v>
      </c>
      <c r="M14" s="1">
        <f t="shared" si="1"/>
        <v>0.8095245969637499</v>
      </c>
      <c r="N14" s="1">
        <f t="shared" si="2"/>
        <v>0.11366353543979506</v>
      </c>
    </row>
    <row r="15" spans="1:14" ht="15">
      <c r="A15" s="28" t="s">
        <v>85</v>
      </c>
      <c r="B15" s="1">
        <v>1990</v>
      </c>
      <c r="C15" s="30">
        <v>77.39</v>
      </c>
      <c r="D15" s="29">
        <f t="shared" si="0"/>
        <v>0.10700103938347501</v>
      </c>
      <c r="K15" s="28" t="s">
        <v>85</v>
      </c>
      <c r="L15" s="1">
        <v>814.03</v>
      </c>
      <c r="M15" s="1">
        <f t="shared" si="1"/>
        <v>1.1254949746650749</v>
      </c>
      <c r="N15" s="1">
        <f t="shared" si="2"/>
        <v>9.5070206257754641E-2</v>
      </c>
    </row>
    <row r="16" spans="1:14" ht="15">
      <c r="A16" s="28" t="s">
        <v>86</v>
      </c>
      <c r="B16" s="1">
        <v>1990</v>
      </c>
      <c r="C16" s="30">
        <v>2.23</v>
      </c>
      <c r="D16" s="29">
        <f t="shared" si="0"/>
        <v>3.083244835575E-3</v>
      </c>
      <c r="K16" s="28" t="s">
        <v>86</v>
      </c>
      <c r="L16" s="1">
        <v>50.57</v>
      </c>
      <c r="M16" s="1">
        <f t="shared" si="1"/>
        <v>6.9919144096424996E-2</v>
      </c>
      <c r="N16" s="1">
        <f t="shared" si="2"/>
        <v>4.4097290883923279E-2</v>
      </c>
    </row>
    <row r="17" spans="1:14" ht="15">
      <c r="A17" s="28" t="s">
        <v>87</v>
      </c>
      <c r="B17" s="1">
        <v>1990</v>
      </c>
      <c r="C17" s="30">
        <v>5.98</v>
      </c>
      <c r="D17" s="29">
        <f t="shared" si="0"/>
        <v>8.2680735949500015E-3</v>
      </c>
      <c r="K17" s="28" t="s">
        <v>87</v>
      </c>
      <c r="L17" s="1">
        <v>199.57</v>
      </c>
      <c r="M17" s="1">
        <f t="shared" si="1"/>
        <v>0.27592967346892494</v>
      </c>
      <c r="N17" s="1">
        <f t="shared" si="2"/>
        <v>2.9964423510547688E-2</v>
      </c>
    </row>
    <row r="18" spans="1:14" ht="15">
      <c r="A18" s="28" t="s">
        <v>88</v>
      </c>
      <c r="B18" s="1">
        <v>1990</v>
      </c>
      <c r="C18" s="30">
        <v>80.430000000000007</v>
      </c>
      <c r="D18" s="29">
        <f t="shared" si="0"/>
        <v>0.11120420723107501</v>
      </c>
      <c r="K18" s="28" t="s">
        <v>88</v>
      </c>
      <c r="L18" s="1">
        <v>727.72</v>
      </c>
      <c r="M18" s="1">
        <f t="shared" si="1"/>
        <v>1.0061609559393001</v>
      </c>
      <c r="N18" s="1">
        <f t="shared" si="2"/>
        <v>0.11052327818391688</v>
      </c>
    </row>
    <row r="19" spans="1:14" ht="15">
      <c r="A19" s="28" t="s">
        <v>89</v>
      </c>
      <c r="B19" s="1">
        <v>1990</v>
      </c>
      <c r="C19" s="30">
        <v>155.25</v>
      </c>
      <c r="D19" s="29">
        <f t="shared" si="0"/>
        <v>0.214651910638125</v>
      </c>
      <c r="K19" s="28" t="s">
        <v>89</v>
      </c>
      <c r="L19" s="1">
        <v>2587.44</v>
      </c>
      <c r="M19" s="1">
        <f t="shared" si="1"/>
        <v>3.5774488867085994</v>
      </c>
      <c r="N19" s="1">
        <f t="shared" si="2"/>
        <v>6.0001391336610713E-2</v>
      </c>
    </row>
    <row r="20" spans="1:14" ht="15">
      <c r="A20" s="28" t="s">
        <v>90</v>
      </c>
      <c r="B20" s="1">
        <v>1990</v>
      </c>
      <c r="C20" s="30">
        <v>32.92</v>
      </c>
      <c r="D20" s="29">
        <f t="shared" si="0"/>
        <v>4.5515883402299999E-2</v>
      </c>
      <c r="K20" s="28" t="s">
        <v>90</v>
      </c>
      <c r="L20" s="1">
        <v>253.23</v>
      </c>
      <c r="M20" s="1">
        <f t="shared" si="1"/>
        <v>0.35012111646307498</v>
      </c>
      <c r="N20" s="1">
        <f t="shared" si="2"/>
        <v>0.1300003948979189</v>
      </c>
    </row>
    <row r="21" spans="1:14" ht="15">
      <c r="A21" s="28" t="s">
        <v>91</v>
      </c>
      <c r="B21" s="1">
        <v>1990</v>
      </c>
      <c r="C21" s="30">
        <v>30.28</v>
      </c>
      <c r="D21" s="29">
        <f t="shared" si="0"/>
        <v>4.1865763955700006E-2</v>
      </c>
      <c r="K21" s="28" t="s">
        <v>91</v>
      </c>
      <c r="L21" s="1">
        <v>88.22</v>
      </c>
      <c r="M21" s="1">
        <f t="shared" si="1"/>
        <v>0.12197482484055</v>
      </c>
      <c r="N21" s="1">
        <f t="shared" si="2"/>
        <v>0.34323282702335078</v>
      </c>
    </row>
    <row r="22" spans="1:14" ht="15">
      <c r="A22" s="28" t="s">
        <v>92</v>
      </c>
      <c r="B22" s="1">
        <v>1990</v>
      </c>
      <c r="C22" s="30">
        <v>19.16</v>
      </c>
      <c r="D22" s="29">
        <f t="shared" si="0"/>
        <v>2.6491018407900004E-2</v>
      </c>
      <c r="K22" s="28" t="s">
        <v>92</v>
      </c>
      <c r="L22" s="1">
        <v>512.09</v>
      </c>
      <c r="M22" s="1">
        <f t="shared" si="1"/>
        <v>0.70802638917022498</v>
      </c>
      <c r="N22" s="1">
        <f t="shared" si="2"/>
        <v>3.7415298092132246E-2</v>
      </c>
    </row>
    <row r="23" spans="1:14" ht="15">
      <c r="A23" s="28" t="s">
        <v>93</v>
      </c>
      <c r="B23" s="1">
        <v>1990</v>
      </c>
      <c r="C23" s="30">
        <v>265.39999999999998</v>
      </c>
      <c r="D23" s="29">
        <f t="shared" si="0"/>
        <v>0.36694761406349996</v>
      </c>
      <c r="K23" s="28" t="s">
        <v>93</v>
      </c>
      <c r="L23" s="1">
        <v>2391.9</v>
      </c>
      <c r="M23" s="1">
        <f t="shared" si="1"/>
        <v>3.3070911758797497</v>
      </c>
      <c r="N23" s="1">
        <f t="shared" si="2"/>
        <v>0.11095781596220577</v>
      </c>
    </row>
    <row r="24" spans="1:14" ht="15">
      <c r="A24" s="28" t="s">
        <v>94</v>
      </c>
      <c r="B24" s="1">
        <v>1990</v>
      </c>
      <c r="C24" s="30">
        <v>27.02</v>
      </c>
      <c r="D24" s="29">
        <f t="shared" si="0"/>
        <v>3.7358419487549997E-2</v>
      </c>
      <c r="K24" s="28" t="s">
        <v>94</v>
      </c>
      <c r="L24" s="1">
        <v>270.10000000000002</v>
      </c>
      <c r="M24" s="1">
        <f t="shared" si="1"/>
        <v>0.37344593277525001</v>
      </c>
      <c r="N24" s="1">
        <f t="shared" si="2"/>
        <v>0.10003702332469455</v>
      </c>
    </row>
    <row r="25" spans="1:14" ht="15">
      <c r="A25" s="28" t="s">
        <v>95</v>
      </c>
      <c r="B25" s="1">
        <v>1990</v>
      </c>
      <c r="C25" s="30">
        <v>18.2</v>
      </c>
      <c r="D25" s="29">
        <f t="shared" si="0"/>
        <v>2.5163702245499998E-2</v>
      </c>
      <c r="K25" s="28" t="s">
        <v>95</v>
      </c>
      <c r="L25" s="1">
        <v>122.51</v>
      </c>
      <c r="M25" s="1">
        <f t="shared" si="1"/>
        <v>0.16938489901627499</v>
      </c>
      <c r="N25" s="1">
        <f t="shared" si="2"/>
        <v>0.14855930128152803</v>
      </c>
    </row>
    <row r="26" spans="1:14" ht="15">
      <c r="A26" s="28" t="s">
        <v>96</v>
      </c>
      <c r="B26" s="1">
        <v>1990</v>
      </c>
      <c r="C26" s="30">
        <v>19.649999999999999</v>
      </c>
      <c r="D26" s="29">
        <f t="shared" si="0"/>
        <v>2.7168502699124995E-2</v>
      </c>
      <c r="K26" s="28" t="s">
        <v>96</v>
      </c>
      <c r="L26" s="1">
        <v>194.56</v>
      </c>
      <c r="M26" s="1">
        <f t="shared" si="1"/>
        <v>0.26900274224639997</v>
      </c>
      <c r="N26" s="1">
        <f t="shared" si="2"/>
        <v>0.1009971217105263</v>
      </c>
    </row>
    <row r="27" spans="1:14" ht="15">
      <c r="A27" s="28" t="s">
        <v>97</v>
      </c>
      <c r="B27" s="1">
        <v>1990</v>
      </c>
      <c r="C27" s="30">
        <v>152.16999999999999</v>
      </c>
      <c r="D27" s="29">
        <f t="shared" si="0"/>
        <v>0.21039343795042498</v>
      </c>
      <c r="K27" s="28" t="s">
        <v>97</v>
      </c>
      <c r="L27" s="1">
        <v>2095.16</v>
      </c>
      <c r="M27" s="1">
        <f t="shared" si="1"/>
        <v>2.8968122195979</v>
      </c>
      <c r="N27" s="1">
        <f t="shared" si="2"/>
        <v>7.2629298001107304E-2</v>
      </c>
    </row>
    <row r="28" spans="1:14" ht="15">
      <c r="A28" s="28" t="s">
        <v>98</v>
      </c>
      <c r="B28" s="1">
        <v>1990</v>
      </c>
      <c r="C28" s="30">
        <v>35.43</v>
      </c>
      <c r="D28" s="29">
        <f t="shared" si="0"/>
        <v>4.8986262118574993E-2</v>
      </c>
      <c r="K28" s="28" t="s">
        <v>98</v>
      </c>
      <c r="L28" s="1">
        <v>197.68</v>
      </c>
      <c r="M28" s="1">
        <f t="shared" si="1"/>
        <v>0.27331651977420002</v>
      </c>
      <c r="N28" s="1">
        <f t="shared" si="2"/>
        <v>0.17922905706191822</v>
      </c>
    </row>
    <row r="29" spans="1:14" ht="15">
      <c r="A29" s="28" t="s">
        <v>99</v>
      </c>
      <c r="B29" s="1">
        <v>1990</v>
      </c>
      <c r="C29" s="30">
        <v>45.76</v>
      </c>
      <c r="D29" s="29">
        <f t="shared" si="0"/>
        <v>6.3268737074399992E-2</v>
      </c>
      <c r="K29" s="28" t="s">
        <v>99</v>
      </c>
      <c r="L29" s="1">
        <v>287.77999999999997</v>
      </c>
      <c r="M29" s="1">
        <f t="shared" si="1"/>
        <v>0.39789067209945</v>
      </c>
      <c r="N29" s="1">
        <f t="shared" si="2"/>
        <v>0.15901035513239278</v>
      </c>
    </row>
    <row r="30" spans="1:14" ht="15">
      <c r="A30" s="28" t="s">
        <v>100</v>
      </c>
      <c r="B30" s="1">
        <v>1990</v>
      </c>
      <c r="C30" s="30">
        <v>29.44</v>
      </c>
      <c r="D30" s="29">
        <f t="shared" si="0"/>
        <v>4.0704362313600001E-2</v>
      </c>
      <c r="K30" s="28" t="s">
        <v>100</v>
      </c>
      <c r="L30" s="1">
        <v>217.75</v>
      </c>
      <c r="M30" s="1">
        <f t="shared" si="1"/>
        <v>0.30106572329437498</v>
      </c>
      <c r="N30" s="1">
        <f t="shared" si="2"/>
        <v>0.13520091848450058</v>
      </c>
    </row>
    <row r="31" spans="1:14" ht="15">
      <c r="A31" s="28" t="s">
        <v>101</v>
      </c>
      <c r="B31" s="1">
        <v>1990</v>
      </c>
      <c r="C31" s="30">
        <v>8.75</v>
      </c>
      <c r="D31" s="29">
        <f t="shared" si="0"/>
        <v>1.2097933771875E-2</v>
      </c>
      <c r="K31" s="28" t="s">
        <v>101</v>
      </c>
      <c r="L31" s="1">
        <v>57.57</v>
      </c>
      <c r="M31" s="1">
        <f t="shared" si="1"/>
        <v>7.9597491113925001E-2</v>
      </c>
      <c r="N31" s="1">
        <f t="shared" si="2"/>
        <v>0.15198888309883618</v>
      </c>
    </row>
    <row r="32" spans="1:14" ht="15">
      <c r="A32" s="28" t="s">
        <v>102</v>
      </c>
      <c r="B32" s="1">
        <v>1990</v>
      </c>
      <c r="C32" s="30">
        <v>31.1</v>
      </c>
      <c r="D32" s="29">
        <f t="shared" si="0"/>
        <v>4.2999513177749998E-2</v>
      </c>
      <c r="K32" s="28" t="s">
        <v>102</v>
      </c>
      <c r="L32" s="1">
        <v>73.95</v>
      </c>
      <c r="M32" s="1">
        <f t="shared" si="1"/>
        <v>0.102244823134875</v>
      </c>
      <c r="N32" s="1">
        <f t="shared" si="2"/>
        <v>0.4205544286680189</v>
      </c>
    </row>
    <row r="33" spans="1:14" ht="15">
      <c r="A33" s="28" t="s">
        <v>103</v>
      </c>
      <c r="B33" s="1">
        <v>1990</v>
      </c>
      <c r="C33" s="30">
        <v>2.5099999999999998</v>
      </c>
      <c r="D33" s="29">
        <f t="shared" si="0"/>
        <v>3.4703787162749995E-3</v>
      </c>
      <c r="K33" s="28" t="s">
        <v>103</v>
      </c>
      <c r="L33" s="1">
        <v>12.84</v>
      </c>
      <c r="M33" s="1">
        <f t="shared" si="1"/>
        <v>1.7752853672099996E-2</v>
      </c>
      <c r="N33" s="1">
        <f t="shared" si="2"/>
        <v>0.19548286604361373</v>
      </c>
    </row>
    <row r="34" spans="1:14" ht="15">
      <c r="A34" s="28" t="s">
        <v>104</v>
      </c>
      <c r="B34" s="1">
        <v>1990</v>
      </c>
      <c r="C34" s="30">
        <v>5.28</v>
      </c>
      <c r="D34" s="29">
        <f t="shared" si="0"/>
        <v>7.3002388932000006E-3</v>
      </c>
      <c r="K34" s="28" t="s">
        <v>104</v>
      </c>
      <c r="L34" s="1">
        <v>52.83</v>
      </c>
      <c r="M34" s="1">
        <f t="shared" si="1"/>
        <v>7.3043867562074982E-2</v>
      </c>
      <c r="N34" s="1">
        <f t="shared" si="2"/>
        <v>9.9943214082907475E-2</v>
      </c>
    </row>
    <row r="35" spans="1:14" ht="15">
      <c r="A35" s="28" t="s">
        <v>105</v>
      </c>
      <c r="B35" s="1">
        <v>1990</v>
      </c>
      <c r="C35" s="30">
        <v>45.32</v>
      </c>
      <c r="D35" s="29">
        <f t="shared" si="0"/>
        <v>6.2660383833299999E-2</v>
      </c>
      <c r="K35" s="28" t="s">
        <v>105</v>
      </c>
      <c r="L35" s="1">
        <v>566.77</v>
      </c>
      <c r="M35" s="1">
        <f t="shared" si="1"/>
        <v>0.78362810558692508</v>
      </c>
      <c r="N35" s="1">
        <f t="shared" si="2"/>
        <v>7.9961889302538933E-2</v>
      </c>
    </row>
    <row r="36" spans="1:14" ht="15">
      <c r="A36" s="28" t="s">
        <v>106</v>
      </c>
      <c r="B36" s="1">
        <v>1990</v>
      </c>
      <c r="C36" s="30">
        <v>14.4</v>
      </c>
      <c r="D36" s="29">
        <f t="shared" si="0"/>
        <v>1.9909742436000001E-2</v>
      </c>
      <c r="K36" s="28" t="s">
        <v>106</v>
      </c>
      <c r="L36" s="1">
        <v>20.94</v>
      </c>
      <c r="M36" s="1">
        <f t="shared" si="1"/>
        <v>2.8952083792350002E-2</v>
      </c>
      <c r="N36" s="1">
        <f t="shared" si="2"/>
        <v>0.68767908309455583</v>
      </c>
    </row>
    <row r="37" spans="1:14" ht="15">
      <c r="A37" s="28" t="s">
        <v>107</v>
      </c>
      <c r="B37" s="1">
        <v>1990</v>
      </c>
      <c r="C37" s="30">
        <v>60.35</v>
      </c>
      <c r="D37" s="29">
        <f t="shared" si="0"/>
        <v>8.3441177500875E-2</v>
      </c>
      <c r="K37" s="28" t="s">
        <v>107</v>
      </c>
      <c r="L37" s="1">
        <v>588.24</v>
      </c>
      <c r="M37" s="1">
        <f t="shared" si="1"/>
        <v>0.81331297851059992</v>
      </c>
      <c r="N37" s="1">
        <f t="shared" si="2"/>
        <v>0.10259417924656604</v>
      </c>
    </row>
    <row r="38" spans="1:14" ht="15">
      <c r="A38" s="28" t="s">
        <v>108</v>
      </c>
      <c r="B38" s="1">
        <v>1990</v>
      </c>
      <c r="C38" s="30">
        <v>33.54</v>
      </c>
      <c r="D38" s="29">
        <f t="shared" si="0"/>
        <v>4.6373108423849993E-2</v>
      </c>
      <c r="K38" s="28" t="s">
        <v>108</v>
      </c>
      <c r="L38" s="1">
        <v>635.23</v>
      </c>
      <c r="M38" s="1">
        <f t="shared" si="1"/>
        <v>0.87828233941807499</v>
      </c>
      <c r="N38" s="1">
        <f t="shared" si="2"/>
        <v>5.2799773310454476E-2</v>
      </c>
    </row>
    <row r="39" spans="1:14" ht="15">
      <c r="A39" s="28" t="s">
        <v>109</v>
      </c>
      <c r="B39" s="1">
        <v>1990</v>
      </c>
      <c r="C39" s="30">
        <v>9.23</v>
      </c>
      <c r="D39" s="29">
        <f t="shared" si="0"/>
        <v>1.2761591853075002E-2</v>
      </c>
      <c r="K39" s="28" t="s">
        <v>109</v>
      </c>
      <c r="L39" s="1">
        <v>11.35</v>
      </c>
      <c r="M39" s="1">
        <f t="shared" si="1"/>
        <v>1.5692748378375001E-2</v>
      </c>
      <c r="N39" s="1">
        <f t="shared" si="2"/>
        <v>0.81321585903083715</v>
      </c>
    </row>
    <row r="40" spans="1:14" ht="15">
      <c r="A40" s="28" t="s">
        <v>110</v>
      </c>
      <c r="B40" s="1">
        <v>1990</v>
      </c>
      <c r="C40" s="30">
        <v>203.59</v>
      </c>
      <c r="D40" s="29">
        <f t="shared" si="0"/>
        <v>0.28148780989897504</v>
      </c>
      <c r="K40" s="28" t="s">
        <v>110</v>
      </c>
      <c r="L40" s="1">
        <v>678.57</v>
      </c>
      <c r="M40" s="1">
        <f t="shared" si="1"/>
        <v>0.938205133666425</v>
      </c>
      <c r="N40" s="1">
        <f t="shared" si="2"/>
        <v>0.30002800005894753</v>
      </c>
    </row>
    <row r="41" spans="1:14" ht="15">
      <c r="A41" s="28" t="s">
        <v>111</v>
      </c>
      <c r="B41" s="1">
        <v>1990</v>
      </c>
      <c r="C41" s="30">
        <v>10.39</v>
      </c>
      <c r="D41" s="29">
        <f t="shared" si="0"/>
        <v>1.4365432215974999E-2</v>
      </c>
      <c r="K41" s="28" t="s">
        <v>111</v>
      </c>
      <c r="L41" s="1">
        <v>148.29</v>
      </c>
      <c r="M41" s="1">
        <f t="shared" si="1"/>
        <v>0.20502886846072499</v>
      </c>
      <c r="N41" s="1">
        <f t="shared" si="2"/>
        <v>7.0065412367657967E-2</v>
      </c>
    </row>
    <row r="42" spans="1:14" ht="15">
      <c r="A42" s="28" t="s">
        <v>112</v>
      </c>
      <c r="B42" s="1">
        <v>1990</v>
      </c>
      <c r="C42" s="30">
        <v>39.07</v>
      </c>
      <c r="D42" s="29">
        <f t="shared" si="0"/>
        <v>5.4019002567675001E-2</v>
      </c>
      <c r="K42" s="28" t="s">
        <v>112</v>
      </c>
      <c r="L42" s="1">
        <v>365.42</v>
      </c>
      <c r="M42" s="1">
        <f t="shared" si="1"/>
        <v>0.50523736673355002</v>
      </c>
      <c r="N42" s="1">
        <f t="shared" si="2"/>
        <v>0.10691806688194407</v>
      </c>
    </row>
    <row r="43" spans="1:14" ht="15">
      <c r="A43" s="28" t="s">
        <v>113</v>
      </c>
      <c r="B43" s="1">
        <v>1990</v>
      </c>
      <c r="C43" s="30">
        <v>189.28</v>
      </c>
      <c r="D43" s="29">
        <f t="shared" si="0"/>
        <v>0.2617025033532</v>
      </c>
      <c r="K43" s="28" t="s">
        <v>113</v>
      </c>
      <c r="L43" s="1">
        <v>2119.16</v>
      </c>
      <c r="M43" s="1">
        <f t="shared" si="1"/>
        <v>2.9299951236578998</v>
      </c>
      <c r="N43" s="1">
        <f t="shared" si="2"/>
        <v>8.9318409180996247E-2</v>
      </c>
    </row>
    <row r="44" spans="1:14" ht="15">
      <c r="A44" s="28" t="s">
        <v>114</v>
      </c>
      <c r="B44" s="1">
        <v>1990</v>
      </c>
      <c r="C44" s="30">
        <v>1.68</v>
      </c>
      <c r="D44" s="29">
        <f t="shared" si="0"/>
        <v>2.3228032841999995E-3</v>
      </c>
      <c r="K44" s="28" t="s">
        <v>114</v>
      </c>
      <c r="L44" s="1">
        <v>24.1</v>
      </c>
      <c r="M44" s="1">
        <f t="shared" si="1"/>
        <v>3.3321166160250007E-2</v>
      </c>
      <c r="N44" s="1">
        <f t="shared" si="2"/>
        <v>6.9709543568464705E-2</v>
      </c>
    </row>
    <row r="45" spans="1:14" ht="15">
      <c r="A45" s="28" t="s">
        <v>115</v>
      </c>
      <c r="B45" s="1">
        <v>1990</v>
      </c>
      <c r="C45" s="30">
        <v>101.74</v>
      </c>
      <c r="D45" s="29">
        <f t="shared" si="0"/>
        <v>0.14066786079435001</v>
      </c>
      <c r="K45" s="28" t="s">
        <v>115</v>
      </c>
      <c r="L45" s="1">
        <v>678.24</v>
      </c>
      <c r="M45" s="1">
        <f t="shared" si="1"/>
        <v>0.93774886873560004</v>
      </c>
      <c r="N45" s="1">
        <f t="shared" si="2"/>
        <v>0.15000589761736258</v>
      </c>
    </row>
    <row r="46" spans="1:14" ht="15">
      <c r="A46" s="28" t="s">
        <v>116</v>
      </c>
      <c r="B46" s="1">
        <v>1990</v>
      </c>
      <c r="C46" s="30">
        <v>3.43</v>
      </c>
      <c r="D46" s="29">
        <f t="shared" si="0"/>
        <v>4.7423900385749999E-3</v>
      </c>
      <c r="K46" s="28" t="s">
        <v>116</v>
      </c>
      <c r="L46" s="1">
        <v>22.88</v>
      </c>
      <c r="M46" s="1">
        <f t="shared" si="1"/>
        <v>3.1634368537199996E-2</v>
      </c>
      <c r="N46" s="1">
        <f t="shared" si="2"/>
        <v>0.14991258741258742</v>
      </c>
    </row>
    <row r="47" spans="1:14" ht="15">
      <c r="A47" s="28" t="s">
        <v>117</v>
      </c>
      <c r="B47" s="1">
        <v>1990</v>
      </c>
      <c r="C47" s="30">
        <v>108.77</v>
      </c>
      <c r="D47" s="29">
        <f t="shared" si="0"/>
        <v>0.15038768644192499</v>
      </c>
      <c r="K47" s="28" t="s">
        <v>117</v>
      </c>
      <c r="L47" s="1">
        <v>988.41</v>
      </c>
      <c r="M47" s="1">
        <f t="shared" si="1"/>
        <v>1.366596425081025</v>
      </c>
      <c r="N47" s="1">
        <f t="shared" si="2"/>
        <v>0.1100454264930545</v>
      </c>
    </row>
    <row r="48" spans="1:14" ht="15">
      <c r="A48" s="28" t="s">
        <v>118</v>
      </c>
      <c r="B48" s="1">
        <v>1990</v>
      </c>
      <c r="C48" s="30">
        <v>418.46</v>
      </c>
      <c r="D48" s="29">
        <f t="shared" si="0"/>
        <v>0.57857158470614989</v>
      </c>
      <c r="K48" s="28" t="s">
        <v>118</v>
      </c>
      <c r="L48" s="1">
        <v>1138.43</v>
      </c>
      <c r="M48" s="1">
        <f t="shared" si="1"/>
        <v>1.5740172278760751</v>
      </c>
      <c r="N48" s="1">
        <f t="shared" si="2"/>
        <v>0.36757639907592027</v>
      </c>
    </row>
    <row r="49" spans="1:14" ht="15">
      <c r="A49" s="28" t="s">
        <v>119</v>
      </c>
      <c r="B49" s="1">
        <v>1990</v>
      </c>
      <c r="C49" s="30">
        <v>56.31</v>
      </c>
      <c r="D49" s="29">
        <f t="shared" si="0"/>
        <v>7.7855388650775001E-2</v>
      </c>
      <c r="K49" s="28" t="s">
        <v>119</v>
      </c>
      <c r="L49" s="1">
        <v>127.71</v>
      </c>
      <c r="M49" s="1">
        <f t="shared" si="1"/>
        <v>0.176574528229275</v>
      </c>
      <c r="N49" s="1">
        <f t="shared" si="2"/>
        <v>0.44092083626967349</v>
      </c>
    </row>
    <row r="50" spans="1:14" ht="15">
      <c r="A50" s="28" t="s">
        <v>120</v>
      </c>
      <c r="B50" s="1">
        <v>1990</v>
      </c>
      <c r="C50" s="30">
        <v>4.67</v>
      </c>
      <c r="D50" s="29">
        <f t="shared" si="0"/>
        <v>6.4568400816749994E-3</v>
      </c>
      <c r="K50" s="28" t="s">
        <v>120</v>
      </c>
      <c r="L50" s="1">
        <v>46.81</v>
      </c>
      <c r="M50" s="1">
        <f t="shared" si="1"/>
        <v>6.4720489127024994E-2</v>
      </c>
      <c r="N50" s="1">
        <f t="shared" si="2"/>
        <v>9.9765007477034817E-2</v>
      </c>
    </row>
    <row r="51" spans="1:14" ht="15">
      <c r="A51" s="28" t="s">
        <v>121</v>
      </c>
      <c r="B51" s="1">
        <v>1990</v>
      </c>
      <c r="C51" s="30">
        <v>77.599999999999994</v>
      </c>
      <c r="D51" s="29">
        <f t="shared" si="0"/>
        <v>0.10729138979400001</v>
      </c>
      <c r="K51" s="28" t="s">
        <v>121</v>
      </c>
      <c r="L51" s="1">
        <v>646.70000000000005</v>
      </c>
      <c r="M51" s="1">
        <f t="shared" si="1"/>
        <v>0.89414100231674998</v>
      </c>
      <c r="N51" s="1">
        <f t="shared" si="2"/>
        <v>0.11999381475181693</v>
      </c>
    </row>
    <row r="52" spans="1:14" ht="15">
      <c r="A52" s="28" t="s">
        <v>122</v>
      </c>
      <c r="B52" s="1">
        <v>1990</v>
      </c>
      <c r="C52" s="30">
        <v>73.41</v>
      </c>
      <c r="D52" s="29">
        <f t="shared" si="0"/>
        <v>0.10149820779352499</v>
      </c>
      <c r="K52" s="28" t="s">
        <v>122</v>
      </c>
      <c r="L52" s="1">
        <v>593.75</v>
      </c>
      <c r="M52" s="1">
        <f t="shared" si="1"/>
        <v>0.82093122023437504</v>
      </c>
      <c r="N52" s="1">
        <f t="shared" si="2"/>
        <v>0.12363789473684209</v>
      </c>
    </row>
    <row r="53" spans="1:14" ht="15">
      <c r="A53" s="28" t="s">
        <v>123</v>
      </c>
      <c r="B53" s="1">
        <v>1990</v>
      </c>
      <c r="C53" s="30">
        <v>21.64</v>
      </c>
      <c r="D53" s="29">
        <f t="shared" si="0"/>
        <v>2.9919918494100001E-2</v>
      </c>
      <c r="K53" s="28" t="s">
        <v>123</v>
      </c>
      <c r="L53" s="1">
        <v>144.62</v>
      </c>
      <c r="M53" s="1">
        <f t="shared" si="1"/>
        <v>0.19995464938154997</v>
      </c>
      <c r="N53" s="1">
        <f t="shared" si="2"/>
        <v>0.14963352233439361</v>
      </c>
    </row>
    <row r="54" spans="1:14" ht="15">
      <c r="A54" s="28" t="s">
        <v>124</v>
      </c>
      <c r="B54" s="1">
        <v>1990</v>
      </c>
      <c r="C54" s="30">
        <v>125.48</v>
      </c>
      <c r="D54" s="29">
        <f t="shared" si="0"/>
        <v>0.17349128339370001</v>
      </c>
      <c r="K54" s="28" t="s">
        <v>124</v>
      </c>
      <c r="L54" s="1">
        <v>618.94000000000005</v>
      </c>
      <c r="M54" s="1">
        <f t="shared" si="1"/>
        <v>0.8557594432873501</v>
      </c>
      <c r="N54" s="1">
        <f t="shared" si="2"/>
        <v>0.20273370601350696</v>
      </c>
    </row>
    <row r="55" spans="1:14" ht="15">
      <c r="A55" s="28" t="s">
        <v>125</v>
      </c>
      <c r="B55" s="1">
        <v>1990</v>
      </c>
      <c r="C55" s="30">
        <v>3.19</v>
      </c>
      <c r="D55" s="29">
        <f t="shared" si="0"/>
        <v>4.4105609979750004E-3</v>
      </c>
      <c r="K55" s="28" t="s">
        <v>125</v>
      </c>
      <c r="L55" s="1">
        <v>21.35</v>
      </c>
      <c r="M55" s="1">
        <f t="shared" si="1"/>
        <v>2.9518958403375005E-2</v>
      </c>
      <c r="N55" s="1">
        <f t="shared" si="2"/>
        <v>0.14941451990632318</v>
      </c>
    </row>
    <row r="56" spans="1:14" ht="15">
      <c r="A56" s="28" t="s">
        <v>126</v>
      </c>
      <c r="B56" s="1">
        <v>1990</v>
      </c>
      <c r="C56" s="30">
        <v>6.49</v>
      </c>
      <c r="D56" s="29">
        <f t="shared" si="0"/>
        <v>8.9732103062250008E-3</v>
      </c>
      <c r="K56" s="28" t="s">
        <v>126</v>
      </c>
      <c r="L56" s="1">
        <v>22.7</v>
      </c>
      <c r="M56" s="1">
        <f t="shared" si="1"/>
        <v>3.1385496756750002E-2</v>
      </c>
      <c r="N56" s="1">
        <f t="shared" si="2"/>
        <v>0.28590308370044054</v>
      </c>
    </row>
    <row r="57" spans="1:14" ht="15">
      <c r="A57" s="28" t="s">
        <v>127</v>
      </c>
      <c r="B57" s="1">
        <v>1990</v>
      </c>
      <c r="C57" s="30">
        <v>0.01</v>
      </c>
      <c r="D57" s="29">
        <f t="shared" si="0"/>
        <v>1.3826210025E-5</v>
      </c>
      <c r="K57" s="28" t="s">
        <v>127</v>
      </c>
      <c r="L57" s="1">
        <v>0.08</v>
      </c>
      <c r="M57" s="1">
        <f t="shared" si="1"/>
        <v>1.106096802E-4</v>
      </c>
      <c r="N57" s="1">
        <f t="shared" si="2"/>
        <v>0.125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59"/>
  <sheetViews>
    <sheetView zoomScale="125" zoomScaleNormal="125" zoomScalePageLayoutView="125" workbookViewId="0">
      <pane ySplit="5" topLeftCell="A6" activePane="bottomLeft" state="frozen"/>
      <selection sqref="A1:Q1"/>
      <selection pane="bottomLeft" activeCell="A57" sqref="A57"/>
    </sheetView>
  </sheetViews>
  <sheetFormatPr baseColWidth="10" defaultColWidth="9.1640625" defaultRowHeight="14" x14ac:dyDescent="0"/>
  <cols>
    <col min="1" max="1" width="12.6640625" style="34" customWidth="1"/>
    <col min="2" max="3" width="5.5" style="1" bestFit="1" customWidth="1"/>
    <col min="4" max="4" width="5.1640625" style="1" bestFit="1" customWidth="1"/>
    <col min="5" max="5" width="0.83203125" style="1" customWidth="1"/>
    <col min="6" max="6" width="5.5" style="1" bestFit="1" customWidth="1"/>
    <col min="7" max="7" width="5.6640625" style="1" bestFit="1" customWidth="1"/>
    <col min="8" max="8" width="5.1640625" style="1" bestFit="1" customWidth="1"/>
    <col min="9" max="9" width="0.83203125" style="1" customWidth="1"/>
    <col min="10" max="10" width="5.5" style="1" bestFit="1" customWidth="1"/>
    <col min="11" max="11" width="5.6640625" style="1" bestFit="1" customWidth="1"/>
    <col min="12" max="12" width="5.1640625" style="1" bestFit="1" customWidth="1"/>
    <col min="13" max="16" width="9.1640625" style="1"/>
    <col min="17" max="17" width="3.33203125" style="1" customWidth="1"/>
    <col min="18" max="20" width="9.1640625" style="1"/>
    <col min="21" max="21" width="3.33203125" style="1" customWidth="1"/>
    <col min="22" max="16384" width="9.1640625" style="1"/>
  </cols>
  <sheetData>
    <row r="1" spans="1:24" ht="22.5" customHeight="1">
      <c r="A1" s="41" t="s">
        <v>132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24" ht="22.5" customHeight="1">
      <c r="A2" s="42" t="s">
        <v>133</v>
      </c>
      <c r="B2" s="45" t="s">
        <v>134</v>
      </c>
      <c r="C2" s="46"/>
      <c r="D2" s="46"/>
      <c r="E2" s="46"/>
      <c r="F2" s="46"/>
      <c r="G2" s="46"/>
      <c r="H2" s="46"/>
      <c r="I2" s="46"/>
      <c r="J2" s="46"/>
      <c r="K2" s="46"/>
      <c r="L2" s="46"/>
      <c r="N2" s="45" t="s">
        <v>135</v>
      </c>
      <c r="O2" s="46"/>
      <c r="P2" s="46"/>
      <c r="Q2" s="46"/>
      <c r="R2" s="46"/>
      <c r="S2" s="46"/>
      <c r="T2" s="46"/>
      <c r="U2" s="46"/>
      <c r="V2" s="46"/>
      <c r="W2" s="46"/>
      <c r="X2" s="46"/>
    </row>
    <row r="3" spans="1:24">
      <c r="A3" s="43"/>
      <c r="B3" s="46" t="s">
        <v>136</v>
      </c>
      <c r="C3" s="46"/>
      <c r="D3" s="46"/>
      <c r="E3" s="47"/>
      <c r="F3" s="46"/>
      <c r="G3" s="46"/>
      <c r="H3" s="46"/>
      <c r="I3" s="31"/>
      <c r="J3" s="47" t="s">
        <v>137</v>
      </c>
      <c r="K3" s="47"/>
      <c r="L3" s="47"/>
      <c r="N3" s="46" t="s">
        <v>136</v>
      </c>
      <c r="O3" s="46"/>
      <c r="P3" s="46"/>
      <c r="Q3" s="47"/>
      <c r="R3" s="46"/>
      <c r="S3" s="46"/>
      <c r="T3" s="46"/>
      <c r="U3" s="31"/>
      <c r="V3" s="47" t="s">
        <v>137</v>
      </c>
      <c r="W3" s="47"/>
      <c r="X3" s="47"/>
    </row>
    <row r="4" spans="1:24">
      <c r="A4" s="43"/>
      <c r="B4" s="40" t="s">
        <v>138</v>
      </c>
      <c r="C4" s="40"/>
      <c r="D4" s="40"/>
      <c r="E4" s="32"/>
      <c r="F4" s="40" t="s">
        <v>139</v>
      </c>
      <c r="G4" s="40"/>
      <c r="H4" s="40"/>
      <c r="I4" s="31"/>
      <c r="J4" s="40"/>
      <c r="K4" s="40"/>
      <c r="L4" s="40"/>
      <c r="N4" s="40" t="s">
        <v>138</v>
      </c>
      <c r="O4" s="40"/>
      <c r="P4" s="40"/>
      <c r="Q4" s="32"/>
      <c r="R4" s="40" t="s">
        <v>139</v>
      </c>
      <c r="S4" s="40"/>
      <c r="T4" s="40"/>
      <c r="U4" s="31"/>
      <c r="V4" s="40"/>
      <c r="W4" s="40"/>
      <c r="X4" s="40"/>
    </row>
    <row r="5" spans="1:24" s="34" customFormat="1">
      <c r="A5" s="44"/>
      <c r="B5" s="33" t="s">
        <v>140</v>
      </c>
      <c r="C5" s="33" t="s">
        <v>141</v>
      </c>
      <c r="D5" s="33" t="s">
        <v>137</v>
      </c>
      <c r="E5" s="33"/>
      <c r="F5" s="33" t="s">
        <v>140</v>
      </c>
      <c r="G5" s="33" t="s">
        <v>141</v>
      </c>
      <c r="H5" s="33" t="s">
        <v>137</v>
      </c>
      <c r="I5" s="33"/>
      <c r="J5" s="33" t="s">
        <v>140</v>
      </c>
      <c r="K5" s="33" t="s">
        <v>141</v>
      </c>
      <c r="L5" s="33" t="s">
        <v>137</v>
      </c>
      <c r="N5" s="33" t="s">
        <v>140</v>
      </c>
      <c r="O5" s="33" t="s">
        <v>141</v>
      </c>
      <c r="P5" s="33" t="s">
        <v>137</v>
      </c>
      <c r="Q5" s="33"/>
      <c r="R5" s="33" t="s">
        <v>140</v>
      </c>
      <c r="S5" s="33" t="s">
        <v>141</v>
      </c>
      <c r="T5" s="33" t="s">
        <v>137</v>
      </c>
      <c r="U5" s="33"/>
      <c r="V5" s="33" t="s">
        <v>140</v>
      </c>
      <c r="W5" s="33" t="s">
        <v>141</v>
      </c>
      <c r="X5" s="33" t="s">
        <v>137</v>
      </c>
    </row>
    <row r="6" spans="1:24">
      <c r="A6" s="35" t="s">
        <v>142</v>
      </c>
      <c r="B6" s="36">
        <v>27.6</v>
      </c>
      <c r="C6" s="36">
        <v>0</v>
      </c>
      <c r="D6" s="36">
        <v>27.6</v>
      </c>
      <c r="E6" s="36"/>
      <c r="F6" s="36">
        <v>523</v>
      </c>
      <c r="G6" s="36">
        <v>0</v>
      </c>
      <c r="H6" s="36">
        <v>523</v>
      </c>
      <c r="I6" s="36"/>
      <c r="J6" s="36">
        <v>550</v>
      </c>
      <c r="K6" s="36">
        <v>0</v>
      </c>
      <c r="L6" s="36">
        <v>550</v>
      </c>
      <c r="N6" s="1">
        <f t="shared" ref="N6:X21" si="0">3785.41*B6*365.25/1000000000</f>
        <v>3.8160339669000003E-2</v>
      </c>
      <c r="O6" s="1">
        <f t="shared" si="0"/>
        <v>0</v>
      </c>
      <c r="P6" s="1">
        <f t="shared" si="0"/>
        <v>3.8160339669000003E-2</v>
      </c>
      <c r="Q6" s="1">
        <f t="shared" si="0"/>
        <v>0</v>
      </c>
      <c r="R6" s="1">
        <f t="shared" si="0"/>
        <v>0.72311078430749998</v>
      </c>
      <c r="S6" s="1">
        <f t="shared" si="0"/>
        <v>0</v>
      </c>
      <c r="T6" s="1">
        <f t="shared" si="0"/>
        <v>0.72311078430749998</v>
      </c>
      <c r="V6" s="1">
        <f t="shared" si="0"/>
        <v>0.76044155137500002</v>
      </c>
      <c r="W6" s="1">
        <f t="shared" si="0"/>
        <v>0</v>
      </c>
      <c r="X6" s="1">
        <f>3785.41*L6*365.25/1000000000</f>
        <v>0.76044155137500002</v>
      </c>
    </row>
    <row r="7" spans="1:24">
      <c r="A7" s="35" t="s">
        <v>143</v>
      </c>
      <c r="B7" s="36">
        <v>4.1399999999999997</v>
      </c>
      <c r="C7" s="36">
        <v>0</v>
      </c>
      <c r="D7" s="36">
        <v>4.1399999999999997</v>
      </c>
      <c r="E7" s="36"/>
      <c r="F7" s="36">
        <v>4.0199999999999996</v>
      </c>
      <c r="G7" s="36">
        <v>4.0999999999999996</v>
      </c>
      <c r="H7" s="36">
        <v>8.1199999999999992</v>
      </c>
      <c r="I7" s="36"/>
      <c r="J7" s="36">
        <v>8.16</v>
      </c>
      <c r="K7" s="36">
        <v>4.0999999999999996</v>
      </c>
      <c r="L7" s="36">
        <v>12.3</v>
      </c>
      <c r="N7" s="1">
        <f t="shared" si="0"/>
        <v>5.7240509503499997E-3</v>
      </c>
      <c r="O7" s="1">
        <f t="shared" si="0"/>
        <v>0</v>
      </c>
      <c r="P7" s="1">
        <f t="shared" si="0"/>
        <v>5.7240509503499997E-3</v>
      </c>
      <c r="Q7" s="1">
        <f t="shared" si="0"/>
        <v>0</v>
      </c>
      <c r="R7" s="1">
        <f t="shared" si="0"/>
        <v>5.5581364300499999E-3</v>
      </c>
      <c r="S7" s="1">
        <f t="shared" si="0"/>
        <v>5.6687461102499998E-3</v>
      </c>
      <c r="T7" s="1">
        <f t="shared" si="0"/>
        <v>1.1226882540299998E-2</v>
      </c>
      <c r="V7" s="1">
        <f t="shared" si="0"/>
        <v>1.1282187380400001E-2</v>
      </c>
      <c r="W7" s="1">
        <f t="shared" si="0"/>
        <v>5.6687461102499998E-3</v>
      </c>
      <c r="X7" s="1">
        <f t="shared" si="0"/>
        <v>1.700623833075E-2</v>
      </c>
    </row>
    <row r="8" spans="1:24">
      <c r="A8" s="35" t="s">
        <v>144</v>
      </c>
      <c r="B8" s="36">
        <v>22.4</v>
      </c>
      <c r="C8" s="36">
        <v>0</v>
      </c>
      <c r="D8" s="36">
        <v>22.4</v>
      </c>
      <c r="E8" s="36"/>
      <c r="F8" s="36">
        <v>0</v>
      </c>
      <c r="G8" s="36">
        <v>0</v>
      </c>
      <c r="H8" s="36">
        <v>0</v>
      </c>
      <c r="I8" s="36"/>
      <c r="J8" s="36">
        <v>22.4</v>
      </c>
      <c r="K8" s="36">
        <v>0</v>
      </c>
      <c r="L8" s="36">
        <v>22.4</v>
      </c>
      <c r="N8" s="1">
        <f t="shared" si="0"/>
        <v>3.0970710455999997E-2</v>
      </c>
      <c r="O8" s="1">
        <f t="shared" si="0"/>
        <v>0</v>
      </c>
      <c r="P8" s="1">
        <f t="shared" si="0"/>
        <v>3.0970710455999997E-2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V8" s="1">
        <f t="shared" si="0"/>
        <v>3.0970710455999997E-2</v>
      </c>
      <c r="W8" s="1">
        <f t="shared" si="0"/>
        <v>0</v>
      </c>
      <c r="X8" s="1">
        <f t="shared" si="0"/>
        <v>3.0970710455999997E-2</v>
      </c>
    </row>
    <row r="9" spans="1:24">
      <c r="A9" s="35" t="s">
        <v>145</v>
      </c>
      <c r="B9" s="36">
        <v>65.8</v>
      </c>
      <c r="C9" s="36">
        <v>0</v>
      </c>
      <c r="D9" s="36">
        <v>65.8</v>
      </c>
      <c r="E9" s="36"/>
      <c r="F9" s="36">
        <v>113</v>
      </c>
      <c r="G9" s="36">
        <v>0</v>
      </c>
      <c r="H9" s="36">
        <v>113</v>
      </c>
      <c r="I9" s="36"/>
      <c r="J9" s="36">
        <v>178</v>
      </c>
      <c r="K9" s="36">
        <v>0</v>
      </c>
      <c r="L9" s="36">
        <v>178</v>
      </c>
      <c r="N9" s="1">
        <f t="shared" si="0"/>
        <v>9.0976461964499988E-2</v>
      </c>
      <c r="O9" s="1">
        <f t="shared" si="0"/>
        <v>0</v>
      </c>
      <c r="P9" s="1">
        <f t="shared" si="0"/>
        <v>9.0976461964499988E-2</v>
      </c>
      <c r="Q9" s="1">
        <f t="shared" si="0"/>
        <v>0</v>
      </c>
      <c r="R9" s="1">
        <f t="shared" si="0"/>
        <v>0.1562361732825</v>
      </c>
      <c r="S9" s="1">
        <f t="shared" si="0"/>
        <v>0</v>
      </c>
      <c r="T9" s="1">
        <f t="shared" si="0"/>
        <v>0.1562361732825</v>
      </c>
      <c r="V9" s="1">
        <f t="shared" si="0"/>
        <v>0.24610653844499999</v>
      </c>
      <c r="W9" s="1">
        <f t="shared" si="0"/>
        <v>0</v>
      </c>
      <c r="X9" s="1">
        <f t="shared" si="0"/>
        <v>0.24610653844499999</v>
      </c>
    </row>
    <row r="10" spans="1:24">
      <c r="A10" s="35" t="s">
        <v>146</v>
      </c>
      <c r="B10" s="36">
        <v>62.3</v>
      </c>
      <c r="C10" s="36">
        <v>0</v>
      </c>
      <c r="D10" s="36">
        <v>62.3</v>
      </c>
      <c r="E10" s="36"/>
      <c r="F10" s="36">
        <v>9.9</v>
      </c>
      <c r="G10" s="36">
        <v>23.4</v>
      </c>
      <c r="H10" s="36">
        <v>33.299999999999997</v>
      </c>
      <c r="I10" s="36"/>
      <c r="J10" s="36">
        <v>72.2</v>
      </c>
      <c r="K10" s="36">
        <v>23.4</v>
      </c>
      <c r="L10" s="36">
        <v>95.7</v>
      </c>
      <c r="N10" s="1">
        <f t="shared" si="0"/>
        <v>8.6137288455749986E-2</v>
      </c>
      <c r="O10" s="1">
        <f t="shared" si="0"/>
        <v>0</v>
      </c>
      <c r="P10" s="1">
        <f t="shared" si="0"/>
        <v>8.6137288455749986E-2</v>
      </c>
      <c r="Q10" s="1">
        <f t="shared" si="0"/>
        <v>0</v>
      </c>
      <c r="R10" s="1">
        <f t="shared" si="0"/>
        <v>1.3687947924749999E-2</v>
      </c>
      <c r="S10" s="1">
        <f t="shared" si="0"/>
        <v>3.2353331458500001E-2</v>
      </c>
      <c r="T10" s="1">
        <f t="shared" si="0"/>
        <v>4.6041279383249999E-2</v>
      </c>
      <c r="V10" s="1">
        <f t="shared" si="0"/>
        <v>9.9825236380500004E-2</v>
      </c>
      <c r="W10" s="1">
        <f t="shared" si="0"/>
        <v>3.2353331458500001E-2</v>
      </c>
      <c r="X10" s="1">
        <f t="shared" si="0"/>
        <v>0.13231682993925001</v>
      </c>
    </row>
    <row r="11" spans="1:24">
      <c r="A11" s="35" t="s">
        <v>147</v>
      </c>
      <c r="B11" s="36">
        <v>3.61</v>
      </c>
      <c r="C11" s="36">
        <v>0</v>
      </c>
      <c r="D11" s="36">
        <v>3.61</v>
      </c>
      <c r="E11" s="36"/>
      <c r="F11" s="36">
        <v>139</v>
      </c>
      <c r="G11" s="36">
        <v>0</v>
      </c>
      <c r="H11" s="36">
        <v>139</v>
      </c>
      <c r="I11" s="36"/>
      <c r="J11" s="36">
        <v>142</v>
      </c>
      <c r="K11" s="36">
        <v>0</v>
      </c>
      <c r="L11" s="36">
        <v>142</v>
      </c>
      <c r="N11" s="1">
        <f t="shared" si="0"/>
        <v>4.991261819025E-3</v>
      </c>
      <c r="O11" s="1">
        <f t="shared" si="0"/>
        <v>0</v>
      </c>
      <c r="P11" s="1">
        <f t="shared" si="0"/>
        <v>4.991261819025E-3</v>
      </c>
      <c r="Q11" s="1">
        <f t="shared" si="0"/>
        <v>0</v>
      </c>
      <c r="R11" s="1">
        <f t="shared" si="0"/>
        <v>0.19218431934749999</v>
      </c>
      <c r="S11" s="1">
        <f t="shared" si="0"/>
        <v>0</v>
      </c>
      <c r="T11" s="1">
        <f t="shared" si="0"/>
        <v>0.19218431934749999</v>
      </c>
      <c r="V11" s="1">
        <f t="shared" si="0"/>
        <v>0.196332182355</v>
      </c>
      <c r="W11" s="1">
        <f t="shared" si="0"/>
        <v>0</v>
      </c>
      <c r="X11" s="1">
        <f t="shared" si="0"/>
        <v>0.196332182355</v>
      </c>
    </row>
    <row r="12" spans="1:24">
      <c r="A12" s="35" t="s">
        <v>148</v>
      </c>
      <c r="B12" s="36">
        <v>7.02</v>
      </c>
      <c r="C12" s="36">
        <v>0</v>
      </c>
      <c r="D12" s="36">
        <v>7.02</v>
      </c>
      <c r="E12" s="36"/>
      <c r="F12" s="36">
        <v>60.6</v>
      </c>
      <c r="G12" s="36">
        <v>38.5</v>
      </c>
      <c r="H12" s="36">
        <v>99</v>
      </c>
      <c r="I12" s="36"/>
      <c r="J12" s="36">
        <v>67.599999999999994</v>
      </c>
      <c r="K12" s="36">
        <v>38.5</v>
      </c>
      <c r="L12" s="36">
        <v>106</v>
      </c>
      <c r="N12" s="1">
        <f t="shared" si="0"/>
        <v>9.7059994375499996E-3</v>
      </c>
      <c r="O12" s="1">
        <f t="shared" si="0"/>
        <v>0</v>
      </c>
      <c r="P12" s="1">
        <f t="shared" si="0"/>
        <v>9.7059994375499996E-3</v>
      </c>
      <c r="Q12" s="1">
        <f t="shared" si="0"/>
        <v>0</v>
      </c>
      <c r="R12" s="1">
        <f t="shared" si="0"/>
        <v>8.3786832751499993E-2</v>
      </c>
      <c r="S12" s="1">
        <f t="shared" si="0"/>
        <v>5.3230908596249994E-2</v>
      </c>
      <c r="T12" s="1">
        <f t="shared" si="0"/>
        <v>0.13687947924749999</v>
      </c>
      <c r="V12" s="1">
        <f t="shared" si="0"/>
        <v>9.3465179768999984E-2</v>
      </c>
      <c r="W12" s="1">
        <f t="shared" si="0"/>
        <v>5.3230908596249994E-2</v>
      </c>
      <c r="X12" s="1">
        <f t="shared" si="0"/>
        <v>0.146557826265</v>
      </c>
    </row>
    <row r="13" spans="1:24">
      <c r="A13" s="35" t="s">
        <v>149</v>
      </c>
      <c r="B13" s="36">
        <v>11.6</v>
      </c>
      <c r="C13" s="36">
        <v>0</v>
      </c>
      <c r="D13" s="36">
        <v>11.6</v>
      </c>
      <c r="E13" s="36"/>
      <c r="F13" s="36">
        <v>29.7</v>
      </c>
      <c r="G13" s="36">
        <v>0</v>
      </c>
      <c r="H13" s="36">
        <v>29.7</v>
      </c>
      <c r="I13" s="36"/>
      <c r="J13" s="36">
        <v>41.4</v>
      </c>
      <c r="K13" s="36">
        <v>0</v>
      </c>
      <c r="L13" s="36">
        <v>41.4</v>
      </c>
      <c r="N13" s="1">
        <f t="shared" si="0"/>
        <v>1.6038403628999998E-2</v>
      </c>
      <c r="O13" s="1">
        <f t="shared" si="0"/>
        <v>0</v>
      </c>
      <c r="P13" s="1">
        <f t="shared" si="0"/>
        <v>1.6038403628999998E-2</v>
      </c>
      <c r="Q13" s="1">
        <f t="shared" si="0"/>
        <v>0</v>
      </c>
      <c r="R13" s="1">
        <f t="shared" si="0"/>
        <v>4.106384377425E-2</v>
      </c>
      <c r="S13" s="1">
        <f t="shared" si="0"/>
        <v>0</v>
      </c>
      <c r="T13" s="1">
        <f t="shared" si="0"/>
        <v>4.106384377425E-2</v>
      </c>
      <c r="V13" s="1">
        <f t="shared" si="0"/>
        <v>5.7240509503499994E-2</v>
      </c>
      <c r="W13" s="1">
        <f t="shared" si="0"/>
        <v>0</v>
      </c>
      <c r="X13" s="1">
        <f t="shared" si="0"/>
        <v>5.7240509503499994E-2</v>
      </c>
    </row>
    <row r="14" spans="1:24">
      <c r="A14" s="35" t="s">
        <v>150</v>
      </c>
      <c r="B14" s="36">
        <v>0</v>
      </c>
      <c r="C14" s="36">
        <v>0</v>
      </c>
      <c r="D14" s="36">
        <v>0</v>
      </c>
      <c r="E14" s="36"/>
      <c r="F14" s="36">
        <v>0</v>
      </c>
      <c r="G14" s="36">
        <v>0</v>
      </c>
      <c r="H14" s="36">
        <v>0</v>
      </c>
      <c r="I14" s="36"/>
      <c r="J14" s="36">
        <v>0</v>
      </c>
      <c r="K14" s="36">
        <v>0</v>
      </c>
      <c r="L14" s="36">
        <v>0</v>
      </c>
      <c r="N14" s="1">
        <f t="shared" si="0"/>
        <v>0</v>
      </c>
      <c r="O14" s="1">
        <f t="shared" si="0"/>
        <v>0</v>
      </c>
      <c r="P14" s="1">
        <f t="shared" si="0"/>
        <v>0</v>
      </c>
      <c r="Q14" s="1">
        <f t="shared" si="0"/>
        <v>0</v>
      </c>
      <c r="R14" s="1">
        <f t="shared" si="0"/>
        <v>0</v>
      </c>
      <c r="S14" s="1">
        <f t="shared" si="0"/>
        <v>0</v>
      </c>
      <c r="T14" s="1">
        <f t="shared" si="0"/>
        <v>0</v>
      </c>
      <c r="V14" s="1">
        <f t="shared" si="0"/>
        <v>0</v>
      </c>
      <c r="W14" s="1">
        <f t="shared" si="0"/>
        <v>0</v>
      </c>
      <c r="X14" s="1">
        <f t="shared" si="0"/>
        <v>0</v>
      </c>
    </row>
    <row r="15" spans="1:24">
      <c r="A15" s="35" t="s">
        <v>151</v>
      </c>
      <c r="B15" s="36">
        <v>181</v>
      </c>
      <c r="C15" s="36">
        <v>0</v>
      </c>
      <c r="D15" s="36">
        <v>181</v>
      </c>
      <c r="E15" s="36"/>
      <c r="F15" s="36">
        <v>62.5</v>
      </c>
      <c r="G15" s="36">
        <v>1.19</v>
      </c>
      <c r="H15" s="36">
        <v>63.6</v>
      </c>
      <c r="I15" s="36"/>
      <c r="J15" s="36">
        <v>243</v>
      </c>
      <c r="K15" s="36">
        <v>1.19</v>
      </c>
      <c r="L15" s="36">
        <v>244</v>
      </c>
      <c r="N15" s="1">
        <f t="shared" si="0"/>
        <v>0.2502544014525</v>
      </c>
      <c r="O15" s="1">
        <f t="shared" si="0"/>
        <v>0</v>
      </c>
      <c r="P15" s="1">
        <f t="shared" si="0"/>
        <v>0.2502544014525</v>
      </c>
      <c r="Q15" s="1">
        <f t="shared" si="0"/>
        <v>0</v>
      </c>
      <c r="R15" s="1">
        <f t="shared" si="0"/>
        <v>8.6413812656250005E-2</v>
      </c>
      <c r="S15" s="1">
        <f t="shared" si="0"/>
        <v>1.6453189929749997E-3</v>
      </c>
      <c r="T15" s="1">
        <f t="shared" si="0"/>
        <v>8.7934695759000009E-2</v>
      </c>
      <c r="V15" s="1">
        <f t="shared" si="0"/>
        <v>0.33597690360750004</v>
      </c>
      <c r="W15" s="1">
        <f t="shared" si="0"/>
        <v>1.6453189929749997E-3</v>
      </c>
      <c r="X15" s="1">
        <f t="shared" si="0"/>
        <v>0.33735952460999996</v>
      </c>
    </row>
    <row r="16" spans="1:24">
      <c r="A16" s="35" t="s">
        <v>152</v>
      </c>
      <c r="B16" s="36">
        <v>240</v>
      </c>
      <c r="C16" s="36">
        <v>0</v>
      </c>
      <c r="D16" s="36">
        <v>240</v>
      </c>
      <c r="E16" s="36"/>
      <c r="F16" s="36">
        <v>291</v>
      </c>
      <c r="G16" s="36">
        <v>22.6</v>
      </c>
      <c r="H16" s="36">
        <v>314</v>
      </c>
      <c r="I16" s="36"/>
      <c r="J16" s="36">
        <v>532</v>
      </c>
      <c r="K16" s="36">
        <v>22.6</v>
      </c>
      <c r="L16" s="36">
        <v>554</v>
      </c>
      <c r="N16" s="1">
        <f t="shared" si="0"/>
        <v>0.33182904059999996</v>
      </c>
      <c r="O16" s="1">
        <f t="shared" si="0"/>
        <v>0</v>
      </c>
      <c r="P16" s="1">
        <f t="shared" si="0"/>
        <v>0.33182904059999996</v>
      </c>
      <c r="Q16" s="1">
        <f t="shared" si="0"/>
        <v>0</v>
      </c>
      <c r="R16" s="1">
        <f t="shared" si="0"/>
        <v>0.40234271172750002</v>
      </c>
      <c r="S16" s="1">
        <f t="shared" si="0"/>
        <v>3.1247234656499999E-2</v>
      </c>
      <c r="T16" s="1">
        <f t="shared" si="0"/>
        <v>0.43414299478500001</v>
      </c>
      <c r="V16" s="1">
        <f t="shared" si="0"/>
        <v>0.73555437332999996</v>
      </c>
      <c r="W16" s="1">
        <f t="shared" si="0"/>
        <v>3.1247234656499999E-2</v>
      </c>
      <c r="X16" s="1">
        <f t="shared" si="0"/>
        <v>0.76597203538500003</v>
      </c>
    </row>
    <row r="17" spans="1:24">
      <c r="A17" s="35" t="s">
        <v>153</v>
      </c>
      <c r="B17" s="36">
        <v>29.2</v>
      </c>
      <c r="C17" s="36">
        <v>1.73</v>
      </c>
      <c r="D17" s="36">
        <v>31</v>
      </c>
      <c r="E17" s="36"/>
      <c r="F17" s="36">
        <v>0</v>
      </c>
      <c r="G17" s="36">
        <v>0</v>
      </c>
      <c r="H17" s="36">
        <v>0</v>
      </c>
      <c r="I17" s="36"/>
      <c r="J17" s="36">
        <v>29.2</v>
      </c>
      <c r="K17" s="36">
        <v>1.73</v>
      </c>
      <c r="L17" s="36">
        <v>31</v>
      </c>
      <c r="N17" s="1">
        <f t="shared" si="0"/>
        <v>4.0372533272999993E-2</v>
      </c>
      <c r="O17" s="1">
        <f t="shared" si="0"/>
        <v>2.3919343343249996E-3</v>
      </c>
      <c r="P17" s="1">
        <f t="shared" si="0"/>
        <v>4.2861251077500002E-2</v>
      </c>
      <c r="Q17" s="1">
        <f t="shared" si="0"/>
        <v>0</v>
      </c>
      <c r="R17" s="1">
        <f t="shared" si="0"/>
        <v>0</v>
      </c>
      <c r="S17" s="1">
        <f t="shared" si="0"/>
        <v>0</v>
      </c>
      <c r="T17" s="1">
        <f t="shared" si="0"/>
        <v>0</v>
      </c>
      <c r="V17" s="1">
        <f t="shared" si="0"/>
        <v>4.0372533272999993E-2</v>
      </c>
      <c r="W17" s="1">
        <f t="shared" si="0"/>
        <v>2.3919343343249996E-3</v>
      </c>
      <c r="X17" s="1">
        <f t="shared" si="0"/>
        <v>4.2861251077500002E-2</v>
      </c>
    </row>
    <row r="18" spans="1:24">
      <c r="A18" s="35" t="s">
        <v>154</v>
      </c>
      <c r="B18" s="36">
        <v>41.1</v>
      </c>
      <c r="C18" s="36">
        <v>0</v>
      </c>
      <c r="D18" s="36">
        <v>41.1</v>
      </c>
      <c r="E18" s="36"/>
      <c r="F18" s="36">
        <v>22.1</v>
      </c>
      <c r="G18" s="36">
        <v>0</v>
      </c>
      <c r="H18" s="36">
        <v>22.1</v>
      </c>
      <c r="I18" s="36"/>
      <c r="J18" s="36">
        <v>63.2</v>
      </c>
      <c r="K18" s="36">
        <v>0</v>
      </c>
      <c r="L18" s="36">
        <v>63.2</v>
      </c>
      <c r="N18" s="1">
        <f t="shared" si="0"/>
        <v>5.6825723202749999E-2</v>
      </c>
      <c r="O18" s="1">
        <f t="shared" si="0"/>
        <v>0</v>
      </c>
      <c r="P18" s="1">
        <f t="shared" si="0"/>
        <v>5.6825723202749999E-2</v>
      </c>
      <c r="Q18" s="1">
        <f t="shared" si="0"/>
        <v>0</v>
      </c>
      <c r="R18" s="1">
        <f t="shared" si="0"/>
        <v>3.0555924155250002E-2</v>
      </c>
      <c r="S18" s="1">
        <f t="shared" si="0"/>
        <v>0</v>
      </c>
      <c r="T18" s="1">
        <f t="shared" si="0"/>
        <v>3.0555924155250002E-2</v>
      </c>
      <c r="V18" s="1">
        <f t="shared" si="0"/>
        <v>8.7381647358000011E-2</v>
      </c>
      <c r="W18" s="1">
        <f t="shared" si="0"/>
        <v>0</v>
      </c>
      <c r="X18" s="1">
        <f t="shared" si="0"/>
        <v>8.7381647358000011E-2</v>
      </c>
    </row>
    <row r="19" spans="1:24">
      <c r="A19" s="35" t="s">
        <v>155</v>
      </c>
      <c r="B19" s="36">
        <v>128</v>
      </c>
      <c r="C19" s="36">
        <v>0</v>
      </c>
      <c r="D19" s="36">
        <v>128</v>
      </c>
      <c r="E19" s="36"/>
      <c r="F19" s="36">
        <v>236</v>
      </c>
      <c r="G19" s="36">
        <v>0</v>
      </c>
      <c r="H19" s="36">
        <v>236</v>
      </c>
      <c r="I19" s="36"/>
      <c r="J19" s="36">
        <v>364</v>
      </c>
      <c r="K19" s="36">
        <v>0</v>
      </c>
      <c r="L19" s="36">
        <v>364</v>
      </c>
      <c r="N19" s="1">
        <f t="shared" si="0"/>
        <v>0.17697548831999999</v>
      </c>
      <c r="O19" s="1">
        <f t="shared" si="0"/>
        <v>0</v>
      </c>
      <c r="P19" s="1">
        <f t="shared" si="0"/>
        <v>0.17697548831999999</v>
      </c>
      <c r="Q19" s="1">
        <f t="shared" si="0"/>
        <v>0</v>
      </c>
      <c r="R19" s="1">
        <f t="shared" si="0"/>
        <v>0.32629855658999996</v>
      </c>
      <c r="S19" s="1">
        <f t="shared" si="0"/>
        <v>0</v>
      </c>
      <c r="T19" s="1">
        <f t="shared" si="0"/>
        <v>0.32629855658999996</v>
      </c>
      <c r="V19" s="1">
        <f t="shared" si="0"/>
        <v>0.50327404491000005</v>
      </c>
      <c r="W19" s="1">
        <f t="shared" si="0"/>
        <v>0</v>
      </c>
      <c r="X19" s="1">
        <f t="shared" si="0"/>
        <v>0.50327404491000005</v>
      </c>
    </row>
    <row r="20" spans="1:24">
      <c r="A20" s="35" t="s">
        <v>156</v>
      </c>
      <c r="B20" s="36">
        <v>86.9</v>
      </c>
      <c r="C20" s="36">
        <v>0</v>
      </c>
      <c r="D20" s="36">
        <v>86.9</v>
      </c>
      <c r="E20" s="36"/>
      <c r="F20" s="36">
        <v>2110</v>
      </c>
      <c r="G20" s="36">
        <v>0</v>
      </c>
      <c r="H20" s="36">
        <v>2110</v>
      </c>
      <c r="I20" s="36"/>
      <c r="J20" s="36">
        <v>2200</v>
      </c>
      <c r="K20" s="36">
        <v>0</v>
      </c>
      <c r="L20" s="36">
        <v>2200</v>
      </c>
      <c r="N20" s="1">
        <f t="shared" si="0"/>
        <v>0.12014976511725001</v>
      </c>
      <c r="O20" s="1">
        <f t="shared" si="0"/>
        <v>0</v>
      </c>
      <c r="P20" s="1">
        <f t="shared" si="0"/>
        <v>0.12014976511725001</v>
      </c>
      <c r="Q20" s="1">
        <f t="shared" si="0"/>
        <v>0</v>
      </c>
      <c r="R20" s="1">
        <f t="shared" si="0"/>
        <v>2.9173303152750001</v>
      </c>
      <c r="S20" s="1">
        <f t="shared" si="0"/>
        <v>0</v>
      </c>
      <c r="T20" s="1">
        <f t="shared" si="0"/>
        <v>2.9173303152750001</v>
      </c>
      <c r="V20" s="1">
        <f t="shared" si="0"/>
        <v>3.0417662055000001</v>
      </c>
      <c r="W20" s="1">
        <f t="shared" si="0"/>
        <v>0</v>
      </c>
      <c r="X20" s="1">
        <f t="shared" si="0"/>
        <v>3.0417662055000001</v>
      </c>
    </row>
    <row r="21" spans="1:24">
      <c r="A21" s="35" t="s">
        <v>157</v>
      </c>
      <c r="B21" s="36">
        <v>177</v>
      </c>
      <c r="C21" s="36">
        <v>0</v>
      </c>
      <c r="D21" s="36">
        <v>177</v>
      </c>
      <c r="E21" s="36"/>
      <c r="F21" s="36">
        <v>12.3</v>
      </c>
      <c r="G21" s="36">
        <v>0</v>
      </c>
      <c r="H21" s="36">
        <v>12.3</v>
      </c>
      <c r="I21" s="36"/>
      <c r="J21" s="36">
        <v>190</v>
      </c>
      <c r="K21" s="36">
        <v>0</v>
      </c>
      <c r="L21" s="36">
        <v>190</v>
      </c>
      <c r="N21" s="1">
        <f t="shared" si="0"/>
        <v>0.24472391744249999</v>
      </c>
      <c r="O21" s="1">
        <f t="shared" si="0"/>
        <v>0</v>
      </c>
      <c r="P21" s="1">
        <f t="shared" si="0"/>
        <v>0.24472391744249999</v>
      </c>
      <c r="Q21" s="1">
        <f t="shared" si="0"/>
        <v>0</v>
      </c>
      <c r="R21" s="1">
        <f t="shared" si="0"/>
        <v>1.700623833075E-2</v>
      </c>
      <c r="S21" s="1">
        <f t="shared" si="0"/>
        <v>0</v>
      </c>
      <c r="T21" s="1">
        <f t="shared" si="0"/>
        <v>1.700623833075E-2</v>
      </c>
      <c r="V21" s="1">
        <f t="shared" si="0"/>
        <v>0.26269799047499998</v>
      </c>
      <c r="W21" s="1">
        <f t="shared" si="0"/>
        <v>0</v>
      </c>
      <c r="X21" s="1">
        <f t="shared" si="0"/>
        <v>0.26269799047499998</v>
      </c>
    </row>
    <row r="22" spans="1:24">
      <c r="A22" s="35" t="s">
        <v>158</v>
      </c>
      <c r="B22" s="36">
        <v>35.5</v>
      </c>
      <c r="C22" s="36">
        <v>0</v>
      </c>
      <c r="D22" s="36">
        <v>35.5</v>
      </c>
      <c r="E22" s="36"/>
      <c r="F22" s="36">
        <v>6.34</v>
      </c>
      <c r="G22" s="36">
        <v>0</v>
      </c>
      <c r="H22" s="36">
        <v>6.34</v>
      </c>
      <c r="I22" s="36"/>
      <c r="J22" s="36">
        <v>41.9</v>
      </c>
      <c r="K22" s="36">
        <v>0</v>
      </c>
      <c r="L22" s="36">
        <v>41.9</v>
      </c>
      <c r="N22" s="1">
        <f t="shared" ref="N22:T59" si="1">3785.41*B22*365.25/1000000000</f>
        <v>4.9083045588749999E-2</v>
      </c>
      <c r="O22" s="1">
        <f t="shared" si="1"/>
        <v>0</v>
      </c>
      <c r="P22" s="1">
        <f t="shared" si="1"/>
        <v>4.9083045588749999E-2</v>
      </c>
      <c r="Q22" s="1">
        <f t="shared" si="1"/>
        <v>0</v>
      </c>
      <c r="R22" s="1">
        <f t="shared" si="1"/>
        <v>8.7658171558499982E-3</v>
      </c>
      <c r="S22" s="1">
        <f t="shared" si="1"/>
        <v>0</v>
      </c>
      <c r="T22" s="1">
        <f t="shared" si="1"/>
        <v>8.7658171558499982E-3</v>
      </c>
      <c r="V22" s="1">
        <f t="shared" ref="V22:X59" si="2">3785.41*J22*365.25/1000000000</f>
        <v>5.7931820004749994E-2</v>
      </c>
      <c r="W22" s="1">
        <f t="shared" si="2"/>
        <v>0</v>
      </c>
      <c r="X22" s="1">
        <f t="shared" si="2"/>
        <v>5.7931820004749994E-2</v>
      </c>
    </row>
    <row r="23" spans="1:24">
      <c r="A23" s="35" t="s">
        <v>159</v>
      </c>
      <c r="B23" s="36">
        <v>48.1</v>
      </c>
      <c r="C23" s="36">
        <v>0</v>
      </c>
      <c r="D23" s="36">
        <v>48.1</v>
      </c>
      <c r="E23" s="36"/>
      <c r="F23" s="36">
        <v>138</v>
      </c>
      <c r="G23" s="36">
        <v>0</v>
      </c>
      <c r="H23" s="36">
        <v>138</v>
      </c>
      <c r="I23" s="36"/>
      <c r="J23" s="36">
        <v>186</v>
      </c>
      <c r="K23" s="36">
        <v>0</v>
      </c>
      <c r="L23" s="36">
        <v>186</v>
      </c>
      <c r="N23" s="1">
        <f t="shared" si="1"/>
        <v>6.6504070220249997E-2</v>
      </c>
      <c r="O23" s="1">
        <f t="shared" si="1"/>
        <v>0</v>
      </c>
      <c r="P23" s="1">
        <f t="shared" si="1"/>
        <v>6.6504070220249997E-2</v>
      </c>
      <c r="Q23" s="1">
        <f t="shared" si="1"/>
        <v>0</v>
      </c>
      <c r="R23" s="1">
        <f t="shared" si="1"/>
        <v>0.19080169834499999</v>
      </c>
      <c r="S23" s="1">
        <f t="shared" si="1"/>
        <v>0</v>
      </c>
      <c r="T23" s="1">
        <f t="shared" si="1"/>
        <v>0.19080169834499999</v>
      </c>
      <c r="V23" s="1">
        <f t="shared" si="2"/>
        <v>0.25716750646500003</v>
      </c>
      <c r="W23" s="1">
        <f t="shared" si="2"/>
        <v>0</v>
      </c>
      <c r="X23" s="1">
        <f t="shared" si="2"/>
        <v>0.25716750646500003</v>
      </c>
    </row>
    <row r="24" spans="1:24">
      <c r="A24" s="35" t="s">
        <v>160</v>
      </c>
      <c r="B24" s="36">
        <v>265</v>
      </c>
      <c r="C24" s="36">
        <v>0</v>
      </c>
      <c r="D24" s="36">
        <v>265</v>
      </c>
      <c r="E24" s="36"/>
      <c r="F24" s="36">
        <v>2840</v>
      </c>
      <c r="G24" s="36">
        <v>0</v>
      </c>
      <c r="H24" s="36">
        <v>2840</v>
      </c>
      <c r="I24" s="36"/>
      <c r="J24" s="36">
        <v>3110</v>
      </c>
      <c r="K24" s="36">
        <v>0</v>
      </c>
      <c r="L24" s="36">
        <v>3110</v>
      </c>
      <c r="N24" s="1">
        <f t="shared" si="1"/>
        <v>0.36639456566249995</v>
      </c>
      <c r="O24" s="1">
        <f t="shared" si="1"/>
        <v>0</v>
      </c>
      <c r="P24" s="1">
        <f t="shared" si="1"/>
        <v>0.36639456566249995</v>
      </c>
      <c r="Q24" s="1">
        <f t="shared" si="1"/>
        <v>0</v>
      </c>
      <c r="R24" s="1">
        <f t="shared" si="1"/>
        <v>3.9266436470999997</v>
      </c>
      <c r="S24" s="1">
        <f t="shared" si="1"/>
        <v>0</v>
      </c>
      <c r="T24" s="1">
        <f t="shared" si="1"/>
        <v>3.9266436470999997</v>
      </c>
      <c r="V24" s="1">
        <f t="shared" si="2"/>
        <v>4.2999513177749993</v>
      </c>
      <c r="W24" s="1">
        <f t="shared" si="2"/>
        <v>0</v>
      </c>
      <c r="X24" s="1">
        <f t="shared" si="2"/>
        <v>4.2999513177749993</v>
      </c>
    </row>
    <row r="25" spans="1:24">
      <c r="A25" s="35" t="s">
        <v>161</v>
      </c>
      <c r="B25" s="36">
        <v>8.61</v>
      </c>
      <c r="C25" s="36">
        <v>0</v>
      </c>
      <c r="D25" s="36">
        <v>8.61</v>
      </c>
      <c r="E25" s="36"/>
      <c r="F25" s="36">
        <v>161</v>
      </c>
      <c r="G25" s="36">
        <v>17.8</v>
      </c>
      <c r="H25" s="36">
        <v>179</v>
      </c>
      <c r="I25" s="36"/>
      <c r="J25" s="36">
        <v>170</v>
      </c>
      <c r="K25" s="36">
        <v>17.8</v>
      </c>
      <c r="L25" s="36">
        <v>187</v>
      </c>
      <c r="N25" s="1">
        <f t="shared" si="1"/>
        <v>1.1904366831524998E-2</v>
      </c>
      <c r="O25" s="1">
        <f t="shared" si="1"/>
        <v>0</v>
      </c>
      <c r="P25" s="1">
        <f t="shared" si="1"/>
        <v>1.1904366831524998E-2</v>
      </c>
      <c r="Q25" s="1">
        <f t="shared" si="1"/>
        <v>0</v>
      </c>
      <c r="R25" s="1">
        <f t="shared" si="1"/>
        <v>0.22260198140250001</v>
      </c>
      <c r="S25" s="1">
        <f t="shared" si="1"/>
        <v>2.4610653844499997E-2</v>
      </c>
      <c r="T25" s="1">
        <f t="shared" si="1"/>
        <v>0.2474891594475</v>
      </c>
      <c r="V25" s="1">
        <f t="shared" si="2"/>
        <v>0.23504557042499999</v>
      </c>
      <c r="W25" s="1">
        <f t="shared" si="2"/>
        <v>2.4610653844499997E-2</v>
      </c>
      <c r="X25" s="1">
        <f t="shared" si="2"/>
        <v>0.25855012746749995</v>
      </c>
    </row>
    <row r="26" spans="1:24">
      <c r="A26" s="35" t="s">
        <v>162</v>
      </c>
      <c r="B26" s="36">
        <v>14.2</v>
      </c>
      <c r="C26" s="36">
        <v>0</v>
      </c>
      <c r="D26" s="36">
        <v>14.2</v>
      </c>
      <c r="E26" s="36"/>
      <c r="F26" s="36">
        <v>45.5</v>
      </c>
      <c r="G26" s="36">
        <v>191</v>
      </c>
      <c r="H26" s="36">
        <v>237</v>
      </c>
      <c r="I26" s="36"/>
      <c r="J26" s="36">
        <v>59.7</v>
      </c>
      <c r="K26" s="36">
        <v>191</v>
      </c>
      <c r="L26" s="36">
        <v>251</v>
      </c>
      <c r="N26" s="1">
        <f t="shared" si="1"/>
        <v>1.9633218235499995E-2</v>
      </c>
      <c r="O26" s="1">
        <f t="shared" si="1"/>
        <v>0</v>
      </c>
      <c r="P26" s="1">
        <f t="shared" si="1"/>
        <v>1.9633218235499995E-2</v>
      </c>
      <c r="R26" s="1">
        <f t="shared" si="1"/>
        <v>6.2909255613750006E-2</v>
      </c>
      <c r="S26" s="1">
        <f t="shared" si="1"/>
        <v>0.2640806114775</v>
      </c>
      <c r="T26" s="1">
        <f t="shared" si="1"/>
        <v>0.32768117759249998</v>
      </c>
      <c r="V26" s="1">
        <f t="shared" si="2"/>
        <v>8.2542473849250009E-2</v>
      </c>
      <c r="W26" s="1">
        <f t="shared" si="2"/>
        <v>0.2640806114775</v>
      </c>
      <c r="X26" s="1">
        <f t="shared" si="2"/>
        <v>0.34703787162749999</v>
      </c>
    </row>
    <row r="27" spans="1:24">
      <c r="A27" s="35" t="s">
        <v>163</v>
      </c>
      <c r="B27" s="36">
        <v>15.6</v>
      </c>
      <c r="C27" s="36">
        <v>0</v>
      </c>
      <c r="D27" s="36">
        <v>15.6</v>
      </c>
      <c r="E27" s="36"/>
      <c r="F27" s="36">
        <v>96.7</v>
      </c>
      <c r="G27" s="36">
        <v>0</v>
      </c>
      <c r="H27" s="36">
        <v>96.7</v>
      </c>
      <c r="I27" s="36"/>
      <c r="J27" s="36">
        <v>112</v>
      </c>
      <c r="K27" s="36">
        <v>0</v>
      </c>
      <c r="L27" s="36">
        <v>112</v>
      </c>
      <c r="N27" s="1">
        <f t="shared" si="1"/>
        <v>2.1568887638999997E-2</v>
      </c>
      <c r="O27" s="1">
        <f t="shared" si="1"/>
        <v>0</v>
      </c>
      <c r="P27" s="1">
        <f t="shared" si="1"/>
        <v>2.1568887638999997E-2</v>
      </c>
      <c r="R27" s="1">
        <f t="shared" si="1"/>
        <v>0.13369945094175001</v>
      </c>
      <c r="S27" s="1">
        <f t="shared" si="1"/>
        <v>0</v>
      </c>
      <c r="T27" s="1">
        <f t="shared" si="1"/>
        <v>0.13369945094175001</v>
      </c>
      <c r="V27" s="1">
        <f t="shared" si="2"/>
        <v>0.15485355228</v>
      </c>
      <c r="W27" s="1">
        <f t="shared" si="2"/>
        <v>0</v>
      </c>
      <c r="X27" s="1">
        <f t="shared" si="2"/>
        <v>0.15485355228</v>
      </c>
    </row>
    <row r="28" spans="1:24">
      <c r="A28" s="35" t="s">
        <v>164</v>
      </c>
      <c r="B28" s="36">
        <v>89.1</v>
      </c>
      <c r="C28" s="36">
        <v>0</v>
      </c>
      <c r="D28" s="36">
        <v>89.1</v>
      </c>
      <c r="E28" s="36"/>
      <c r="F28" s="36">
        <v>540</v>
      </c>
      <c r="G28" s="36">
        <v>0</v>
      </c>
      <c r="H28" s="36">
        <v>540</v>
      </c>
      <c r="I28" s="36"/>
      <c r="J28" s="36">
        <v>629</v>
      </c>
      <c r="K28" s="36">
        <v>0</v>
      </c>
      <c r="L28" s="36">
        <v>629</v>
      </c>
      <c r="N28" s="1">
        <f t="shared" si="1"/>
        <v>0.12319153132274999</v>
      </c>
      <c r="O28" s="1">
        <f t="shared" si="1"/>
        <v>0</v>
      </c>
      <c r="P28" s="1">
        <f t="shared" si="1"/>
        <v>0.12319153132274999</v>
      </c>
      <c r="R28" s="1">
        <f t="shared" si="1"/>
        <v>0.74661534135000007</v>
      </c>
      <c r="S28" s="1">
        <f t="shared" si="1"/>
        <v>0</v>
      </c>
      <c r="T28" s="1">
        <f t="shared" si="1"/>
        <v>0.74661534135000007</v>
      </c>
      <c r="V28" s="1">
        <f t="shared" si="2"/>
        <v>0.8696686105725</v>
      </c>
      <c r="W28" s="1">
        <f t="shared" si="2"/>
        <v>0</v>
      </c>
      <c r="X28" s="1">
        <f t="shared" si="2"/>
        <v>0.8696686105725</v>
      </c>
    </row>
    <row r="29" spans="1:24">
      <c r="A29" s="35" t="s">
        <v>165</v>
      </c>
      <c r="B29" s="36">
        <v>65.5</v>
      </c>
      <c r="C29" s="36">
        <v>0</v>
      </c>
      <c r="D29" s="36">
        <v>65.5</v>
      </c>
      <c r="E29" s="36"/>
      <c r="F29" s="36">
        <v>73</v>
      </c>
      <c r="G29" s="36">
        <v>0</v>
      </c>
      <c r="H29" s="36">
        <v>73</v>
      </c>
      <c r="I29" s="36"/>
      <c r="J29" s="36">
        <v>139</v>
      </c>
      <c r="K29" s="36">
        <v>0</v>
      </c>
      <c r="L29" s="36">
        <v>139</v>
      </c>
      <c r="N29" s="1">
        <f t="shared" si="1"/>
        <v>9.0561675663749994E-2</v>
      </c>
      <c r="O29" s="1">
        <f t="shared" si="1"/>
        <v>0</v>
      </c>
      <c r="P29" s="1">
        <f t="shared" si="1"/>
        <v>9.0561675663749994E-2</v>
      </c>
      <c r="R29" s="1">
        <f t="shared" si="1"/>
        <v>0.1009313331825</v>
      </c>
      <c r="S29" s="1">
        <f t="shared" si="1"/>
        <v>0</v>
      </c>
      <c r="T29" s="1">
        <f t="shared" si="1"/>
        <v>0.1009313331825</v>
      </c>
      <c r="V29" s="1">
        <f t="shared" si="2"/>
        <v>0.19218431934749999</v>
      </c>
      <c r="W29" s="1">
        <f t="shared" si="2"/>
        <v>0</v>
      </c>
      <c r="X29" s="1">
        <f t="shared" si="2"/>
        <v>0.19218431934749999</v>
      </c>
    </row>
    <row r="30" spans="1:24">
      <c r="A30" s="35" t="s">
        <v>166</v>
      </c>
      <c r="B30" s="36">
        <v>76.900000000000006</v>
      </c>
      <c r="C30" s="36">
        <v>0</v>
      </c>
      <c r="D30" s="36">
        <v>76.900000000000006</v>
      </c>
      <c r="E30" s="36"/>
      <c r="F30" s="36">
        <v>120</v>
      </c>
      <c r="G30" s="36">
        <v>0</v>
      </c>
      <c r="H30" s="36">
        <v>120</v>
      </c>
      <c r="I30" s="36"/>
      <c r="J30" s="36">
        <v>197</v>
      </c>
      <c r="K30" s="36">
        <v>0</v>
      </c>
      <c r="L30" s="36">
        <v>197</v>
      </c>
      <c r="N30" s="1">
        <f t="shared" si="1"/>
        <v>0.10632355509225001</v>
      </c>
      <c r="O30" s="1">
        <f t="shared" si="1"/>
        <v>0</v>
      </c>
      <c r="P30" s="1">
        <f t="shared" si="1"/>
        <v>0.10632355509225001</v>
      </c>
      <c r="R30" s="1">
        <f t="shared" si="1"/>
        <v>0.16591452029999998</v>
      </c>
      <c r="S30" s="1">
        <f t="shared" si="1"/>
        <v>0</v>
      </c>
      <c r="T30" s="1">
        <f t="shared" si="1"/>
        <v>0.16591452029999998</v>
      </c>
      <c r="V30" s="1">
        <f t="shared" si="2"/>
        <v>0.27237633749250001</v>
      </c>
      <c r="W30" s="1">
        <f t="shared" si="2"/>
        <v>0</v>
      </c>
      <c r="X30" s="1">
        <f t="shared" si="2"/>
        <v>0.27237633749250001</v>
      </c>
    </row>
    <row r="31" spans="1:24">
      <c r="A31" s="35" t="s">
        <v>167</v>
      </c>
      <c r="B31" s="36">
        <v>37.4</v>
      </c>
      <c r="C31" s="36">
        <v>0</v>
      </c>
      <c r="D31" s="36">
        <v>37.4</v>
      </c>
      <c r="E31" s="36"/>
      <c r="F31" s="36">
        <v>43.6</v>
      </c>
      <c r="G31" s="36">
        <v>0</v>
      </c>
      <c r="H31" s="36">
        <v>43.6</v>
      </c>
      <c r="I31" s="36"/>
      <c r="J31" s="36">
        <v>80.900000000000006</v>
      </c>
      <c r="K31" s="36">
        <v>0</v>
      </c>
      <c r="L31" s="36">
        <v>80.900000000000006</v>
      </c>
      <c r="N31" s="1">
        <f t="shared" si="1"/>
        <v>5.1710025493500004E-2</v>
      </c>
      <c r="O31" s="1">
        <f t="shared" si="1"/>
        <v>0</v>
      </c>
      <c r="P31" s="1">
        <f t="shared" si="1"/>
        <v>5.1710025493500004E-2</v>
      </c>
      <c r="R31" s="1">
        <f t="shared" si="1"/>
        <v>6.0282275709000001E-2</v>
      </c>
      <c r="S31" s="1">
        <f t="shared" si="1"/>
        <v>0</v>
      </c>
      <c r="T31" s="1">
        <f t="shared" si="1"/>
        <v>6.0282275709000001E-2</v>
      </c>
      <c r="V31" s="1">
        <f t="shared" si="2"/>
        <v>0.11185403910224999</v>
      </c>
      <c r="W31" s="1">
        <f t="shared" si="2"/>
        <v>0</v>
      </c>
      <c r="X31" s="1">
        <f t="shared" si="2"/>
        <v>0.11185403910224999</v>
      </c>
    </row>
    <row r="32" spans="1:24">
      <c r="A32" s="35" t="s">
        <v>168</v>
      </c>
      <c r="B32" s="36">
        <v>37.4</v>
      </c>
      <c r="C32" s="36">
        <v>0</v>
      </c>
      <c r="D32" s="36">
        <v>37.4</v>
      </c>
      <c r="E32" s="36"/>
      <c r="F32" s="36">
        <v>29.6</v>
      </c>
      <c r="G32" s="36">
        <v>0</v>
      </c>
      <c r="H32" s="36">
        <v>29.6</v>
      </c>
      <c r="I32" s="36"/>
      <c r="J32" s="36">
        <v>67</v>
      </c>
      <c r="K32" s="36">
        <v>0</v>
      </c>
      <c r="L32" s="36">
        <v>67</v>
      </c>
      <c r="N32" s="1">
        <f t="shared" si="1"/>
        <v>5.1710025493500004E-2</v>
      </c>
      <c r="O32" s="1">
        <f t="shared" si="1"/>
        <v>0</v>
      </c>
      <c r="P32" s="1">
        <f t="shared" si="1"/>
        <v>5.1710025493500004E-2</v>
      </c>
      <c r="R32" s="1">
        <f t="shared" si="1"/>
        <v>4.0925581674000004E-2</v>
      </c>
      <c r="S32" s="1">
        <f t="shared" si="1"/>
        <v>0</v>
      </c>
      <c r="T32" s="1">
        <f t="shared" si="1"/>
        <v>4.0925581674000004E-2</v>
      </c>
      <c r="V32" s="1">
        <f t="shared" si="2"/>
        <v>9.2635607167500009E-2</v>
      </c>
      <c r="W32" s="1">
        <f t="shared" si="2"/>
        <v>0</v>
      </c>
      <c r="X32" s="1">
        <f t="shared" si="2"/>
        <v>9.2635607167500009E-2</v>
      </c>
    </row>
    <row r="33" spans="1:24">
      <c r="A33" s="35" t="s">
        <v>169</v>
      </c>
      <c r="B33" s="36">
        <v>11.3</v>
      </c>
      <c r="C33" s="36">
        <v>0</v>
      </c>
      <c r="D33" s="36">
        <v>11.3</v>
      </c>
      <c r="E33" s="36"/>
      <c r="F33" s="36">
        <v>0.01</v>
      </c>
      <c r="G33" s="36">
        <v>0</v>
      </c>
      <c r="H33" s="36">
        <v>0.01</v>
      </c>
      <c r="I33" s="36"/>
      <c r="J33" s="36">
        <v>11.3</v>
      </c>
      <c r="K33" s="36">
        <v>0</v>
      </c>
      <c r="L33" s="36">
        <v>11.3</v>
      </c>
      <c r="N33" s="1">
        <f t="shared" si="1"/>
        <v>1.5623617328249999E-2</v>
      </c>
      <c r="O33" s="1">
        <f t="shared" si="1"/>
        <v>0</v>
      </c>
      <c r="P33" s="1">
        <f t="shared" si="1"/>
        <v>1.5623617328249999E-2</v>
      </c>
      <c r="R33" s="1">
        <f t="shared" si="1"/>
        <v>1.3826210025E-5</v>
      </c>
      <c r="S33" s="1">
        <f t="shared" si="1"/>
        <v>0</v>
      </c>
      <c r="T33" s="1">
        <f t="shared" si="1"/>
        <v>1.3826210025E-5</v>
      </c>
      <c r="V33" s="1">
        <f t="shared" si="2"/>
        <v>1.5623617328249999E-2</v>
      </c>
      <c r="W33" s="1">
        <f t="shared" si="2"/>
        <v>0</v>
      </c>
      <c r="X33" s="1">
        <f t="shared" si="2"/>
        <v>1.5623617328249999E-2</v>
      </c>
    </row>
    <row r="34" spans="1:24">
      <c r="A34" s="35" t="s">
        <v>170</v>
      </c>
      <c r="B34" s="36">
        <v>0.7</v>
      </c>
      <c r="C34" s="36">
        <v>0</v>
      </c>
      <c r="D34" s="36">
        <v>0.7</v>
      </c>
      <c r="E34" s="36"/>
      <c r="F34" s="36">
        <v>5.2</v>
      </c>
      <c r="G34" s="36">
        <v>0</v>
      </c>
      <c r="H34" s="36">
        <v>5.2</v>
      </c>
      <c r="I34" s="36"/>
      <c r="J34" s="36">
        <v>5.9</v>
      </c>
      <c r="K34" s="36">
        <v>0</v>
      </c>
      <c r="L34" s="36">
        <v>5.9</v>
      </c>
      <c r="N34" s="1">
        <f t="shared" si="1"/>
        <v>9.678347017499999E-4</v>
      </c>
      <c r="O34" s="1">
        <f t="shared" si="1"/>
        <v>0</v>
      </c>
      <c r="P34" s="1">
        <f t="shared" si="1"/>
        <v>9.678347017499999E-4</v>
      </c>
      <c r="R34" s="1">
        <f t="shared" si="1"/>
        <v>7.1896292130000008E-3</v>
      </c>
      <c r="S34" s="1">
        <f t="shared" si="1"/>
        <v>0</v>
      </c>
      <c r="T34" s="1">
        <f t="shared" si="1"/>
        <v>7.1896292130000008E-3</v>
      </c>
      <c r="V34" s="1">
        <f t="shared" si="2"/>
        <v>8.1574639147499999E-3</v>
      </c>
      <c r="W34" s="1">
        <f t="shared" si="2"/>
        <v>0</v>
      </c>
      <c r="X34" s="1">
        <f t="shared" si="2"/>
        <v>8.1574639147499999E-3</v>
      </c>
    </row>
    <row r="35" spans="1:24">
      <c r="A35" s="35" t="s">
        <v>171</v>
      </c>
      <c r="B35" s="36">
        <v>5.65</v>
      </c>
      <c r="C35" s="36">
        <v>0</v>
      </c>
      <c r="D35" s="36">
        <v>5.65</v>
      </c>
      <c r="E35" s="36"/>
      <c r="F35" s="36">
        <v>35.9</v>
      </c>
      <c r="G35" s="36">
        <v>0</v>
      </c>
      <c r="H35" s="36">
        <v>35.9</v>
      </c>
      <c r="I35" s="36"/>
      <c r="J35" s="36">
        <v>41.5</v>
      </c>
      <c r="K35" s="36">
        <v>0</v>
      </c>
      <c r="L35" s="36">
        <v>41.5</v>
      </c>
      <c r="N35" s="1">
        <f t="shared" si="1"/>
        <v>7.8118086641249997E-3</v>
      </c>
      <c r="O35" s="1">
        <f t="shared" si="1"/>
        <v>0</v>
      </c>
      <c r="P35" s="1">
        <f t="shared" si="1"/>
        <v>7.8118086641249997E-3</v>
      </c>
      <c r="R35" s="1">
        <f t="shared" si="1"/>
        <v>4.9636093989749989E-2</v>
      </c>
      <c r="S35" s="1">
        <f t="shared" si="1"/>
        <v>0</v>
      </c>
      <c r="T35" s="1">
        <f t="shared" si="1"/>
        <v>4.9636093989749989E-2</v>
      </c>
      <c r="V35" s="1">
        <f t="shared" si="2"/>
        <v>5.7378771603749996E-2</v>
      </c>
      <c r="W35" s="1">
        <f t="shared" si="2"/>
        <v>0</v>
      </c>
      <c r="X35" s="1">
        <f t="shared" si="2"/>
        <v>5.7378771603749996E-2</v>
      </c>
    </row>
    <row r="36" spans="1:24">
      <c r="A36" s="35" t="s">
        <v>172</v>
      </c>
      <c r="B36" s="36">
        <v>46.2</v>
      </c>
      <c r="C36" s="36">
        <v>0</v>
      </c>
      <c r="D36" s="36">
        <v>46.2</v>
      </c>
      <c r="E36" s="36"/>
      <c r="F36" s="36">
        <v>39.799999999999997</v>
      </c>
      <c r="G36" s="36">
        <v>0</v>
      </c>
      <c r="H36" s="36">
        <v>39.799999999999997</v>
      </c>
      <c r="I36" s="36"/>
      <c r="J36" s="36">
        <v>86</v>
      </c>
      <c r="K36" s="36">
        <v>0</v>
      </c>
      <c r="L36" s="36">
        <v>86</v>
      </c>
      <c r="N36" s="1">
        <f t="shared" si="1"/>
        <v>6.3877090315500012E-2</v>
      </c>
      <c r="O36" s="1">
        <f t="shared" si="1"/>
        <v>0</v>
      </c>
      <c r="P36" s="1">
        <f t="shared" si="1"/>
        <v>6.3877090315500012E-2</v>
      </c>
      <c r="R36" s="1">
        <f t="shared" si="1"/>
        <v>5.502831589949999E-2</v>
      </c>
      <c r="S36" s="1">
        <f t="shared" si="1"/>
        <v>0</v>
      </c>
      <c r="T36" s="1">
        <f t="shared" si="1"/>
        <v>5.502831589949999E-2</v>
      </c>
      <c r="V36" s="1">
        <f t="shared" si="2"/>
        <v>0.11890540621500001</v>
      </c>
      <c r="W36" s="1">
        <f t="shared" si="2"/>
        <v>0</v>
      </c>
      <c r="X36" s="1">
        <f t="shared" si="2"/>
        <v>0.11890540621500001</v>
      </c>
    </row>
    <row r="37" spans="1:24">
      <c r="A37" s="35" t="s">
        <v>173</v>
      </c>
      <c r="B37" s="36">
        <v>11.5</v>
      </c>
      <c r="C37" s="36">
        <v>0</v>
      </c>
      <c r="D37" s="36">
        <v>11.5</v>
      </c>
      <c r="E37" s="36"/>
      <c r="F37" s="36">
        <v>1.72</v>
      </c>
      <c r="G37" s="36">
        <v>0</v>
      </c>
      <c r="H37" s="36">
        <v>1.72</v>
      </c>
      <c r="I37" s="36"/>
      <c r="J37" s="36">
        <v>13.2</v>
      </c>
      <c r="K37" s="36">
        <v>0</v>
      </c>
      <c r="L37" s="36">
        <v>13.2</v>
      </c>
      <c r="N37" s="1">
        <f t="shared" si="1"/>
        <v>1.5900141528749998E-2</v>
      </c>
      <c r="O37" s="1">
        <f t="shared" si="1"/>
        <v>0</v>
      </c>
      <c r="P37" s="1">
        <f t="shared" si="1"/>
        <v>1.5900141528749998E-2</v>
      </c>
      <c r="R37" s="1">
        <f t="shared" si="1"/>
        <v>2.3781081242999999E-3</v>
      </c>
      <c r="S37" s="1">
        <f t="shared" si="1"/>
        <v>0</v>
      </c>
      <c r="T37" s="1">
        <f t="shared" si="1"/>
        <v>2.3781081242999999E-3</v>
      </c>
      <c r="V37" s="1">
        <f t="shared" si="2"/>
        <v>1.8250597232999998E-2</v>
      </c>
      <c r="W37" s="1">
        <f t="shared" si="2"/>
        <v>0</v>
      </c>
      <c r="X37" s="1">
        <f t="shared" si="2"/>
        <v>1.8250597232999998E-2</v>
      </c>
    </row>
    <row r="38" spans="1:24">
      <c r="A38" s="35" t="s">
        <v>174</v>
      </c>
      <c r="B38" s="36">
        <v>161</v>
      </c>
      <c r="C38" s="36">
        <v>0</v>
      </c>
      <c r="D38" s="36">
        <v>161</v>
      </c>
      <c r="E38" s="36"/>
      <c r="F38" s="36">
        <v>140</v>
      </c>
      <c r="G38" s="36">
        <v>0</v>
      </c>
      <c r="H38" s="36">
        <v>140</v>
      </c>
      <c r="I38" s="36"/>
      <c r="J38" s="36">
        <v>301</v>
      </c>
      <c r="K38" s="36">
        <v>0</v>
      </c>
      <c r="L38" s="36">
        <v>301</v>
      </c>
      <c r="N38" s="1">
        <f t="shared" si="1"/>
        <v>0.22260198140250001</v>
      </c>
      <c r="O38" s="1">
        <f t="shared" si="1"/>
        <v>0</v>
      </c>
      <c r="P38" s="1">
        <f t="shared" si="1"/>
        <v>0.22260198140250001</v>
      </c>
      <c r="R38" s="1">
        <f t="shared" si="1"/>
        <v>0.19356694034999999</v>
      </c>
      <c r="S38" s="1">
        <f t="shared" si="1"/>
        <v>0</v>
      </c>
      <c r="T38" s="1">
        <f t="shared" si="1"/>
        <v>0.19356694034999999</v>
      </c>
      <c r="V38" s="1">
        <f t="shared" si="2"/>
        <v>0.41616892175249998</v>
      </c>
      <c r="W38" s="1">
        <f t="shared" si="2"/>
        <v>0</v>
      </c>
      <c r="X38" s="1">
        <f t="shared" si="2"/>
        <v>0.41616892175249998</v>
      </c>
    </row>
    <row r="39" spans="1:24">
      <c r="A39" s="35" t="s">
        <v>175</v>
      </c>
      <c r="B39" s="36">
        <v>171</v>
      </c>
      <c r="C39" s="36">
        <v>0</v>
      </c>
      <c r="D39" s="36">
        <v>171</v>
      </c>
      <c r="E39" s="36"/>
      <c r="F39" s="36">
        <v>223</v>
      </c>
      <c r="G39" s="36">
        <v>0</v>
      </c>
      <c r="H39" s="36">
        <v>223</v>
      </c>
      <c r="I39" s="36"/>
      <c r="J39" s="36">
        <v>394</v>
      </c>
      <c r="K39" s="36">
        <v>0</v>
      </c>
      <c r="L39" s="36">
        <v>394</v>
      </c>
      <c r="N39" s="1">
        <f t="shared" si="1"/>
        <v>0.23642819142750002</v>
      </c>
      <c r="O39" s="1">
        <f t="shared" si="1"/>
        <v>0</v>
      </c>
      <c r="P39" s="1">
        <f t="shared" si="1"/>
        <v>0.23642819142750002</v>
      </c>
      <c r="R39" s="1">
        <f t="shared" si="1"/>
        <v>0.30832448355750003</v>
      </c>
      <c r="S39" s="1">
        <f t="shared" si="1"/>
        <v>0</v>
      </c>
      <c r="T39" s="1">
        <f t="shared" si="1"/>
        <v>0.30832448355750003</v>
      </c>
      <c r="V39" s="1">
        <f t="shared" si="2"/>
        <v>0.54475267498500002</v>
      </c>
      <c r="W39" s="1">
        <f t="shared" si="2"/>
        <v>0</v>
      </c>
      <c r="X39" s="1">
        <f t="shared" si="2"/>
        <v>0.54475267498500002</v>
      </c>
    </row>
    <row r="40" spans="1:24">
      <c r="A40" s="35" t="s">
        <v>176</v>
      </c>
      <c r="B40" s="36">
        <v>5</v>
      </c>
      <c r="C40" s="36">
        <v>0</v>
      </c>
      <c r="D40" s="36">
        <v>5</v>
      </c>
      <c r="E40" s="36"/>
      <c r="F40" s="36">
        <v>9.6999999999999993</v>
      </c>
      <c r="G40" s="36">
        <v>0</v>
      </c>
      <c r="H40" s="36">
        <v>9.6999999999999993</v>
      </c>
      <c r="I40" s="36"/>
      <c r="J40" s="36">
        <v>14.7</v>
      </c>
      <c r="K40" s="36">
        <v>0</v>
      </c>
      <c r="L40" s="36">
        <v>14.7</v>
      </c>
      <c r="N40" s="1">
        <f t="shared" si="1"/>
        <v>6.9131050125000003E-3</v>
      </c>
      <c r="O40" s="1">
        <f t="shared" si="1"/>
        <v>0</v>
      </c>
      <c r="P40" s="1">
        <f t="shared" si="1"/>
        <v>6.9131050125000003E-3</v>
      </c>
      <c r="R40" s="1">
        <f t="shared" si="1"/>
        <v>1.3411423724250001E-2</v>
      </c>
      <c r="S40" s="1">
        <f t="shared" si="1"/>
        <v>0</v>
      </c>
      <c r="T40" s="1">
        <f t="shared" si="1"/>
        <v>1.3411423724250001E-2</v>
      </c>
      <c r="V40" s="1">
        <f t="shared" si="2"/>
        <v>2.0324528736749999E-2</v>
      </c>
      <c r="W40" s="1">
        <f t="shared" si="2"/>
        <v>0</v>
      </c>
      <c r="X40" s="1">
        <f t="shared" si="2"/>
        <v>2.0324528736749999E-2</v>
      </c>
    </row>
    <row r="41" spans="1:24">
      <c r="A41" s="35" t="s">
        <v>177</v>
      </c>
      <c r="B41" s="36">
        <v>149</v>
      </c>
      <c r="C41" s="36">
        <v>0</v>
      </c>
      <c r="D41" s="36">
        <v>149</v>
      </c>
      <c r="E41" s="36"/>
      <c r="F41" s="36">
        <v>554</v>
      </c>
      <c r="G41" s="36">
        <v>0</v>
      </c>
      <c r="H41" s="36">
        <v>554</v>
      </c>
      <c r="I41" s="36"/>
      <c r="J41" s="36">
        <v>703</v>
      </c>
      <c r="K41" s="36">
        <v>0</v>
      </c>
      <c r="L41" s="36">
        <v>703</v>
      </c>
      <c r="N41" s="1">
        <f t="shared" si="1"/>
        <v>0.2060105293725</v>
      </c>
      <c r="O41" s="1">
        <f t="shared" si="1"/>
        <v>0</v>
      </c>
      <c r="P41" s="1">
        <f t="shared" si="1"/>
        <v>0.2060105293725</v>
      </c>
      <c r="R41" s="1">
        <f t="shared" si="1"/>
        <v>0.76597203538500003</v>
      </c>
      <c r="S41" s="1">
        <f t="shared" si="1"/>
        <v>0</v>
      </c>
      <c r="T41" s="1">
        <f t="shared" si="1"/>
        <v>0.76597203538500003</v>
      </c>
      <c r="V41" s="1">
        <f t="shared" si="2"/>
        <v>0.9719825647575</v>
      </c>
      <c r="W41" s="1">
        <f t="shared" si="2"/>
        <v>0</v>
      </c>
      <c r="X41" s="1">
        <f t="shared" si="2"/>
        <v>0.9719825647575</v>
      </c>
    </row>
    <row r="42" spans="1:24">
      <c r="A42" s="35" t="s">
        <v>178</v>
      </c>
      <c r="B42" s="36">
        <v>8.0399999999999991</v>
      </c>
      <c r="C42" s="36">
        <v>0</v>
      </c>
      <c r="D42" s="36">
        <v>8.0399999999999991</v>
      </c>
      <c r="E42" s="36"/>
      <c r="F42" s="36">
        <v>16</v>
      </c>
      <c r="G42" s="36">
        <v>0</v>
      </c>
      <c r="H42" s="36">
        <v>16</v>
      </c>
      <c r="I42" s="36"/>
      <c r="J42" s="36">
        <v>24.1</v>
      </c>
      <c r="K42" s="36">
        <v>0</v>
      </c>
      <c r="L42" s="36">
        <v>24.1</v>
      </c>
      <c r="N42" s="1">
        <f t="shared" si="1"/>
        <v>1.11162728601E-2</v>
      </c>
      <c r="O42" s="1">
        <f t="shared" si="1"/>
        <v>0</v>
      </c>
      <c r="P42" s="1">
        <f t="shared" si="1"/>
        <v>1.11162728601E-2</v>
      </c>
      <c r="R42" s="1">
        <f t="shared" si="1"/>
        <v>2.2121936039999998E-2</v>
      </c>
      <c r="S42" s="1">
        <f t="shared" si="1"/>
        <v>0</v>
      </c>
      <c r="T42" s="1">
        <f t="shared" si="1"/>
        <v>2.2121936039999998E-2</v>
      </c>
      <c r="V42" s="1">
        <f t="shared" si="2"/>
        <v>3.3321166160250007E-2</v>
      </c>
      <c r="W42" s="1">
        <f t="shared" si="2"/>
        <v>0</v>
      </c>
      <c r="X42" s="1">
        <f t="shared" si="2"/>
        <v>3.3321166160250007E-2</v>
      </c>
    </row>
    <row r="43" spans="1:24">
      <c r="A43" s="35" t="s">
        <v>179</v>
      </c>
      <c r="B43" s="36">
        <v>8.9499999999999993</v>
      </c>
      <c r="C43" s="36">
        <v>0</v>
      </c>
      <c r="D43" s="36">
        <v>8.9499999999999993</v>
      </c>
      <c r="E43" s="36"/>
      <c r="F43" s="36">
        <v>164</v>
      </c>
      <c r="G43" s="36">
        <v>0</v>
      </c>
      <c r="H43" s="36">
        <v>164</v>
      </c>
      <c r="I43" s="36"/>
      <c r="J43" s="36">
        <v>172</v>
      </c>
      <c r="K43" s="36">
        <v>0</v>
      </c>
      <c r="L43" s="36">
        <v>172</v>
      </c>
      <c r="N43" s="1">
        <f t="shared" si="1"/>
        <v>1.2374457972374998E-2</v>
      </c>
      <c r="O43" s="1">
        <f t="shared" si="1"/>
        <v>0</v>
      </c>
      <c r="P43" s="1">
        <f t="shared" si="1"/>
        <v>1.2374457972374998E-2</v>
      </c>
      <c r="R43" s="1">
        <f t="shared" si="1"/>
        <v>0.22674984440999998</v>
      </c>
      <c r="S43" s="1">
        <f t="shared" si="1"/>
        <v>0</v>
      </c>
      <c r="T43" s="1">
        <f t="shared" si="1"/>
        <v>0.22674984440999998</v>
      </c>
      <c r="V43" s="1">
        <f t="shared" si="2"/>
        <v>0.23781081243000002</v>
      </c>
      <c r="W43" s="1">
        <f t="shared" si="2"/>
        <v>0</v>
      </c>
      <c r="X43" s="1">
        <f t="shared" si="2"/>
        <v>0.23781081243000002</v>
      </c>
    </row>
    <row r="44" spans="1:24">
      <c r="A44" s="35" t="s">
        <v>180</v>
      </c>
      <c r="B44" s="36">
        <v>66.099999999999994</v>
      </c>
      <c r="C44" s="36">
        <v>0</v>
      </c>
      <c r="D44" s="36">
        <v>66.099999999999994</v>
      </c>
      <c r="E44" s="36"/>
      <c r="F44" s="36">
        <v>704</v>
      </c>
      <c r="G44" s="36">
        <v>0</v>
      </c>
      <c r="H44" s="36">
        <v>704</v>
      </c>
      <c r="I44" s="36"/>
      <c r="J44" s="36">
        <v>770</v>
      </c>
      <c r="K44" s="36">
        <v>0</v>
      </c>
      <c r="L44" s="36">
        <v>770</v>
      </c>
      <c r="N44" s="1">
        <f t="shared" si="1"/>
        <v>9.1391248265249983E-2</v>
      </c>
      <c r="O44" s="1">
        <f t="shared" si="1"/>
        <v>0</v>
      </c>
      <c r="P44" s="1">
        <f t="shared" si="1"/>
        <v>9.1391248265249983E-2</v>
      </c>
      <c r="R44" s="1">
        <f t="shared" si="1"/>
        <v>0.97336518575999986</v>
      </c>
      <c r="S44" s="1">
        <f t="shared" si="1"/>
        <v>0</v>
      </c>
      <c r="T44" s="1">
        <f t="shared" si="1"/>
        <v>0.97336518575999986</v>
      </c>
      <c r="V44" s="1">
        <f t="shared" si="2"/>
        <v>1.0646181719249999</v>
      </c>
      <c r="W44" s="1">
        <f t="shared" si="2"/>
        <v>0</v>
      </c>
      <c r="X44" s="1">
        <f t="shared" si="2"/>
        <v>1.0646181719249999</v>
      </c>
    </row>
    <row r="45" spans="1:24">
      <c r="A45" s="35" t="s">
        <v>181</v>
      </c>
      <c r="B45" s="36">
        <v>0.5</v>
      </c>
      <c r="C45" s="36">
        <v>0</v>
      </c>
      <c r="D45" s="36">
        <v>0.5</v>
      </c>
      <c r="E45" s="36"/>
      <c r="F45" s="36">
        <v>0</v>
      </c>
      <c r="G45" s="36">
        <v>0</v>
      </c>
      <c r="H45" s="36">
        <v>0</v>
      </c>
      <c r="I45" s="36"/>
      <c r="J45" s="36">
        <v>0.5</v>
      </c>
      <c r="K45" s="36">
        <v>0</v>
      </c>
      <c r="L45" s="36">
        <v>0.5</v>
      </c>
      <c r="N45" s="1">
        <f t="shared" si="1"/>
        <v>6.9131050124999994E-4</v>
      </c>
      <c r="O45" s="1">
        <f t="shared" si="1"/>
        <v>0</v>
      </c>
      <c r="P45" s="1">
        <f t="shared" si="1"/>
        <v>6.9131050124999994E-4</v>
      </c>
      <c r="R45" s="1">
        <f t="shared" si="1"/>
        <v>0</v>
      </c>
      <c r="S45" s="1">
        <f t="shared" si="1"/>
        <v>0</v>
      </c>
      <c r="T45" s="1">
        <f t="shared" si="1"/>
        <v>0</v>
      </c>
      <c r="V45" s="1">
        <f t="shared" si="2"/>
        <v>6.9131050124999994E-4</v>
      </c>
      <c r="W45" s="1">
        <f t="shared" si="2"/>
        <v>0</v>
      </c>
      <c r="X45" s="1">
        <f t="shared" si="2"/>
        <v>6.9131050124999994E-4</v>
      </c>
    </row>
    <row r="46" spans="1:24">
      <c r="A46" s="35" t="s">
        <v>182</v>
      </c>
      <c r="B46" s="36">
        <v>32.4</v>
      </c>
      <c r="C46" s="36">
        <v>0</v>
      </c>
      <c r="D46" s="36">
        <v>32.4</v>
      </c>
      <c r="E46" s="36"/>
      <c r="F46" s="36">
        <v>386</v>
      </c>
      <c r="G46" s="36">
        <v>0</v>
      </c>
      <c r="H46" s="36">
        <v>386</v>
      </c>
      <c r="I46" s="36"/>
      <c r="J46" s="36">
        <v>419</v>
      </c>
      <c r="K46" s="36">
        <v>0</v>
      </c>
      <c r="L46" s="36">
        <v>419</v>
      </c>
      <c r="N46" s="1">
        <f t="shared" si="1"/>
        <v>4.4796920480999994E-2</v>
      </c>
      <c r="O46" s="1">
        <f t="shared" si="1"/>
        <v>0</v>
      </c>
      <c r="P46" s="1">
        <f t="shared" si="1"/>
        <v>4.4796920480999994E-2</v>
      </c>
      <c r="R46" s="1">
        <f t="shared" si="1"/>
        <v>0.53369170696500001</v>
      </c>
      <c r="S46" s="1">
        <f t="shared" si="1"/>
        <v>0</v>
      </c>
      <c r="T46" s="1">
        <f t="shared" si="1"/>
        <v>0.53369170696500001</v>
      </c>
      <c r="V46" s="1">
        <f t="shared" si="2"/>
        <v>0.57931820004750001</v>
      </c>
      <c r="W46" s="1">
        <f t="shared" si="2"/>
        <v>0</v>
      </c>
      <c r="X46" s="1">
        <f t="shared" si="2"/>
        <v>0.57931820004750001</v>
      </c>
    </row>
    <row r="47" spans="1:24">
      <c r="A47" s="35" t="s">
        <v>183</v>
      </c>
      <c r="B47" s="36">
        <v>4.3099999999999996</v>
      </c>
      <c r="C47" s="36">
        <v>0</v>
      </c>
      <c r="D47" s="36">
        <v>4.3099999999999996</v>
      </c>
      <c r="E47" s="36"/>
      <c r="F47" s="36">
        <v>0.1</v>
      </c>
      <c r="G47" s="36">
        <v>0</v>
      </c>
      <c r="H47" s="36">
        <v>0.1</v>
      </c>
      <c r="I47" s="36"/>
      <c r="J47" s="36">
        <v>4.41</v>
      </c>
      <c r="K47" s="36">
        <v>0</v>
      </c>
      <c r="L47" s="36">
        <v>4.41</v>
      </c>
      <c r="N47" s="1">
        <f t="shared" si="1"/>
        <v>5.9590965207749983E-3</v>
      </c>
      <c r="O47" s="1">
        <f t="shared" si="1"/>
        <v>0</v>
      </c>
      <c r="P47" s="1">
        <f t="shared" si="1"/>
        <v>5.9590965207749983E-3</v>
      </c>
      <c r="R47" s="1">
        <f t="shared" si="1"/>
        <v>1.3826210024999998E-4</v>
      </c>
      <c r="S47" s="1">
        <f t="shared" si="1"/>
        <v>0</v>
      </c>
      <c r="T47" s="1">
        <f t="shared" si="1"/>
        <v>1.3826210024999998E-4</v>
      </c>
      <c r="V47" s="1">
        <f t="shared" si="2"/>
        <v>6.0973586210249994E-3</v>
      </c>
      <c r="W47" s="1">
        <f t="shared" si="2"/>
        <v>0</v>
      </c>
      <c r="X47" s="1">
        <f t="shared" si="2"/>
        <v>6.0973586210249994E-3</v>
      </c>
    </row>
    <row r="48" spans="1:24">
      <c r="A48" s="35" t="s">
        <v>184</v>
      </c>
      <c r="B48" s="36">
        <v>45.6</v>
      </c>
      <c r="C48" s="36">
        <v>0</v>
      </c>
      <c r="D48" s="36">
        <v>45.6</v>
      </c>
      <c r="E48" s="36"/>
      <c r="F48" s="36">
        <v>738</v>
      </c>
      <c r="G48" s="36">
        <v>0</v>
      </c>
      <c r="H48" s="36">
        <v>738</v>
      </c>
      <c r="I48" s="36"/>
      <c r="J48" s="36">
        <v>783</v>
      </c>
      <c r="K48" s="36">
        <v>0</v>
      </c>
      <c r="L48" s="36">
        <v>783</v>
      </c>
      <c r="N48" s="1">
        <f t="shared" si="1"/>
        <v>6.3047517713999995E-2</v>
      </c>
      <c r="O48" s="1">
        <f t="shared" si="1"/>
        <v>0</v>
      </c>
      <c r="P48" s="1">
        <f t="shared" si="1"/>
        <v>6.3047517713999995E-2</v>
      </c>
      <c r="R48" s="1">
        <f t="shared" si="1"/>
        <v>1.0203742998450001</v>
      </c>
      <c r="S48" s="1">
        <f t="shared" si="1"/>
        <v>0</v>
      </c>
      <c r="T48" s="1">
        <f t="shared" si="1"/>
        <v>1.0203742998450001</v>
      </c>
      <c r="V48" s="1">
        <f t="shared" si="2"/>
        <v>1.0825922449575001</v>
      </c>
      <c r="W48" s="1">
        <f t="shared" si="2"/>
        <v>0</v>
      </c>
      <c r="X48" s="1">
        <f t="shared" si="2"/>
        <v>1.0825922449575001</v>
      </c>
    </row>
    <row r="49" spans="1:24">
      <c r="A49" s="35" t="s">
        <v>185</v>
      </c>
      <c r="B49" s="36">
        <v>187</v>
      </c>
      <c r="C49" s="36">
        <v>0</v>
      </c>
      <c r="D49" s="36">
        <v>187</v>
      </c>
      <c r="E49" s="36"/>
      <c r="F49" s="36">
        <v>1060</v>
      </c>
      <c r="G49" s="36">
        <v>716</v>
      </c>
      <c r="H49" s="36">
        <v>1780</v>
      </c>
      <c r="I49" s="36"/>
      <c r="J49" s="36">
        <v>1250</v>
      </c>
      <c r="K49" s="36">
        <v>716</v>
      </c>
      <c r="L49" s="36">
        <v>1960</v>
      </c>
      <c r="N49" s="1">
        <f t="shared" si="1"/>
        <v>0.25855012746749995</v>
      </c>
      <c r="O49" s="1">
        <f t="shared" si="1"/>
        <v>0</v>
      </c>
      <c r="P49" s="1">
        <f t="shared" si="1"/>
        <v>0.25855012746749995</v>
      </c>
      <c r="R49" s="1">
        <f t="shared" si="1"/>
        <v>1.4655782626499998</v>
      </c>
      <c r="S49" s="1">
        <f t="shared" si="1"/>
        <v>0.98995663778999998</v>
      </c>
      <c r="T49" s="1">
        <f t="shared" si="1"/>
        <v>2.4610653844499999</v>
      </c>
      <c r="V49" s="1">
        <f t="shared" si="2"/>
        <v>1.728276253125</v>
      </c>
      <c r="W49" s="1">
        <f t="shared" si="2"/>
        <v>0.98995663778999998</v>
      </c>
      <c r="X49" s="1">
        <f t="shared" si="2"/>
        <v>2.7099371648999999</v>
      </c>
    </row>
    <row r="50" spans="1:24">
      <c r="A50" s="35" t="s">
        <v>186</v>
      </c>
      <c r="B50" s="36">
        <v>20.6</v>
      </c>
      <c r="C50" s="36">
        <v>35.1</v>
      </c>
      <c r="D50" s="36">
        <v>55.7</v>
      </c>
      <c r="E50" s="36"/>
      <c r="F50" s="36">
        <v>14.7</v>
      </c>
      <c r="G50" s="36">
        <v>92.4</v>
      </c>
      <c r="H50" s="36">
        <v>107</v>
      </c>
      <c r="I50" s="36"/>
      <c r="J50" s="36">
        <v>35.4</v>
      </c>
      <c r="K50" s="36">
        <v>127</v>
      </c>
      <c r="L50" s="36">
        <v>163</v>
      </c>
      <c r="N50" s="1">
        <f t="shared" si="1"/>
        <v>2.8481992651499997E-2</v>
      </c>
      <c r="O50" s="1">
        <f t="shared" si="1"/>
        <v>4.8529997187750001E-2</v>
      </c>
      <c r="P50" s="1">
        <f t="shared" si="1"/>
        <v>7.7011989839249992E-2</v>
      </c>
      <c r="R50" s="1">
        <f t="shared" si="1"/>
        <v>2.0324528736749999E-2</v>
      </c>
      <c r="S50" s="1">
        <f t="shared" si="1"/>
        <v>0.12775418063100002</v>
      </c>
      <c r="T50" s="1">
        <f t="shared" si="1"/>
        <v>0.14794044726750002</v>
      </c>
      <c r="V50" s="1">
        <f t="shared" si="2"/>
        <v>4.8944783488499996E-2</v>
      </c>
      <c r="W50" s="1">
        <f t="shared" si="2"/>
        <v>0.17559286731749998</v>
      </c>
      <c r="X50" s="1">
        <f t="shared" si="2"/>
        <v>0.22536722340750001</v>
      </c>
    </row>
    <row r="51" spans="1:24">
      <c r="A51" s="35" t="s">
        <v>187</v>
      </c>
      <c r="B51" s="36">
        <v>1.81</v>
      </c>
      <c r="C51" s="36">
        <v>0</v>
      </c>
      <c r="D51" s="36">
        <v>1.81</v>
      </c>
      <c r="E51" s="36"/>
      <c r="F51" s="36">
        <v>6.14</v>
      </c>
      <c r="G51" s="36">
        <v>0</v>
      </c>
      <c r="H51" s="36">
        <v>6.14</v>
      </c>
      <c r="I51" s="36"/>
      <c r="J51" s="36">
        <v>7.95</v>
      </c>
      <c r="K51" s="36">
        <v>0</v>
      </c>
      <c r="L51" s="36">
        <v>7.95</v>
      </c>
      <c r="N51" s="1">
        <f t="shared" si="1"/>
        <v>2.5025440145249999E-3</v>
      </c>
      <c r="O51" s="1">
        <f t="shared" si="1"/>
        <v>0</v>
      </c>
      <c r="P51" s="1">
        <f t="shared" si="1"/>
        <v>2.5025440145249999E-3</v>
      </c>
      <c r="R51" s="1">
        <f t="shared" si="1"/>
        <v>8.4892929553499977E-3</v>
      </c>
      <c r="S51" s="1">
        <f t="shared" si="1"/>
        <v>0</v>
      </c>
      <c r="T51" s="1">
        <f t="shared" si="1"/>
        <v>8.4892929553499977E-3</v>
      </c>
      <c r="V51" s="1">
        <f t="shared" si="2"/>
        <v>1.0991836969875001E-2</v>
      </c>
      <c r="W51" s="1">
        <f t="shared" si="2"/>
        <v>0</v>
      </c>
      <c r="X51" s="1">
        <f t="shared" si="2"/>
        <v>1.0991836969875001E-2</v>
      </c>
    </row>
    <row r="52" spans="1:24">
      <c r="A52" s="35" t="s">
        <v>188</v>
      </c>
      <c r="B52" s="36">
        <v>106</v>
      </c>
      <c r="C52" s="36">
        <v>0</v>
      </c>
      <c r="D52" s="36">
        <v>106</v>
      </c>
      <c r="E52" s="36"/>
      <c r="F52" s="36">
        <v>421</v>
      </c>
      <c r="G52" s="36">
        <v>8.52</v>
      </c>
      <c r="H52" s="36">
        <v>430</v>
      </c>
      <c r="I52" s="36"/>
      <c r="J52" s="36">
        <v>527</v>
      </c>
      <c r="K52" s="36">
        <v>8.52</v>
      </c>
      <c r="L52" s="36">
        <v>536</v>
      </c>
      <c r="N52" s="1">
        <f t="shared" si="1"/>
        <v>0.146557826265</v>
      </c>
      <c r="O52" s="1">
        <f t="shared" si="1"/>
        <v>0</v>
      </c>
      <c r="P52" s="1">
        <f t="shared" si="1"/>
        <v>0.146557826265</v>
      </c>
      <c r="R52" s="1">
        <f t="shared" si="1"/>
        <v>0.58208344205249996</v>
      </c>
      <c r="S52" s="1">
        <f t="shared" si="1"/>
        <v>1.1779930941299999E-2</v>
      </c>
      <c r="T52" s="1">
        <f t="shared" si="1"/>
        <v>0.59452703107500005</v>
      </c>
      <c r="V52" s="1">
        <f t="shared" si="2"/>
        <v>0.72864126831749998</v>
      </c>
      <c r="W52" s="1">
        <f t="shared" si="2"/>
        <v>1.1779930941299999E-2</v>
      </c>
      <c r="X52" s="1">
        <f t="shared" si="2"/>
        <v>0.74108485734000007</v>
      </c>
    </row>
    <row r="53" spans="1:24">
      <c r="A53" s="35" t="s">
        <v>189</v>
      </c>
      <c r="B53" s="36">
        <v>107</v>
      </c>
      <c r="C53" s="36">
        <v>0</v>
      </c>
      <c r="D53" s="36">
        <v>107</v>
      </c>
      <c r="E53" s="36"/>
      <c r="F53" s="36">
        <v>346</v>
      </c>
      <c r="G53" s="36">
        <v>33.200000000000003</v>
      </c>
      <c r="H53" s="36">
        <v>379</v>
      </c>
      <c r="I53" s="36"/>
      <c r="J53" s="36">
        <v>454</v>
      </c>
      <c r="K53" s="36">
        <v>33.200000000000003</v>
      </c>
      <c r="L53" s="36">
        <v>487</v>
      </c>
      <c r="N53" s="1">
        <f t="shared" si="1"/>
        <v>0.14794044726750002</v>
      </c>
      <c r="O53" s="1">
        <f t="shared" si="1"/>
        <v>0</v>
      </c>
      <c r="P53" s="1">
        <f t="shared" si="1"/>
        <v>0.14794044726750002</v>
      </c>
      <c r="R53" s="1">
        <f t="shared" si="1"/>
        <v>0.47838686686499993</v>
      </c>
      <c r="S53" s="1">
        <f t="shared" si="1"/>
        <v>4.5903017283000003E-2</v>
      </c>
      <c r="T53" s="1">
        <f t="shared" si="1"/>
        <v>0.52401335994749998</v>
      </c>
      <c r="V53" s="1">
        <f t="shared" si="2"/>
        <v>0.62770993513499995</v>
      </c>
      <c r="W53" s="1">
        <f t="shared" si="2"/>
        <v>4.5903017283000003E-2</v>
      </c>
      <c r="X53" s="1">
        <f t="shared" si="2"/>
        <v>0.67333642821749995</v>
      </c>
    </row>
    <row r="54" spans="1:24">
      <c r="A54" s="35" t="s">
        <v>190</v>
      </c>
      <c r="B54" s="36">
        <v>54.4</v>
      </c>
      <c r="C54" s="36">
        <v>0</v>
      </c>
      <c r="D54" s="36">
        <v>54.4</v>
      </c>
      <c r="E54" s="36"/>
      <c r="F54" s="36">
        <v>911</v>
      </c>
      <c r="G54" s="36">
        <v>0</v>
      </c>
      <c r="H54" s="36">
        <v>911</v>
      </c>
      <c r="I54" s="36"/>
      <c r="J54" s="36">
        <v>966</v>
      </c>
      <c r="K54" s="36">
        <v>0</v>
      </c>
      <c r="L54" s="36">
        <v>966</v>
      </c>
      <c r="N54" s="1">
        <f t="shared" si="1"/>
        <v>7.5214582535999983E-2</v>
      </c>
      <c r="O54" s="1">
        <f t="shared" si="1"/>
        <v>0</v>
      </c>
      <c r="P54" s="1">
        <f t="shared" si="1"/>
        <v>7.5214582535999983E-2</v>
      </c>
      <c r="R54" s="1">
        <f t="shared" si="1"/>
        <v>1.2595677332774999</v>
      </c>
      <c r="S54" s="1">
        <f t="shared" si="1"/>
        <v>0</v>
      </c>
      <c r="T54" s="1">
        <f t="shared" si="1"/>
        <v>1.2595677332774999</v>
      </c>
      <c r="V54" s="1">
        <f t="shared" si="2"/>
        <v>1.3356118884149999</v>
      </c>
      <c r="W54" s="1">
        <f t="shared" si="2"/>
        <v>0</v>
      </c>
      <c r="X54" s="1">
        <f t="shared" si="2"/>
        <v>1.3356118884149999</v>
      </c>
    </row>
    <row r="55" spans="1:24">
      <c r="A55" s="35" t="s">
        <v>191</v>
      </c>
      <c r="B55" s="36">
        <v>70.900000000000006</v>
      </c>
      <c r="C55" s="36">
        <v>0</v>
      </c>
      <c r="D55" s="36">
        <v>70.900000000000006</v>
      </c>
      <c r="E55" s="36"/>
      <c r="F55" s="36">
        <v>400</v>
      </c>
      <c r="G55" s="36">
        <v>0</v>
      </c>
      <c r="H55" s="36">
        <v>400</v>
      </c>
      <c r="I55" s="36"/>
      <c r="J55" s="36">
        <v>471</v>
      </c>
      <c r="K55" s="36">
        <v>0</v>
      </c>
      <c r="L55" s="36">
        <v>471</v>
      </c>
      <c r="N55" s="1">
        <f t="shared" si="1"/>
        <v>9.8027829077250009E-2</v>
      </c>
      <c r="O55" s="1">
        <f t="shared" si="1"/>
        <v>0</v>
      </c>
      <c r="P55" s="1">
        <f t="shared" si="1"/>
        <v>9.8027829077250009E-2</v>
      </c>
      <c r="R55" s="1">
        <f t="shared" si="1"/>
        <v>0.55304840099999997</v>
      </c>
      <c r="S55" s="1">
        <f t="shared" si="1"/>
        <v>0</v>
      </c>
      <c r="T55" s="1">
        <f t="shared" si="1"/>
        <v>0.55304840099999997</v>
      </c>
      <c r="V55" s="1">
        <f t="shared" si="2"/>
        <v>0.65121449217750005</v>
      </c>
      <c r="W55" s="1">
        <f t="shared" si="2"/>
        <v>0</v>
      </c>
      <c r="X55" s="1">
        <f t="shared" si="2"/>
        <v>0.65121449217750005</v>
      </c>
    </row>
    <row r="56" spans="1:24">
      <c r="A56" s="35" t="s">
        <v>192</v>
      </c>
      <c r="B56" s="36">
        <v>4.12</v>
      </c>
      <c r="C56" s="36">
        <v>0</v>
      </c>
      <c r="D56" s="36">
        <v>4.12</v>
      </c>
      <c r="E56" s="36"/>
      <c r="F56" s="36">
        <v>1.92</v>
      </c>
      <c r="G56" s="36">
        <v>0</v>
      </c>
      <c r="H56" s="36">
        <v>1.92</v>
      </c>
      <c r="I56" s="36"/>
      <c r="J56" s="36">
        <v>6.04</v>
      </c>
      <c r="K56" s="36">
        <v>0</v>
      </c>
      <c r="L56" s="36">
        <v>6.04</v>
      </c>
      <c r="N56" s="1">
        <f t="shared" si="1"/>
        <v>5.6963985303000002E-3</v>
      </c>
      <c r="O56" s="1">
        <f t="shared" si="1"/>
        <v>0</v>
      </c>
      <c r="P56" s="1">
        <f t="shared" si="1"/>
        <v>5.6963985303000002E-3</v>
      </c>
      <c r="R56" s="1">
        <f t="shared" si="1"/>
        <v>2.6546323247999999E-3</v>
      </c>
      <c r="S56" s="1">
        <f t="shared" si="1"/>
        <v>0</v>
      </c>
      <c r="T56" s="1">
        <f t="shared" si="1"/>
        <v>2.6546323247999999E-3</v>
      </c>
      <c r="V56" s="1">
        <f t="shared" si="2"/>
        <v>8.3510308551000001E-3</v>
      </c>
      <c r="W56" s="1">
        <f t="shared" si="2"/>
        <v>0</v>
      </c>
      <c r="X56" s="1">
        <f t="shared" si="2"/>
        <v>8.3510308551000001E-3</v>
      </c>
    </row>
    <row r="57" spans="1:24">
      <c r="A57" s="35" t="s">
        <v>193</v>
      </c>
      <c r="B57" s="36">
        <v>9.41</v>
      </c>
      <c r="C57" s="36">
        <v>0</v>
      </c>
      <c r="D57" s="36">
        <v>9.41</v>
      </c>
      <c r="E57" s="36"/>
      <c r="F57" s="36">
        <v>0</v>
      </c>
      <c r="G57" s="36">
        <v>0</v>
      </c>
      <c r="H57" s="36">
        <v>0</v>
      </c>
      <c r="I57" s="36"/>
      <c r="J57" s="36">
        <v>9.41</v>
      </c>
      <c r="K57" s="36">
        <v>0</v>
      </c>
      <c r="L57" s="36">
        <v>9.41</v>
      </c>
      <c r="N57" s="1">
        <f t="shared" si="1"/>
        <v>1.3010463633525E-2</v>
      </c>
      <c r="O57" s="1">
        <f t="shared" si="1"/>
        <v>0</v>
      </c>
      <c r="P57" s="1">
        <f t="shared" si="1"/>
        <v>1.3010463633525E-2</v>
      </c>
      <c r="R57" s="1">
        <f t="shared" si="1"/>
        <v>0</v>
      </c>
      <c r="S57" s="1">
        <f t="shared" si="1"/>
        <v>0</v>
      </c>
      <c r="T57" s="1">
        <f t="shared" si="1"/>
        <v>0</v>
      </c>
      <c r="V57" s="1">
        <f t="shared" si="2"/>
        <v>1.3010463633525E-2</v>
      </c>
      <c r="W57" s="1">
        <f t="shared" si="2"/>
        <v>0</v>
      </c>
      <c r="X57" s="1">
        <f t="shared" si="2"/>
        <v>1.3010463633525E-2</v>
      </c>
    </row>
    <row r="58" spans="1:24">
      <c r="A58" s="35" t="s">
        <v>194</v>
      </c>
      <c r="B58" s="36">
        <v>0.26</v>
      </c>
      <c r="C58" s="36">
        <v>0</v>
      </c>
      <c r="D58" s="36">
        <v>0.26</v>
      </c>
      <c r="E58" s="36"/>
      <c r="F58" s="36">
        <v>3.03</v>
      </c>
      <c r="G58" s="36">
        <v>0</v>
      </c>
      <c r="H58" s="36">
        <v>3.03</v>
      </c>
      <c r="I58" s="36"/>
      <c r="J58" s="36">
        <v>3.29</v>
      </c>
      <c r="K58" s="36">
        <v>0</v>
      </c>
      <c r="L58" s="36">
        <v>3.29</v>
      </c>
      <c r="N58" s="1">
        <f t="shared" si="1"/>
        <v>3.5948146064999995E-4</v>
      </c>
      <c r="O58" s="1">
        <f t="shared" si="1"/>
        <v>0</v>
      </c>
      <c r="P58" s="1">
        <f t="shared" si="1"/>
        <v>3.5948146064999995E-4</v>
      </c>
      <c r="R58" s="1">
        <f t="shared" si="1"/>
        <v>4.1893416375749998E-3</v>
      </c>
      <c r="S58" s="1">
        <f t="shared" si="1"/>
        <v>0</v>
      </c>
      <c r="T58" s="1">
        <f t="shared" si="1"/>
        <v>4.1893416375749998E-3</v>
      </c>
      <c r="V58" s="1">
        <f t="shared" si="2"/>
        <v>4.5488230982250006E-3</v>
      </c>
      <c r="W58" s="1">
        <f t="shared" si="2"/>
        <v>0</v>
      </c>
      <c r="X58" s="1">
        <f t="shared" si="2"/>
        <v>4.5488230982250006E-3</v>
      </c>
    </row>
    <row r="59" spans="1:24">
      <c r="A59" s="37" t="s">
        <v>74</v>
      </c>
      <c r="B59" s="38">
        <v>3070</v>
      </c>
      <c r="C59" s="38">
        <v>36.799999999999997</v>
      </c>
      <c r="D59" s="38">
        <v>3110</v>
      </c>
      <c r="E59" s="38"/>
      <c r="F59" s="38">
        <v>13900</v>
      </c>
      <c r="G59" s="38">
        <v>1150</v>
      </c>
      <c r="H59" s="38">
        <v>15000</v>
      </c>
      <c r="I59" s="38"/>
      <c r="J59" s="38">
        <v>17000</v>
      </c>
      <c r="K59" s="38">
        <v>1190</v>
      </c>
      <c r="L59" s="38">
        <v>18200</v>
      </c>
      <c r="N59" s="1">
        <f t="shared" si="1"/>
        <v>4.2446464776749995</v>
      </c>
      <c r="O59" s="1">
        <f t="shared" si="1"/>
        <v>5.0880452891999994E-2</v>
      </c>
      <c r="P59" s="1">
        <f t="shared" si="1"/>
        <v>4.2999513177749993</v>
      </c>
      <c r="R59" s="1">
        <f t="shared" si="1"/>
        <v>19.218431934750001</v>
      </c>
      <c r="S59" s="1">
        <f t="shared" si="1"/>
        <v>1.590014152875</v>
      </c>
      <c r="T59" s="1">
        <f t="shared" si="1"/>
        <v>20.739315037499999</v>
      </c>
      <c r="V59" s="1">
        <f t="shared" si="2"/>
        <v>23.5045570425</v>
      </c>
      <c r="W59" s="1">
        <f t="shared" si="2"/>
        <v>1.6453189929749998</v>
      </c>
      <c r="X59" s="1">
        <f t="shared" si="2"/>
        <v>25.163702245500001</v>
      </c>
    </row>
  </sheetData>
  <mergeCells count="12">
    <mergeCell ref="N4:P4"/>
    <mergeCell ref="R4:T4"/>
    <mergeCell ref="A1:L1"/>
    <mergeCell ref="A2:A5"/>
    <mergeCell ref="B2:L2"/>
    <mergeCell ref="N2:X2"/>
    <mergeCell ref="B3:H3"/>
    <mergeCell ref="J3:L4"/>
    <mergeCell ref="N3:T3"/>
    <mergeCell ref="V3:X4"/>
    <mergeCell ref="B4:D4"/>
    <mergeCell ref="F4:H4"/>
  </mergeCells>
  <conditionalFormatting sqref="B6:L59">
    <cfRule type="cellIs" dxfId="2" priority="1" stopIfTrue="1" operator="equal">
      <formula>0</formula>
    </cfRule>
    <cfRule type="cellIs" dxfId="1" priority="2" operator="lessThan">
      <formula>10</formula>
    </cfRule>
    <cfRule type="cellIs" dxfId="0" priority="3" operator="between">
      <formula>10</formula>
      <formula>100</formula>
    </cfRule>
  </conditionalFormatting>
  <pageMargins left="0.7" right="0.7" top="0.75" bottom="0.75" header="0.3" footer="0.3"/>
  <pageSetup scale="78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A3" sqref="A3"/>
    </sheetView>
  </sheetViews>
  <sheetFormatPr baseColWidth="10" defaultRowHeight="15" x14ac:dyDescent="0"/>
  <sheetData>
    <row r="1" spans="1:5">
      <c r="A1" t="s">
        <v>199</v>
      </c>
    </row>
    <row r="2" spans="1:5">
      <c r="A2" t="s">
        <v>200</v>
      </c>
    </row>
    <row r="3" spans="1:5">
      <c r="A3" t="s">
        <v>201</v>
      </c>
      <c r="B3" t="s">
        <v>195</v>
      </c>
      <c r="C3" t="s">
        <v>196</v>
      </c>
      <c r="D3" t="s">
        <v>197</v>
      </c>
      <c r="E3" t="s">
        <v>198</v>
      </c>
    </row>
    <row r="4" spans="1:5">
      <c r="A4" s="28" t="s">
        <v>75</v>
      </c>
      <c r="B4">
        <f>'1990 summary'!M5</f>
        <v>1.3402989736134749</v>
      </c>
      <c r="C4">
        <f>'1990 summary'!D5</f>
        <v>0.26762012124389994</v>
      </c>
      <c r="D4">
        <f>'2005 raw data'!V6</f>
        <v>0.76044155137500002</v>
      </c>
      <c r="E4">
        <f>Global!$C$3/Global!$B$3</f>
        <v>0.13499976484973897</v>
      </c>
    </row>
    <row r="5" spans="1:5">
      <c r="A5" s="28" t="s">
        <v>76</v>
      </c>
      <c r="B5">
        <f>'1990 summary'!M6</f>
        <v>0.17845489279267499</v>
      </c>
      <c r="C5">
        <f>'1990 summary'!D6</f>
        <v>1.7628417781874999E-2</v>
      </c>
      <c r="D5">
        <f>'2005 raw data'!V7</f>
        <v>1.1282187380400001E-2</v>
      </c>
      <c r="E5">
        <f>Global!$C$3/Global!$B$3</f>
        <v>0.13499976484973897</v>
      </c>
    </row>
    <row r="6" spans="1:5">
      <c r="A6" s="28" t="s">
        <v>77</v>
      </c>
      <c r="B6">
        <f>'1990 summary'!M7</f>
        <v>0.33390297210374997</v>
      </c>
      <c r="C6">
        <f>'1990 summary'!D7</f>
        <v>0.30821387387729998</v>
      </c>
      <c r="D6">
        <f>'2005 raw data'!V8</f>
        <v>3.0970710455999997E-2</v>
      </c>
      <c r="E6">
        <f>Global!$C$3/Global!$B$3</f>
        <v>0.13499976484973897</v>
      </c>
    </row>
    <row r="7" spans="1:5">
      <c r="A7" s="28" t="s">
        <v>78</v>
      </c>
      <c r="B7">
        <f>'1990 summary'!M8</f>
        <v>0.24618949570514997</v>
      </c>
      <c r="C7">
        <f>'1990 summary'!D8</f>
        <v>1.8375033123224999E-2</v>
      </c>
      <c r="D7">
        <f>'2005 raw data'!V9</f>
        <v>0.24610653844499999</v>
      </c>
      <c r="E7">
        <f>Global!$C$3/Global!$B$3</f>
        <v>0.13499976484973897</v>
      </c>
    </row>
    <row r="8" spans="1:5">
      <c r="A8" s="28" t="s">
        <v>79</v>
      </c>
      <c r="B8">
        <f>'1990 summary'!M9</f>
        <v>0.8583864231920999</v>
      </c>
      <c r="C8">
        <f>'1990 summary'!D9</f>
        <v>0.139769157142725</v>
      </c>
      <c r="D8">
        <f>'2005 raw data'!V10</f>
        <v>9.9825236380500004E-2</v>
      </c>
      <c r="E8">
        <f>Global!$C$3/Global!$B$3</f>
        <v>0.13499976484973897</v>
      </c>
    </row>
    <row r="9" spans="1:5">
      <c r="A9" s="28" t="s">
        <v>80</v>
      </c>
      <c r="B9">
        <f>'1990 summary'!M10</f>
        <v>0.19157596610640001</v>
      </c>
      <c r="C9">
        <f>'1990 summary'!D10</f>
        <v>5.6798070782700001E-2</v>
      </c>
      <c r="D9">
        <f>'2005 raw data'!V11</f>
        <v>0.196332182355</v>
      </c>
      <c r="E9">
        <f>Global!$C$3/Global!$B$3</f>
        <v>0.13499976484973897</v>
      </c>
    </row>
    <row r="10" spans="1:5">
      <c r="A10" s="28" t="s">
        <v>81</v>
      </c>
      <c r="B10">
        <f>'1990 summary'!M11</f>
        <v>0.19897298846977499</v>
      </c>
      <c r="C10">
        <f>'1990 summary'!D11</f>
        <v>2.2785594121200001E-2</v>
      </c>
      <c r="D10">
        <f>'2005 raw data'!V12</f>
        <v>9.3465179768999984E-2</v>
      </c>
      <c r="E10">
        <f>Global!$C$3/Global!$B$3</f>
        <v>0.13499976484973897</v>
      </c>
    </row>
    <row r="11" spans="1:5">
      <c r="A11" s="28" t="s">
        <v>82</v>
      </c>
      <c r="B11">
        <f>'1990 summary'!M12</f>
        <v>0.110568201569925</v>
      </c>
      <c r="C11">
        <f>'1990 summary'!D12</f>
        <v>1.6591452029999999E-2</v>
      </c>
      <c r="D11">
        <f>'2005 raw data'!V13</f>
        <v>5.7240509503499994E-2</v>
      </c>
      <c r="E11">
        <f>Global!$C$3/Global!$B$3</f>
        <v>0.13499976484973897</v>
      </c>
    </row>
    <row r="12" spans="1:5">
      <c r="A12" s="28" t="s">
        <v>83</v>
      </c>
      <c r="B12">
        <f>'1990 summary'!M13</f>
        <v>6.9131050124999994E-4</v>
      </c>
      <c r="C12">
        <f>'1990 summary'!D13</f>
        <v>0</v>
      </c>
      <c r="D12">
        <f>'2005 raw data'!V14</f>
        <v>0</v>
      </c>
      <c r="E12">
        <f>Global!$C$3/Global!$B$3</f>
        <v>0.13499976484973897</v>
      </c>
    </row>
    <row r="13" spans="1:5">
      <c r="A13" s="28" t="s">
        <v>84</v>
      </c>
      <c r="B13">
        <f>'1990 summary'!M14</f>
        <v>0.8095245969637499</v>
      </c>
      <c r="C13">
        <f>'1990 summary'!D14</f>
        <v>9.2013427716374996E-2</v>
      </c>
      <c r="D13">
        <f>'2005 raw data'!V15</f>
        <v>0.33597690360750004</v>
      </c>
      <c r="E13">
        <f>Global!$C$3/Global!$B$3</f>
        <v>0.13499976484973897</v>
      </c>
    </row>
    <row r="14" spans="1:5">
      <c r="A14" s="28" t="s">
        <v>85</v>
      </c>
      <c r="B14">
        <f>'1990 summary'!M15</f>
        <v>1.1254949746650749</v>
      </c>
      <c r="C14">
        <f>'1990 summary'!D15</f>
        <v>0.10700103938347501</v>
      </c>
      <c r="D14">
        <f>'2005 raw data'!V16</f>
        <v>0.73555437332999996</v>
      </c>
      <c r="E14">
        <f>Global!$C$3/Global!$B$3</f>
        <v>0.13499976484973897</v>
      </c>
    </row>
    <row r="15" spans="1:5">
      <c r="A15" s="28" t="s">
        <v>86</v>
      </c>
      <c r="B15">
        <f>'1990 summary'!M16</f>
        <v>6.9919144096424996E-2</v>
      </c>
      <c r="C15">
        <f>'1990 summary'!D16</f>
        <v>3.083244835575E-3</v>
      </c>
      <c r="D15">
        <f>'2005 raw data'!V17</f>
        <v>4.0372533272999993E-2</v>
      </c>
      <c r="E15">
        <f>Global!$C$3/Global!$B$3</f>
        <v>0.13499976484973897</v>
      </c>
    </row>
    <row r="16" spans="1:5">
      <c r="A16" s="28" t="s">
        <v>87</v>
      </c>
      <c r="B16">
        <f>'1990 summary'!M17</f>
        <v>0.27592967346892494</v>
      </c>
      <c r="C16">
        <f>'1990 summary'!D17</f>
        <v>8.2680735949500015E-3</v>
      </c>
      <c r="D16">
        <f>'2005 raw data'!V18</f>
        <v>8.7381647358000011E-2</v>
      </c>
      <c r="E16">
        <f>Global!$C$3/Global!$B$3</f>
        <v>0.13499976484973897</v>
      </c>
    </row>
    <row r="17" spans="1:5">
      <c r="A17" s="28" t="s">
        <v>88</v>
      </c>
      <c r="B17">
        <f>'1990 summary'!M18</f>
        <v>1.0061609559393001</v>
      </c>
      <c r="C17">
        <f>'1990 summary'!D18</f>
        <v>0.11120420723107501</v>
      </c>
      <c r="D17">
        <f>'2005 raw data'!V19</f>
        <v>0.50327404491000005</v>
      </c>
      <c r="E17">
        <f>Global!$C$3/Global!$B$3</f>
        <v>0.13499976484973897</v>
      </c>
    </row>
    <row r="18" spans="1:5">
      <c r="A18" s="28" t="s">
        <v>89</v>
      </c>
      <c r="B18">
        <f>'1990 summary'!M19</f>
        <v>3.5774488867085994</v>
      </c>
      <c r="C18">
        <f>'1990 summary'!D19</f>
        <v>0.214651910638125</v>
      </c>
      <c r="D18">
        <f>'2005 raw data'!V20</f>
        <v>3.0417662055000001</v>
      </c>
      <c r="E18">
        <f>Global!$C$3/Global!$B$3</f>
        <v>0.13499976484973897</v>
      </c>
    </row>
    <row r="19" spans="1:5">
      <c r="A19" s="28" t="s">
        <v>90</v>
      </c>
      <c r="B19">
        <f>'1990 summary'!M20</f>
        <v>0.35012111646307498</v>
      </c>
      <c r="C19">
        <f>'1990 summary'!D20</f>
        <v>4.5515883402299999E-2</v>
      </c>
      <c r="D19">
        <f>'2005 raw data'!V21</f>
        <v>0.26269799047499998</v>
      </c>
      <c r="E19">
        <f>Global!$C$3/Global!$B$3</f>
        <v>0.13499976484973897</v>
      </c>
    </row>
    <row r="20" spans="1:5">
      <c r="A20" s="28" t="s">
        <v>91</v>
      </c>
      <c r="B20">
        <f>'1990 summary'!M21</f>
        <v>0.12197482484055</v>
      </c>
      <c r="C20">
        <f>'1990 summary'!D21</f>
        <v>4.1865763955700006E-2</v>
      </c>
      <c r="D20">
        <f>'2005 raw data'!V22</f>
        <v>5.7931820004749994E-2</v>
      </c>
      <c r="E20">
        <f>Global!$C$3/Global!$B$3</f>
        <v>0.13499976484973897</v>
      </c>
    </row>
    <row r="21" spans="1:5">
      <c r="A21" s="28" t="s">
        <v>92</v>
      </c>
      <c r="B21">
        <f>'1990 summary'!M22</f>
        <v>0.70802638917022498</v>
      </c>
      <c r="C21">
        <f>'1990 summary'!D22</f>
        <v>2.6491018407900004E-2</v>
      </c>
      <c r="D21">
        <f>'2005 raw data'!V23</f>
        <v>0.25716750646500003</v>
      </c>
      <c r="E21">
        <f>Global!$C$3/Global!$B$3</f>
        <v>0.13499976484973897</v>
      </c>
    </row>
    <row r="22" spans="1:5">
      <c r="A22" s="28" t="s">
        <v>93</v>
      </c>
      <c r="B22">
        <f>'1990 summary'!M23</f>
        <v>3.3070911758797497</v>
      </c>
      <c r="C22">
        <f>'1990 summary'!D23</f>
        <v>0.36694761406349996</v>
      </c>
      <c r="D22">
        <f>'2005 raw data'!V24</f>
        <v>4.2999513177749993</v>
      </c>
      <c r="E22">
        <f>Global!$C$3/Global!$B$3</f>
        <v>0.13499976484973897</v>
      </c>
    </row>
    <row r="23" spans="1:5">
      <c r="A23" s="28" t="s">
        <v>94</v>
      </c>
      <c r="B23">
        <f>'1990 summary'!M24</f>
        <v>0.37344593277525001</v>
      </c>
      <c r="C23">
        <f>'1990 summary'!D24</f>
        <v>3.7358419487549997E-2</v>
      </c>
      <c r="D23">
        <f>'2005 raw data'!V25</f>
        <v>0.23504557042499999</v>
      </c>
      <c r="E23">
        <f>Global!$C$3/Global!$B$3</f>
        <v>0.13499976484973897</v>
      </c>
    </row>
    <row r="24" spans="1:5">
      <c r="A24" s="28" t="s">
        <v>95</v>
      </c>
      <c r="B24">
        <f>'1990 summary'!M25</f>
        <v>0.16938489901627499</v>
      </c>
      <c r="C24">
        <f>'1990 summary'!D25</f>
        <v>2.5163702245499998E-2</v>
      </c>
      <c r="D24">
        <f>'2005 raw data'!V26</f>
        <v>8.2542473849250009E-2</v>
      </c>
      <c r="E24">
        <f>Global!$C$3/Global!$B$3</f>
        <v>0.13499976484973897</v>
      </c>
    </row>
    <row r="25" spans="1:5">
      <c r="A25" s="28" t="s">
        <v>96</v>
      </c>
      <c r="B25">
        <f>'1990 summary'!M26</f>
        <v>0.26900274224639997</v>
      </c>
      <c r="C25">
        <f>'1990 summary'!D26</f>
        <v>2.7168502699124995E-2</v>
      </c>
      <c r="D25">
        <f>'2005 raw data'!V27</f>
        <v>0.15485355228</v>
      </c>
      <c r="E25">
        <f>Global!$C$3/Global!$B$3</f>
        <v>0.13499976484973897</v>
      </c>
    </row>
    <row r="26" spans="1:5">
      <c r="A26" s="28" t="s">
        <v>97</v>
      </c>
      <c r="B26">
        <f>'1990 summary'!M27</f>
        <v>2.8968122195979</v>
      </c>
      <c r="C26">
        <f>'1990 summary'!D27</f>
        <v>0.21039343795042498</v>
      </c>
      <c r="D26">
        <f>'2005 raw data'!V28</f>
        <v>0.8696686105725</v>
      </c>
      <c r="E26">
        <f>Global!$C$3/Global!$B$3</f>
        <v>0.13499976484973897</v>
      </c>
    </row>
    <row r="27" spans="1:5">
      <c r="A27" s="28" t="s">
        <v>98</v>
      </c>
      <c r="B27">
        <f>'1990 summary'!M28</f>
        <v>0.27331651977420002</v>
      </c>
      <c r="C27">
        <f>'1990 summary'!D28</f>
        <v>4.8986262118574993E-2</v>
      </c>
      <c r="D27">
        <f>'2005 raw data'!V29</f>
        <v>0.19218431934749999</v>
      </c>
      <c r="E27">
        <f>Global!$C$3/Global!$B$3</f>
        <v>0.13499976484973897</v>
      </c>
    </row>
    <row r="28" spans="1:5">
      <c r="A28" s="28" t="s">
        <v>99</v>
      </c>
      <c r="B28">
        <f>'1990 summary'!M29</f>
        <v>0.39789067209945</v>
      </c>
      <c r="C28">
        <f>'1990 summary'!D29</f>
        <v>6.3268737074399992E-2</v>
      </c>
      <c r="D28">
        <f>'2005 raw data'!V30</f>
        <v>0.27237633749250001</v>
      </c>
      <c r="E28">
        <f>Global!$C$3/Global!$B$3</f>
        <v>0.13499976484973897</v>
      </c>
    </row>
    <row r="29" spans="1:5">
      <c r="A29" s="28" t="s">
        <v>100</v>
      </c>
      <c r="B29">
        <f>'1990 summary'!M30</f>
        <v>0.30106572329437498</v>
      </c>
      <c r="C29">
        <f>'1990 summary'!D30</f>
        <v>4.0704362313600001E-2</v>
      </c>
      <c r="D29">
        <f>'2005 raw data'!V31</f>
        <v>0.11185403910224999</v>
      </c>
      <c r="E29">
        <f>Global!$C$3/Global!$B$3</f>
        <v>0.13499976484973897</v>
      </c>
    </row>
    <row r="30" spans="1:5">
      <c r="A30" s="28" t="s">
        <v>101</v>
      </c>
      <c r="B30">
        <f>'1990 summary'!M31</f>
        <v>7.9597491113925001E-2</v>
      </c>
      <c r="C30">
        <f>'1990 summary'!D31</f>
        <v>1.2097933771875E-2</v>
      </c>
      <c r="D30">
        <f>'2005 raw data'!V32</f>
        <v>9.2635607167500009E-2</v>
      </c>
      <c r="E30">
        <f>Global!$C$3/Global!$B$3</f>
        <v>0.13499976484973897</v>
      </c>
    </row>
    <row r="31" spans="1:5">
      <c r="A31" s="28" t="s">
        <v>102</v>
      </c>
      <c r="B31">
        <f>'1990 summary'!M32</f>
        <v>0.102244823134875</v>
      </c>
      <c r="C31">
        <f>'1990 summary'!D32</f>
        <v>4.2999513177749998E-2</v>
      </c>
      <c r="D31">
        <f>'2005 raw data'!V33</f>
        <v>1.5623617328249999E-2</v>
      </c>
      <c r="E31">
        <f>Global!$C$3/Global!$B$3</f>
        <v>0.13499976484973897</v>
      </c>
    </row>
    <row r="32" spans="1:5">
      <c r="A32" s="28" t="s">
        <v>103</v>
      </c>
      <c r="B32">
        <f>'1990 summary'!M33</f>
        <v>1.7752853672099996E-2</v>
      </c>
      <c r="C32">
        <f>'1990 summary'!D33</f>
        <v>3.4703787162749995E-3</v>
      </c>
      <c r="D32">
        <f>'2005 raw data'!V34</f>
        <v>8.1574639147499999E-3</v>
      </c>
      <c r="E32">
        <f>Global!$C$3/Global!$B$3</f>
        <v>0.13499976484973897</v>
      </c>
    </row>
    <row r="33" spans="1:5">
      <c r="A33" s="28" t="s">
        <v>104</v>
      </c>
      <c r="B33">
        <f>'1990 summary'!M34</f>
        <v>7.3043867562074982E-2</v>
      </c>
      <c r="C33">
        <f>'1990 summary'!D34</f>
        <v>7.3002388932000006E-3</v>
      </c>
      <c r="D33">
        <f>'2005 raw data'!V35</f>
        <v>5.7378771603749996E-2</v>
      </c>
      <c r="E33">
        <f>Global!$C$3/Global!$B$3</f>
        <v>0.13499976484973897</v>
      </c>
    </row>
    <row r="34" spans="1:5">
      <c r="A34" s="28" t="s">
        <v>105</v>
      </c>
      <c r="B34">
        <f>'1990 summary'!M35</f>
        <v>0.78362810558692508</v>
      </c>
      <c r="C34">
        <f>'1990 summary'!D35</f>
        <v>6.2660383833299999E-2</v>
      </c>
      <c r="D34">
        <f>'2005 raw data'!V36</f>
        <v>0.11890540621500001</v>
      </c>
      <c r="E34">
        <f>Global!$C$3/Global!$B$3</f>
        <v>0.13499976484973897</v>
      </c>
    </row>
    <row r="35" spans="1:5">
      <c r="A35" s="28" t="s">
        <v>106</v>
      </c>
      <c r="B35">
        <f>'1990 summary'!M36</f>
        <v>2.8952083792350002E-2</v>
      </c>
      <c r="C35">
        <f>'1990 summary'!D36</f>
        <v>1.9909742436000001E-2</v>
      </c>
      <c r="D35">
        <f>'2005 raw data'!V37</f>
        <v>1.8250597232999998E-2</v>
      </c>
      <c r="E35">
        <f>Global!$C$3/Global!$B$3</f>
        <v>0.13499976484973897</v>
      </c>
    </row>
    <row r="36" spans="1:5">
      <c r="A36" s="28" t="s">
        <v>107</v>
      </c>
      <c r="B36">
        <f>'1990 summary'!M37</f>
        <v>0.81331297851059992</v>
      </c>
      <c r="C36">
        <f>'1990 summary'!D37</f>
        <v>8.3441177500875E-2</v>
      </c>
      <c r="D36">
        <f>'2005 raw data'!V38</f>
        <v>0.41616892175249998</v>
      </c>
      <c r="E36">
        <f>Global!$C$3/Global!$B$3</f>
        <v>0.13499976484973897</v>
      </c>
    </row>
    <row r="37" spans="1:5">
      <c r="A37" s="28" t="s">
        <v>108</v>
      </c>
      <c r="B37">
        <f>'1990 summary'!M38</f>
        <v>0.87828233941807499</v>
      </c>
      <c r="C37">
        <f>'1990 summary'!D38</f>
        <v>4.6373108423849993E-2</v>
      </c>
      <c r="D37">
        <f>'2005 raw data'!V39</f>
        <v>0.54475267498500002</v>
      </c>
      <c r="E37">
        <f>Global!$C$3/Global!$B$3</f>
        <v>0.13499976484973897</v>
      </c>
    </row>
    <row r="38" spans="1:5">
      <c r="A38" s="28" t="s">
        <v>109</v>
      </c>
      <c r="B38">
        <f>'1990 summary'!M39</f>
        <v>1.5692748378375001E-2</v>
      </c>
      <c r="C38">
        <f>'1990 summary'!D39</f>
        <v>1.2761591853075002E-2</v>
      </c>
      <c r="D38">
        <f>'2005 raw data'!V40</f>
        <v>2.0324528736749999E-2</v>
      </c>
      <c r="E38">
        <f>Global!$C$3/Global!$B$3</f>
        <v>0.13499976484973897</v>
      </c>
    </row>
    <row r="39" spans="1:5">
      <c r="A39" s="28" t="s">
        <v>110</v>
      </c>
      <c r="B39">
        <f>'1990 summary'!M40</f>
        <v>0.938205133666425</v>
      </c>
      <c r="C39">
        <f>'1990 summary'!D40</f>
        <v>0.28148780989897504</v>
      </c>
      <c r="D39">
        <f>'2005 raw data'!V41</f>
        <v>0.9719825647575</v>
      </c>
      <c r="E39">
        <f>Global!$C$3/Global!$B$3</f>
        <v>0.13499976484973897</v>
      </c>
    </row>
    <row r="40" spans="1:5">
      <c r="A40" s="28" t="s">
        <v>111</v>
      </c>
      <c r="B40">
        <f>'1990 summary'!M41</f>
        <v>0.20502886846072499</v>
      </c>
      <c r="C40">
        <f>'1990 summary'!D41</f>
        <v>1.4365432215974999E-2</v>
      </c>
      <c r="D40">
        <f>'2005 raw data'!V42</f>
        <v>3.3321166160250007E-2</v>
      </c>
      <c r="E40">
        <f>Global!$C$3/Global!$B$3</f>
        <v>0.13499976484973897</v>
      </c>
    </row>
    <row r="41" spans="1:5">
      <c r="A41" s="28" t="s">
        <v>112</v>
      </c>
      <c r="B41">
        <f>'1990 summary'!M42</f>
        <v>0.50523736673355002</v>
      </c>
      <c r="C41">
        <f>'1990 summary'!D42</f>
        <v>5.4019002567675001E-2</v>
      </c>
      <c r="D41">
        <f>'2005 raw data'!V43</f>
        <v>0.23781081243000002</v>
      </c>
      <c r="E41">
        <f>Global!$C$3/Global!$B$3</f>
        <v>0.13499976484973897</v>
      </c>
    </row>
    <row r="42" spans="1:5">
      <c r="A42" s="28" t="s">
        <v>113</v>
      </c>
      <c r="B42">
        <f>'1990 summary'!M43</f>
        <v>2.9299951236578998</v>
      </c>
      <c r="C42">
        <f>'1990 summary'!D43</f>
        <v>0.2617025033532</v>
      </c>
      <c r="D42">
        <f>'2005 raw data'!V44</f>
        <v>1.0646181719249999</v>
      </c>
      <c r="E42">
        <f>Global!$C$3/Global!$B$3</f>
        <v>0.13499976484973897</v>
      </c>
    </row>
    <row r="43" spans="1:5">
      <c r="A43" s="28" t="s">
        <v>114</v>
      </c>
      <c r="B43">
        <f>'1990 summary'!M44</f>
        <v>3.3321166160250007E-2</v>
      </c>
      <c r="C43">
        <f>'1990 summary'!D44</f>
        <v>2.3228032841999995E-3</v>
      </c>
      <c r="D43">
        <f>'2005 raw data'!V45</f>
        <v>6.9131050124999994E-4</v>
      </c>
      <c r="E43">
        <f>Global!$C$3/Global!$B$3</f>
        <v>0.13499976484973897</v>
      </c>
    </row>
    <row r="44" spans="1:5">
      <c r="A44" s="28" t="s">
        <v>115</v>
      </c>
      <c r="B44">
        <f>'1990 summary'!M45</f>
        <v>0.93774886873560004</v>
      </c>
      <c r="C44">
        <f>'1990 summary'!D45</f>
        <v>0.14066786079435001</v>
      </c>
      <c r="D44">
        <f>'2005 raw data'!V46</f>
        <v>0.57931820004750001</v>
      </c>
      <c r="E44">
        <f>Global!$C$3/Global!$B$3</f>
        <v>0.13499976484973897</v>
      </c>
    </row>
    <row r="45" spans="1:5">
      <c r="A45" s="28" t="s">
        <v>116</v>
      </c>
      <c r="B45">
        <f>'1990 summary'!M46</f>
        <v>3.1634368537199996E-2</v>
      </c>
      <c r="C45">
        <f>'1990 summary'!D46</f>
        <v>4.7423900385749999E-3</v>
      </c>
      <c r="D45">
        <f>'2005 raw data'!V47</f>
        <v>6.0973586210249994E-3</v>
      </c>
      <c r="E45">
        <f>Global!$C$3/Global!$B$3</f>
        <v>0.13499976484973897</v>
      </c>
    </row>
    <row r="46" spans="1:5">
      <c r="A46" s="28" t="s">
        <v>117</v>
      </c>
      <c r="B46">
        <f>'1990 summary'!M47</f>
        <v>1.366596425081025</v>
      </c>
      <c r="C46">
        <f>'1990 summary'!D47</f>
        <v>0.15038768644192499</v>
      </c>
      <c r="D46">
        <f>'2005 raw data'!V48</f>
        <v>1.0825922449575001</v>
      </c>
      <c r="E46">
        <f>Global!$C$3/Global!$B$3</f>
        <v>0.13499976484973897</v>
      </c>
    </row>
    <row r="47" spans="1:5">
      <c r="A47" s="28" t="s">
        <v>118</v>
      </c>
      <c r="B47">
        <f>'1990 summary'!M48</f>
        <v>1.5740172278760751</v>
      </c>
      <c r="C47">
        <f>'1990 summary'!D48</f>
        <v>0.57857158470614989</v>
      </c>
      <c r="D47">
        <f>'2005 raw data'!V49</f>
        <v>1.728276253125</v>
      </c>
      <c r="E47">
        <f>Global!$C$3/Global!$B$3</f>
        <v>0.13499976484973897</v>
      </c>
    </row>
    <row r="48" spans="1:5">
      <c r="A48" s="28" t="s">
        <v>119</v>
      </c>
      <c r="B48">
        <f>'1990 summary'!M49</f>
        <v>0.176574528229275</v>
      </c>
      <c r="C48">
        <f>'1990 summary'!D49</f>
        <v>7.7855388650775001E-2</v>
      </c>
      <c r="D48">
        <f>'2005 raw data'!V50</f>
        <v>4.8944783488499996E-2</v>
      </c>
      <c r="E48">
        <f>Global!$C$3/Global!$B$3</f>
        <v>0.13499976484973897</v>
      </c>
    </row>
    <row r="49" spans="1:5">
      <c r="A49" s="28" t="s">
        <v>120</v>
      </c>
      <c r="B49">
        <f>'1990 summary'!M50</f>
        <v>6.4720489127024994E-2</v>
      </c>
      <c r="C49">
        <f>'1990 summary'!D50</f>
        <v>6.4568400816749994E-3</v>
      </c>
      <c r="D49">
        <f>'2005 raw data'!V51</f>
        <v>1.0991836969875001E-2</v>
      </c>
      <c r="E49">
        <f>Global!$C$3/Global!$B$3</f>
        <v>0.13499976484973897</v>
      </c>
    </row>
    <row r="50" spans="1:5">
      <c r="A50" s="28" t="s">
        <v>121</v>
      </c>
      <c r="B50">
        <f>'1990 summary'!M51</f>
        <v>0.89414100231674998</v>
      </c>
      <c r="C50">
        <f>'1990 summary'!D51</f>
        <v>0.10729138979400001</v>
      </c>
      <c r="D50">
        <f>'2005 raw data'!V52</f>
        <v>0.72864126831749998</v>
      </c>
      <c r="E50">
        <f>Global!$C$3/Global!$B$3</f>
        <v>0.13499976484973897</v>
      </c>
    </row>
    <row r="51" spans="1:5">
      <c r="A51" s="28" t="s">
        <v>122</v>
      </c>
      <c r="B51">
        <f>'1990 summary'!M52</f>
        <v>0.82093122023437504</v>
      </c>
      <c r="C51">
        <f>'1990 summary'!D52</f>
        <v>0.10149820779352499</v>
      </c>
      <c r="D51">
        <f>'2005 raw data'!V53</f>
        <v>0.62770993513499995</v>
      </c>
      <c r="E51">
        <f>Global!$C$3/Global!$B$3</f>
        <v>0.13499976484973897</v>
      </c>
    </row>
    <row r="52" spans="1:5">
      <c r="A52" s="28" t="s">
        <v>123</v>
      </c>
      <c r="B52">
        <f>'1990 summary'!M53</f>
        <v>0.19995464938154997</v>
      </c>
      <c r="C52">
        <f>'1990 summary'!D53</f>
        <v>2.9919918494100001E-2</v>
      </c>
      <c r="D52">
        <f>'2005 raw data'!V54</f>
        <v>1.3356118884149999</v>
      </c>
      <c r="E52">
        <f>Global!$C$3/Global!$B$3</f>
        <v>0.13499976484973897</v>
      </c>
    </row>
    <row r="53" spans="1:5">
      <c r="A53" s="28" t="s">
        <v>124</v>
      </c>
      <c r="B53">
        <f>'1990 summary'!M54</f>
        <v>0.8557594432873501</v>
      </c>
      <c r="C53">
        <f>'1990 summary'!D54</f>
        <v>0.17349128339370001</v>
      </c>
      <c r="D53">
        <f>'2005 raw data'!V55</f>
        <v>0.65121449217750005</v>
      </c>
      <c r="E53">
        <f>Global!$C$3/Global!$B$3</f>
        <v>0.13499976484973897</v>
      </c>
    </row>
    <row r="54" spans="1:5">
      <c r="A54" s="28" t="s">
        <v>125</v>
      </c>
      <c r="B54">
        <f>'1990 summary'!M55</f>
        <v>2.9518958403375005E-2</v>
      </c>
      <c r="C54">
        <f>'1990 summary'!D55</f>
        <v>4.4105609979750004E-3</v>
      </c>
      <c r="D54">
        <f>'2005 raw data'!V56</f>
        <v>8.3510308551000001E-3</v>
      </c>
      <c r="E54">
        <f>Global!$C$3/Global!$B$3</f>
        <v>0.13499976484973897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1990 raw data</vt:lpstr>
      <vt:lpstr>1990 summary</vt:lpstr>
      <vt:lpstr>2005 raw data</vt:lpstr>
      <vt:lpstr>Level0</vt:lpstr>
    </vt:vector>
  </TitlesOfParts>
  <Company>JGCRI/PNL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Pralit Patel</dc:creator>
  <cp:lastModifiedBy>Pralit Patel</cp:lastModifiedBy>
  <dcterms:created xsi:type="dcterms:W3CDTF">2013-08-02T14:40:22Z</dcterms:created>
  <dcterms:modified xsi:type="dcterms:W3CDTF">2013-08-02T15:42:42Z</dcterms:modified>
</cp:coreProperties>
</file>